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FLP\algorithm_and_data_for_epmp\"/>
    </mc:Choice>
  </mc:AlternateContent>
  <xr:revisionPtr revIDLastSave="0" documentId="13_ncr:1_{D047F5A7-5FBB-4DA9-98F4-12706E9C1F9B}" xr6:coauthVersionLast="47" xr6:coauthVersionMax="47" xr10:uidLastSave="{00000000-0000-0000-0000-000000000000}"/>
  <bookViews>
    <workbookView xWindow="2775" yWindow="315" windowWidth="26145" windowHeight="16365" firstSheet="7" activeTab="10" xr2:uid="{00000000-000D-0000-FFFF-FFFF00000000}"/>
  </bookViews>
  <sheets>
    <sheet name="GY" sheetId="10" r:id="rId1"/>
    <sheet name="ZY" sheetId="42" r:id="rId2"/>
    <sheet name="KF" sheetId="43" r:id="rId3"/>
    <sheet name="ZZ" sheetId="12" r:id="rId4"/>
    <sheet name="GeoPmpEnvy" sheetId="35" r:id="rId5"/>
    <sheet name="Orlib-CPMP" sheetId="34" r:id="rId6"/>
    <sheet name="tbed_pmp_envy" sheetId="32" r:id="rId7"/>
    <sheet name="tbed_cpmp_envy" sheetId="31" r:id="rId8"/>
    <sheet name="Comparison" sheetId="44" r:id="rId9"/>
    <sheet name="Weight_analysis" sheetId="45" r:id="rId10"/>
    <sheet name="Dis_analysis" sheetId="46" r:id="rId11"/>
    <sheet name="HM_convergence" sheetId="41" r:id="rId12"/>
  </sheets>
  <calcPr calcId="181029"/>
</workbook>
</file>

<file path=xl/calcChain.xml><?xml version="1.0" encoding="utf-8"?>
<calcChain xmlns="http://schemas.openxmlformats.org/spreadsheetml/2006/main">
  <c r="N70" i="45" l="1"/>
  <c r="M70" i="45"/>
  <c r="N69" i="45"/>
  <c r="M69" i="45"/>
  <c r="N68" i="45"/>
  <c r="M68" i="45"/>
  <c r="N67" i="45"/>
  <c r="M67" i="45"/>
  <c r="N66" i="45"/>
  <c r="M66" i="45"/>
  <c r="N63" i="45"/>
  <c r="M63" i="45"/>
  <c r="N62" i="45"/>
  <c r="M62" i="45"/>
  <c r="N61" i="45"/>
  <c r="M61" i="45"/>
  <c r="N60" i="45"/>
  <c r="M60" i="45"/>
  <c r="N59" i="45"/>
  <c r="M59" i="45"/>
  <c r="N56" i="45"/>
  <c r="M56" i="45"/>
  <c r="N55" i="45"/>
  <c r="M55" i="45"/>
  <c r="N54" i="45"/>
  <c r="M54" i="45"/>
  <c r="N53" i="45"/>
  <c r="M53" i="45"/>
  <c r="N52" i="45"/>
  <c r="M52" i="45"/>
  <c r="N49" i="45"/>
  <c r="M49" i="45"/>
  <c r="N48" i="45"/>
  <c r="M48" i="45"/>
  <c r="N47" i="45"/>
  <c r="M47" i="45"/>
  <c r="N46" i="45"/>
  <c r="M46" i="45"/>
  <c r="N45" i="45"/>
  <c r="M45" i="45"/>
  <c r="N42" i="45"/>
  <c r="M42" i="45"/>
  <c r="N41" i="45"/>
  <c r="M41" i="45"/>
  <c r="N40" i="45"/>
  <c r="M40" i="45"/>
  <c r="N39" i="45"/>
  <c r="M39" i="45"/>
  <c r="N38" i="45"/>
  <c r="M38" i="45"/>
  <c r="N35" i="45"/>
  <c r="M35" i="45"/>
  <c r="N34" i="45"/>
  <c r="M34" i="45"/>
  <c r="N33" i="45"/>
  <c r="M33" i="45"/>
  <c r="N32" i="45"/>
  <c r="M32" i="45"/>
  <c r="N31" i="45"/>
  <c r="M31" i="45"/>
  <c r="N28" i="45"/>
  <c r="M28" i="45"/>
  <c r="N27" i="45"/>
  <c r="M27" i="45"/>
  <c r="N26" i="45"/>
  <c r="M26" i="45"/>
  <c r="N25" i="45"/>
  <c r="M25" i="45"/>
  <c r="N24" i="45"/>
  <c r="M24" i="45"/>
  <c r="N21" i="45"/>
  <c r="M21" i="45"/>
  <c r="N20" i="45"/>
  <c r="M20" i="45"/>
  <c r="N19" i="45"/>
  <c r="M19" i="45"/>
  <c r="N18" i="45"/>
  <c r="M18" i="45"/>
  <c r="N17" i="45"/>
  <c r="M17" i="45"/>
  <c r="N14" i="45"/>
  <c r="M14" i="45"/>
  <c r="N13" i="45"/>
  <c r="M13" i="45"/>
  <c r="N12" i="45"/>
  <c r="M12" i="45"/>
  <c r="N11" i="45"/>
  <c r="M11" i="45"/>
  <c r="N10" i="45"/>
  <c r="M10" i="45"/>
  <c r="N7" i="45"/>
  <c r="M7" i="45"/>
  <c r="N6" i="45"/>
  <c r="M6" i="45"/>
  <c r="N5" i="45"/>
  <c r="M5" i="45"/>
  <c r="N4" i="45"/>
  <c r="M4" i="45"/>
  <c r="N3" i="45"/>
  <c r="M3" i="45"/>
  <c r="W20" i="46"/>
  <c r="L26" i="46"/>
  <c r="K26" i="46"/>
  <c r="L27" i="46"/>
  <c r="K27" i="46"/>
  <c r="L28" i="46"/>
  <c r="K28" i="46"/>
  <c r="L29" i="46"/>
  <c r="K29" i="46"/>
  <c r="L30" i="46"/>
  <c r="K30" i="46"/>
  <c r="L20" i="46"/>
  <c r="K20" i="46"/>
  <c r="L21" i="46"/>
  <c r="K21" i="46"/>
  <c r="L22" i="46"/>
  <c r="K22" i="46"/>
  <c r="L23" i="46"/>
  <c r="K23" i="46"/>
  <c r="L24" i="46"/>
  <c r="K24" i="46"/>
  <c r="L14" i="46"/>
  <c r="K14" i="46"/>
  <c r="L15" i="46"/>
  <c r="K15" i="46"/>
  <c r="L16" i="46"/>
  <c r="K16" i="46"/>
  <c r="L17" i="46"/>
  <c r="K17" i="46"/>
  <c r="L18" i="46"/>
  <c r="K18" i="46"/>
  <c r="L8" i="46"/>
  <c r="K8" i="46"/>
  <c r="L9" i="46"/>
  <c r="K9" i="46"/>
  <c r="L10" i="46"/>
  <c r="K10" i="46"/>
  <c r="L11" i="46"/>
  <c r="K11" i="46"/>
  <c r="L12" i="46"/>
  <c r="K12" i="46"/>
  <c r="L2" i="46"/>
  <c r="K2" i="46"/>
  <c r="L3" i="46"/>
  <c r="K3" i="46"/>
  <c r="L4" i="46"/>
  <c r="K4" i="46"/>
  <c r="L5" i="46"/>
  <c r="K5" i="46"/>
  <c r="L6" i="46"/>
  <c r="K6" i="46"/>
  <c r="X26" i="46"/>
  <c r="W26" i="46"/>
  <c r="X27" i="46"/>
  <c r="W27" i="46"/>
  <c r="X28" i="46"/>
  <c r="W28" i="46"/>
  <c r="X29" i="46"/>
  <c r="W29" i="46"/>
  <c r="X30" i="46"/>
  <c r="W30" i="46"/>
  <c r="X20" i="46"/>
  <c r="X21" i="46"/>
  <c r="W21" i="46"/>
  <c r="X22" i="46"/>
  <c r="W22" i="46"/>
  <c r="X23" i="46"/>
  <c r="W23" i="46"/>
  <c r="X24" i="46"/>
  <c r="W24" i="46"/>
  <c r="X14" i="46"/>
  <c r="W14" i="46"/>
  <c r="X15" i="46"/>
  <c r="W15" i="46"/>
  <c r="X16" i="46"/>
  <c r="W16" i="46"/>
  <c r="X17" i="46"/>
  <c r="W17" i="46"/>
  <c r="X18" i="46"/>
  <c r="W18" i="46"/>
  <c r="X8" i="46"/>
  <c r="W8" i="46"/>
  <c r="X9" i="46"/>
  <c r="W9" i="46"/>
  <c r="X10" i="46"/>
  <c r="W10" i="46"/>
  <c r="X11" i="46"/>
  <c r="W11" i="46"/>
  <c r="X12" i="46"/>
  <c r="W12" i="46"/>
  <c r="X2" i="46"/>
  <c r="W2" i="46"/>
  <c r="X3" i="46"/>
  <c r="W3" i="46"/>
  <c r="X4" i="46"/>
  <c r="W4" i="46"/>
  <c r="X5" i="46"/>
  <c r="W5" i="46"/>
  <c r="X6" i="46"/>
  <c r="W6" i="46"/>
  <c r="I19" i="44"/>
  <c r="H19" i="44"/>
  <c r="G19" i="44"/>
  <c r="F19" i="44"/>
  <c r="E19" i="44"/>
  <c r="D19" i="44"/>
  <c r="C19" i="44"/>
  <c r="B19" i="44"/>
  <c r="AS19" i="34"/>
  <c r="AS32" i="34"/>
  <c r="AS31" i="34"/>
  <c r="AS30" i="34"/>
  <c r="AS29" i="34"/>
  <c r="AS28" i="34"/>
  <c r="AS27" i="34"/>
  <c r="AS26" i="34"/>
  <c r="AS25" i="34"/>
  <c r="AS24" i="34"/>
  <c r="AS23" i="34"/>
  <c r="AS22" i="34"/>
  <c r="AS21" i="34"/>
  <c r="AS20" i="34"/>
  <c r="AS18" i="34"/>
  <c r="AS16" i="34"/>
  <c r="AS15" i="34"/>
  <c r="AS14" i="34"/>
  <c r="AS13" i="34"/>
  <c r="AS12" i="34"/>
  <c r="AS11" i="34"/>
  <c r="AS10" i="34"/>
  <c r="AS9" i="34"/>
  <c r="AS8" i="34"/>
  <c r="AS7" i="34"/>
  <c r="AS6" i="34"/>
  <c r="AS5" i="34"/>
  <c r="AS4" i="34"/>
  <c r="AS3" i="34"/>
  <c r="AS2" i="34"/>
  <c r="AQ32" i="34"/>
  <c r="AP32" i="34"/>
  <c r="AQ31" i="34"/>
  <c r="AP31" i="34"/>
  <c r="AQ30" i="34"/>
  <c r="AP30" i="34"/>
  <c r="AQ29" i="34"/>
  <c r="AP29" i="34"/>
  <c r="AQ28" i="34"/>
  <c r="AP28" i="34"/>
  <c r="AQ27" i="34"/>
  <c r="AP27" i="34"/>
  <c r="AQ26" i="34"/>
  <c r="AP26" i="34"/>
  <c r="AQ25" i="34"/>
  <c r="AP25" i="34"/>
  <c r="AQ24" i="34"/>
  <c r="AP24" i="34"/>
  <c r="AQ23" i="34"/>
  <c r="AP23" i="34"/>
  <c r="AQ22" i="34"/>
  <c r="AP22" i="34"/>
  <c r="AQ21" i="34"/>
  <c r="AP21" i="34"/>
  <c r="AQ20" i="34"/>
  <c r="AP20" i="34"/>
  <c r="AQ19" i="34"/>
  <c r="AP19" i="34"/>
  <c r="AQ18" i="34"/>
  <c r="AP18" i="34"/>
  <c r="AQ16" i="34"/>
  <c r="AP16" i="34"/>
  <c r="AQ15" i="34"/>
  <c r="AP15" i="34"/>
  <c r="AQ14" i="34"/>
  <c r="AP14" i="34"/>
  <c r="AQ13" i="34"/>
  <c r="AP13" i="34"/>
  <c r="AQ12" i="34"/>
  <c r="AP12" i="34"/>
  <c r="AQ11" i="34"/>
  <c r="AP11" i="34"/>
  <c r="AQ10" i="34"/>
  <c r="AP10" i="34"/>
  <c r="AQ9" i="34"/>
  <c r="AP9" i="34"/>
  <c r="AQ8" i="34"/>
  <c r="AP8" i="34"/>
  <c r="AQ7" i="34"/>
  <c r="AP7" i="34"/>
  <c r="AQ6" i="34"/>
  <c r="AP6" i="34"/>
  <c r="AQ5" i="34"/>
  <c r="AP5" i="34"/>
  <c r="AQ4" i="34"/>
  <c r="AP4" i="34"/>
  <c r="AQ3" i="34"/>
  <c r="AP3" i="34"/>
  <c r="AQ2" i="34"/>
  <c r="AP2" i="34"/>
  <c r="AT51" i="31"/>
  <c r="AT50" i="31"/>
  <c r="AT49" i="31"/>
  <c r="AT48" i="31"/>
  <c r="AT47" i="31"/>
  <c r="AT46" i="31"/>
  <c r="AT45" i="31"/>
  <c r="AT44" i="31"/>
  <c r="AT43" i="31"/>
  <c r="AT42" i="31"/>
  <c r="AT41" i="31"/>
  <c r="AT40" i="31"/>
  <c r="AT39" i="31"/>
  <c r="AT38" i="31"/>
  <c r="AT37" i="31"/>
  <c r="AT36" i="31"/>
  <c r="AT35" i="31"/>
  <c r="AT34" i="31"/>
  <c r="AT33" i="31"/>
  <c r="AT32" i="31"/>
  <c r="AT31" i="31"/>
  <c r="AT30" i="31"/>
  <c r="AT29" i="31"/>
  <c r="AT28" i="31"/>
  <c r="AT27" i="31"/>
  <c r="AT26" i="31"/>
  <c r="AT25" i="31"/>
  <c r="AT24" i="31"/>
  <c r="AT23" i="31"/>
  <c r="AT22" i="31"/>
  <c r="AT21" i="31"/>
  <c r="AT20" i="31"/>
  <c r="AT19" i="31"/>
  <c r="AT18" i="31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4" i="31"/>
  <c r="AT3" i="31"/>
  <c r="AR2" i="31"/>
  <c r="AS2" i="31"/>
  <c r="AT2" i="31"/>
  <c r="AR3" i="31"/>
  <c r="AS3" i="31"/>
  <c r="AR4" i="31"/>
  <c r="AS4" i="31"/>
  <c r="AR5" i="31"/>
  <c r="AS5" i="31"/>
  <c r="AR6" i="31"/>
  <c r="AS6" i="31"/>
  <c r="AR7" i="31"/>
  <c r="AS7" i="31"/>
  <c r="AR8" i="31"/>
  <c r="AS8" i="31"/>
  <c r="AR9" i="31"/>
  <c r="AS9" i="31"/>
  <c r="AR10" i="31"/>
  <c r="AS10" i="31"/>
  <c r="AR11" i="31"/>
  <c r="AS11" i="31"/>
  <c r="AR12" i="31"/>
  <c r="AS12" i="31"/>
  <c r="AR13" i="31"/>
  <c r="AS13" i="31"/>
  <c r="AR14" i="31"/>
  <c r="AS14" i="31"/>
  <c r="AR15" i="31"/>
  <c r="AS15" i="31"/>
  <c r="AR16" i="31"/>
  <c r="AS16" i="31"/>
  <c r="AR17" i="31"/>
  <c r="AS17" i="31"/>
  <c r="AR18" i="31"/>
  <c r="AS18" i="31"/>
  <c r="AR19" i="31"/>
  <c r="AS19" i="31"/>
  <c r="AR20" i="31"/>
  <c r="AS20" i="31"/>
  <c r="AR21" i="31"/>
  <c r="AS21" i="31"/>
  <c r="AR22" i="31"/>
  <c r="AS22" i="31"/>
  <c r="AR23" i="31"/>
  <c r="AS23" i="31"/>
  <c r="AR24" i="31"/>
  <c r="AS24" i="31"/>
  <c r="AR25" i="31"/>
  <c r="AS25" i="31"/>
  <c r="AR26" i="31"/>
  <c r="AS26" i="31"/>
  <c r="AR27" i="31"/>
  <c r="AS27" i="31"/>
  <c r="AR28" i="31"/>
  <c r="AS28" i="31"/>
  <c r="AR29" i="31"/>
  <c r="AS29" i="31"/>
  <c r="AR30" i="31"/>
  <c r="AS30" i="31"/>
  <c r="AR31" i="31"/>
  <c r="AS31" i="31"/>
  <c r="AR32" i="31"/>
  <c r="AS32" i="31"/>
  <c r="AR33" i="31"/>
  <c r="AS33" i="31"/>
  <c r="AR34" i="31"/>
  <c r="AS34" i="31"/>
  <c r="AR35" i="31"/>
  <c r="AS35" i="31"/>
  <c r="AR36" i="31"/>
  <c r="AS36" i="31"/>
  <c r="AR37" i="31"/>
  <c r="AS37" i="31"/>
  <c r="AR38" i="31"/>
  <c r="AS38" i="31"/>
  <c r="AR39" i="31"/>
  <c r="AS39" i="31"/>
  <c r="AR40" i="31"/>
  <c r="AS40" i="31"/>
  <c r="AR41" i="31"/>
  <c r="AS41" i="31"/>
  <c r="AR42" i="31"/>
  <c r="AS42" i="31"/>
  <c r="AR43" i="31"/>
  <c r="AS43" i="31"/>
  <c r="AR44" i="31"/>
  <c r="AS44" i="31"/>
  <c r="AR45" i="31"/>
  <c r="AS45" i="31"/>
  <c r="AR46" i="31"/>
  <c r="AS46" i="31"/>
  <c r="AR47" i="31"/>
  <c r="AS47" i="31"/>
  <c r="AR48" i="31"/>
  <c r="AS48" i="31"/>
  <c r="AR49" i="31"/>
  <c r="AS49" i="31"/>
  <c r="AR50" i="31"/>
  <c r="AS50" i="31"/>
  <c r="AR51" i="31"/>
  <c r="AS51" i="31"/>
  <c r="AY51" i="32"/>
  <c r="AY50" i="32"/>
  <c r="AY49" i="32"/>
  <c r="AY48" i="32"/>
  <c r="AY47" i="32"/>
  <c r="AY46" i="32"/>
  <c r="AY45" i="32"/>
  <c r="AY44" i="32"/>
  <c r="AY43" i="32"/>
  <c r="AY42" i="32"/>
  <c r="AY41" i="32"/>
  <c r="AY40" i="32"/>
  <c r="AY39" i="32"/>
  <c r="AY38" i="32"/>
  <c r="AY37" i="32"/>
  <c r="AY36" i="32"/>
  <c r="AY35" i="32"/>
  <c r="AY34" i="32"/>
  <c r="AY33" i="32"/>
  <c r="AY32" i="32"/>
  <c r="AY31" i="32"/>
  <c r="AY30" i="32"/>
  <c r="AY29" i="32"/>
  <c r="AY28" i="32"/>
  <c r="AY27" i="32"/>
  <c r="AY26" i="32"/>
  <c r="AY25" i="32"/>
  <c r="AY24" i="32"/>
  <c r="AY23" i="32"/>
  <c r="AY22" i="32"/>
  <c r="AY21" i="32"/>
  <c r="AY20" i="32"/>
  <c r="AY19" i="32"/>
  <c r="AY18" i="32"/>
  <c r="AY17" i="32"/>
  <c r="AY16" i="32"/>
  <c r="AY15" i="32"/>
  <c r="AY14" i="32"/>
  <c r="AY13" i="32"/>
  <c r="AY12" i="32"/>
  <c r="AY11" i="32"/>
  <c r="AY10" i="32"/>
  <c r="AY9" i="32"/>
  <c r="AY8" i="32"/>
  <c r="AY7" i="32"/>
  <c r="AY6" i="32"/>
  <c r="AY5" i="32"/>
  <c r="AY4" i="32"/>
  <c r="AY3" i="32"/>
  <c r="AY2" i="32"/>
  <c r="AX51" i="32"/>
  <c r="AW51" i="32"/>
  <c r="AX50" i="32"/>
  <c r="AW50" i="32"/>
  <c r="AX49" i="32"/>
  <c r="AW49" i="32"/>
  <c r="AX48" i="32"/>
  <c r="AW48" i="32"/>
  <c r="AX47" i="32"/>
  <c r="AW47" i="32"/>
  <c r="AX46" i="32"/>
  <c r="AW46" i="32"/>
  <c r="AX45" i="32"/>
  <c r="AW45" i="32"/>
  <c r="AX44" i="32"/>
  <c r="AW44" i="32"/>
  <c r="AX43" i="32"/>
  <c r="AW43" i="32"/>
  <c r="AX42" i="32"/>
  <c r="AW42" i="32"/>
  <c r="AX41" i="32"/>
  <c r="AW41" i="32"/>
  <c r="AX40" i="32"/>
  <c r="AW40" i="32"/>
  <c r="AX39" i="32"/>
  <c r="AW39" i="32"/>
  <c r="AX38" i="32"/>
  <c r="AW38" i="32"/>
  <c r="AX37" i="32"/>
  <c r="AW37" i="32"/>
  <c r="AX36" i="32"/>
  <c r="AW36" i="32"/>
  <c r="AX35" i="32"/>
  <c r="AW35" i="32"/>
  <c r="AX34" i="32"/>
  <c r="AW34" i="32"/>
  <c r="AX33" i="32"/>
  <c r="AW33" i="32"/>
  <c r="AX32" i="32"/>
  <c r="AW32" i="32"/>
  <c r="AX31" i="32"/>
  <c r="AW31" i="32"/>
  <c r="AX30" i="32"/>
  <c r="AW30" i="32"/>
  <c r="AX29" i="32"/>
  <c r="AW29" i="32"/>
  <c r="AX28" i="32"/>
  <c r="AW28" i="32"/>
  <c r="AX27" i="32"/>
  <c r="AW27" i="32"/>
  <c r="AX26" i="32"/>
  <c r="AW26" i="32"/>
  <c r="AX25" i="32"/>
  <c r="AW25" i="32"/>
  <c r="AX24" i="32"/>
  <c r="AW24" i="32"/>
  <c r="AX23" i="32"/>
  <c r="AW23" i="32"/>
  <c r="AX22" i="32"/>
  <c r="AW22" i="32"/>
  <c r="AX21" i="32"/>
  <c r="AW21" i="32"/>
  <c r="AX20" i="32"/>
  <c r="AW20" i="32"/>
  <c r="AX19" i="32"/>
  <c r="AW19" i="32"/>
  <c r="AX18" i="32"/>
  <c r="AW18" i="32"/>
  <c r="AX17" i="32"/>
  <c r="AW17" i="32"/>
  <c r="AX16" i="32"/>
  <c r="AW16" i="32"/>
  <c r="AX15" i="32"/>
  <c r="AW15" i="32"/>
  <c r="AX14" i="32"/>
  <c r="AW14" i="32"/>
  <c r="AX13" i="32"/>
  <c r="AW13" i="32"/>
  <c r="AX12" i="32"/>
  <c r="AW12" i="32"/>
  <c r="AX11" i="32"/>
  <c r="AW11" i="32"/>
  <c r="AX10" i="32"/>
  <c r="AW10" i="32"/>
  <c r="AX9" i="32"/>
  <c r="AW9" i="32"/>
  <c r="AX8" i="32"/>
  <c r="AW8" i="32"/>
  <c r="AX7" i="32"/>
  <c r="AW7" i="32"/>
  <c r="AX6" i="32"/>
  <c r="AW6" i="32"/>
  <c r="AX5" i="32"/>
  <c r="AW5" i="32"/>
  <c r="AX4" i="32"/>
  <c r="AW4" i="32"/>
  <c r="AX3" i="32"/>
  <c r="AW3" i="32"/>
  <c r="AX2" i="32"/>
  <c r="AW2" i="32"/>
  <c r="AV51" i="32"/>
  <c r="AV50" i="32"/>
  <c r="AV49" i="32"/>
  <c r="AV48" i="32"/>
  <c r="AV47" i="32"/>
  <c r="AV46" i="32"/>
  <c r="AV45" i="32"/>
  <c r="AV44" i="32"/>
  <c r="AV43" i="32"/>
  <c r="AV42" i="32"/>
  <c r="AV41" i="32"/>
  <c r="AV40" i="32"/>
  <c r="AV39" i="32"/>
  <c r="AV38" i="32"/>
  <c r="AV37" i="32"/>
  <c r="AV36" i="32"/>
  <c r="AV35" i="32"/>
  <c r="AV34" i="32"/>
  <c r="AV33" i="32"/>
  <c r="AV32" i="32"/>
  <c r="AV31" i="32"/>
  <c r="AV30" i="32"/>
  <c r="AV29" i="32"/>
  <c r="AV28" i="32"/>
  <c r="AV27" i="32"/>
  <c r="AV26" i="32"/>
  <c r="AV25" i="32"/>
  <c r="AV24" i="32"/>
  <c r="AV23" i="32"/>
  <c r="AV22" i="32"/>
  <c r="AV21" i="32"/>
  <c r="AV20" i="32"/>
  <c r="AV19" i="32"/>
  <c r="AV18" i="32"/>
  <c r="AV17" i="32"/>
  <c r="AV16" i="32"/>
  <c r="AV15" i="32"/>
  <c r="AV14" i="32"/>
  <c r="AV13" i="32"/>
  <c r="AV12" i="32"/>
  <c r="AV11" i="32"/>
  <c r="AV10" i="32"/>
  <c r="AV9" i="32"/>
  <c r="AV8" i="32"/>
  <c r="AV7" i="32"/>
  <c r="AV6" i="32"/>
  <c r="AV5" i="32"/>
  <c r="AV4" i="32"/>
  <c r="AV3" i="32"/>
  <c r="AV2" i="32"/>
  <c r="AU51" i="32"/>
  <c r="AU50" i="32"/>
  <c r="AU49" i="32"/>
  <c r="AU48" i="32"/>
  <c r="AU47" i="32"/>
  <c r="AU46" i="32"/>
  <c r="AU45" i="32"/>
  <c r="AU44" i="32"/>
  <c r="AU43" i="32"/>
  <c r="AU42" i="32"/>
  <c r="AU41" i="32"/>
  <c r="AU40" i="32"/>
  <c r="AU39" i="32"/>
  <c r="AU38" i="32"/>
  <c r="AU37" i="32"/>
  <c r="AU36" i="32"/>
  <c r="AU35" i="32"/>
  <c r="AU34" i="32"/>
  <c r="AU33" i="32"/>
  <c r="AU32" i="32"/>
  <c r="AU31" i="32"/>
  <c r="AU30" i="32"/>
  <c r="AU29" i="32"/>
  <c r="AU28" i="32"/>
  <c r="AU27" i="32"/>
  <c r="AU26" i="32"/>
  <c r="AU25" i="32"/>
  <c r="AU24" i="32"/>
  <c r="AU23" i="32"/>
  <c r="AU22" i="32"/>
  <c r="AU21" i="32"/>
  <c r="AU20" i="32"/>
  <c r="AU19" i="32"/>
  <c r="AU18" i="32"/>
  <c r="AU17" i="32"/>
  <c r="AU16" i="32"/>
  <c r="AU15" i="32"/>
  <c r="AU14" i="32"/>
  <c r="AU13" i="32"/>
  <c r="AU12" i="32"/>
  <c r="AU11" i="32"/>
  <c r="AU10" i="32"/>
  <c r="AU9" i="32"/>
  <c r="AU8" i="32"/>
  <c r="AU7" i="32"/>
  <c r="AU6" i="32"/>
  <c r="AU5" i="32"/>
  <c r="AU4" i="32"/>
  <c r="AU3" i="32"/>
  <c r="AU2" i="32"/>
  <c r="X51" i="31"/>
  <c r="W51" i="31"/>
  <c r="AI51" i="31"/>
  <c r="AH51" i="31"/>
  <c r="T7" i="35"/>
  <c r="S7" i="35"/>
  <c r="U7" i="35" s="1"/>
  <c r="K7" i="35"/>
  <c r="J7" i="35"/>
  <c r="AK15" i="43"/>
  <c r="AK14" i="43"/>
  <c r="AK13" i="43"/>
  <c r="AK12" i="43"/>
  <c r="AK11" i="43"/>
  <c r="AK10" i="43"/>
  <c r="AK9" i="43"/>
  <c r="AK8" i="43"/>
  <c r="AK7" i="43"/>
  <c r="AK6" i="43"/>
  <c r="AK5" i="43"/>
  <c r="AK4" i="43"/>
  <c r="AK3" i="43"/>
  <c r="AJ15" i="43"/>
  <c r="AJ14" i="43"/>
  <c r="AJ13" i="43"/>
  <c r="AJ12" i="43"/>
  <c r="AJ11" i="43"/>
  <c r="AJ8" i="43"/>
  <c r="AJ10" i="43"/>
  <c r="AJ3" i="43"/>
  <c r="AJ7" i="43"/>
  <c r="AJ6" i="43"/>
  <c r="AJ5" i="43"/>
  <c r="AJ4" i="43"/>
  <c r="W21" i="10"/>
  <c r="W20" i="10"/>
  <c r="W19" i="10"/>
  <c r="W18" i="10"/>
  <c r="W17" i="10"/>
  <c r="W16" i="10"/>
  <c r="W15" i="10"/>
  <c r="W14" i="10"/>
  <c r="W13" i="10"/>
  <c r="AH58" i="31"/>
  <c r="AG58" i="31"/>
  <c r="W58" i="31"/>
  <c r="V58" i="31"/>
  <c r="T58" i="31"/>
  <c r="S58" i="31"/>
  <c r="U58" i="31" s="1"/>
  <c r="AH57" i="31"/>
  <c r="AG57" i="31"/>
  <c r="W57" i="31"/>
  <c r="V57" i="31"/>
  <c r="T57" i="31"/>
  <c r="S57" i="31"/>
  <c r="U57" i="31" s="1"/>
  <c r="AH56" i="31"/>
  <c r="AG56" i="31"/>
  <c r="W56" i="31"/>
  <c r="V56" i="31"/>
  <c r="T56" i="31"/>
  <c r="S56" i="31"/>
  <c r="U56" i="31" s="1"/>
  <c r="AH55" i="31"/>
  <c r="AG55" i="31"/>
  <c r="W55" i="31"/>
  <c r="V55" i="31"/>
  <c r="T55" i="31"/>
  <c r="S55" i="31"/>
  <c r="U55" i="31" s="1"/>
  <c r="AH54" i="31"/>
  <c r="AG54" i="31"/>
  <c r="W54" i="31"/>
  <c r="V54" i="31"/>
  <c r="T54" i="31"/>
  <c r="S54" i="31"/>
  <c r="U54" i="31" s="1"/>
  <c r="T12" i="35"/>
  <c r="S12" i="35"/>
  <c r="U12" i="35" s="1"/>
  <c r="T11" i="35"/>
  <c r="S11" i="35"/>
  <c r="U11" i="35" s="1"/>
  <c r="T10" i="35"/>
  <c r="S10" i="35"/>
  <c r="U10" i="35" s="1"/>
  <c r="T9" i="35"/>
  <c r="S9" i="35"/>
  <c r="U9" i="35" s="1"/>
  <c r="T8" i="35"/>
  <c r="S8" i="35"/>
  <c r="U8" i="35" s="1"/>
  <c r="W14" i="12"/>
  <c r="W13" i="12"/>
  <c r="W12" i="12"/>
  <c r="W11" i="12"/>
  <c r="W10" i="12"/>
  <c r="W9" i="12"/>
  <c r="W8" i="12"/>
  <c r="W7" i="12"/>
  <c r="W6" i="12"/>
  <c r="W5" i="12"/>
  <c r="W3" i="12"/>
  <c r="W4" i="12"/>
  <c r="U51" i="31" l="1"/>
  <c r="U50" i="31"/>
  <c r="U49" i="31"/>
  <c r="U48" i="31"/>
  <c r="U47" i="31"/>
  <c r="U46" i="31"/>
  <c r="U45" i="31"/>
  <c r="U44" i="31"/>
  <c r="U43" i="31"/>
  <c r="U42" i="31"/>
  <c r="U41" i="31"/>
  <c r="U40" i="31"/>
  <c r="U39" i="31"/>
  <c r="U38" i="31"/>
  <c r="U37" i="31"/>
  <c r="U36" i="31"/>
  <c r="U35" i="31"/>
  <c r="U34" i="31"/>
  <c r="U33" i="31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9" i="31"/>
  <c r="U8" i="31"/>
  <c r="U7" i="31"/>
  <c r="U6" i="31"/>
  <c r="U5" i="31"/>
  <c r="U4" i="31"/>
  <c r="U3" i="31"/>
  <c r="U2" i="31"/>
  <c r="T12" i="31"/>
  <c r="V12" i="31" s="1"/>
  <c r="T51" i="31"/>
  <c r="V51" i="31" s="1"/>
  <c r="T50" i="31"/>
  <c r="V50" i="31" s="1"/>
  <c r="T49" i="31"/>
  <c r="V49" i="31" s="1"/>
  <c r="T48" i="31"/>
  <c r="V48" i="31" s="1"/>
  <c r="T47" i="31"/>
  <c r="V47" i="31" s="1"/>
  <c r="T46" i="31"/>
  <c r="V46" i="31" s="1"/>
  <c r="T45" i="31"/>
  <c r="V45" i="31" s="1"/>
  <c r="T44" i="31"/>
  <c r="V44" i="31" s="1"/>
  <c r="T43" i="31"/>
  <c r="V43" i="31" s="1"/>
  <c r="T42" i="31"/>
  <c r="V42" i="31" s="1"/>
  <c r="T41" i="31"/>
  <c r="V41" i="31" s="1"/>
  <c r="T40" i="31"/>
  <c r="V40" i="31" s="1"/>
  <c r="T39" i="31"/>
  <c r="V39" i="31" s="1"/>
  <c r="T38" i="31"/>
  <c r="V38" i="31" s="1"/>
  <c r="T37" i="31"/>
  <c r="V37" i="31" s="1"/>
  <c r="T36" i="31"/>
  <c r="V36" i="31" s="1"/>
  <c r="T35" i="31"/>
  <c r="V35" i="31" s="1"/>
  <c r="T34" i="31"/>
  <c r="V34" i="31" s="1"/>
  <c r="T33" i="31"/>
  <c r="V33" i="31" s="1"/>
  <c r="T32" i="31"/>
  <c r="V32" i="31" s="1"/>
  <c r="T31" i="31"/>
  <c r="V31" i="31" s="1"/>
  <c r="T30" i="31"/>
  <c r="V30" i="31" s="1"/>
  <c r="T29" i="31"/>
  <c r="V29" i="31" s="1"/>
  <c r="T28" i="31"/>
  <c r="V28" i="31" s="1"/>
  <c r="T27" i="31"/>
  <c r="V27" i="31" s="1"/>
  <c r="T26" i="31"/>
  <c r="V26" i="31" s="1"/>
  <c r="T25" i="31"/>
  <c r="V25" i="31" s="1"/>
  <c r="T24" i="31"/>
  <c r="V24" i="31" s="1"/>
  <c r="T23" i="31"/>
  <c r="V23" i="31" s="1"/>
  <c r="T22" i="31"/>
  <c r="V22" i="31" s="1"/>
  <c r="T21" i="31"/>
  <c r="V21" i="31" s="1"/>
  <c r="T20" i="31"/>
  <c r="V20" i="31" s="1"/>
  <c r="T19" i="31"/>
  <c r="V19" i="31" s="1"/>
  <c r="T18" i="31"/>
  <c r="V18" i="31" s="1"/>
  <c r="T17" i="31"/>
  <c r="V17" i="31" s="1"/>
  <c r="T16" i="31"/>
  <c r="V16" i="31" s="1"/>
  <c r="T15" i="31"/>
  <c r="V15" i="31" s="1"/>
  <c r="T14" i="31"/>
  <c r="V14" i="31" s="1"/>
  <c r="T13" i="31"/>
  <c r="V13" i="31" s="1"/>
  <c r="T11" i="31"/>
  <c r="V11" i="31" s="1"/>
  <c r="T10" i="31"/>
  <c r="V10" i="31" s="1"/>
  <c r="T9" i="31"/>
  <c r="V9" i="31" s="1"/>
  <c r="T8" i="31"/>
  <c r="V8" i="31" s="1"/>
  <c r="T7" i="31"/>
  <c r="V7" i="31" s="1"/>
  <c r="T6" i="31"/>
  <c r="V6" i="31" s="1"/>
  <c r="T5" i="31"/>
  <c r="V5" i="31" s="1"/>
  <c r="T4" i="31"/>
  <c r="V4" i="31" s="1"/>
  <c r="T3" i="31"/>
  <c r="V3" i="31" s="1"/>
  <c r="T2" i="31"/>
  <c r="V2" i="31" s="1"/>
  <c r="W51" i="32"/>
  <c r="X51" i="32" s="1"/>
  <c r="W50" i="32"/>
  <c r="X50" i="32" s="1"/>
  <c r="W49" i="32"/>
  <c r="X49" i="32" s="1"/>
  <c r="W48" i="32"/>
  <c r="X48" i="32" s="1"/>
  <c r="W47" i="32"/>
  <c r="X47" i="32" s="1"/>
  <c r="W46" i="32"/>
  <c r="X46" i="32" s="1"/>
  <c r="W45" i="32"/>
  <c r="X45" i="32" s="1"/>
  <c r="W44" i="32"/>
  <c r="X44" i="32" s="1"/>
  <c r="W43" i="32"/>
  <c r="X43" i="32" s="1"/>
  <c r="W42" i="32"/>
  <c r="X42" i="32" s="1"/>
  <c r="W41" i="32"/>
  <c r="X41" i="32" s="1"/>
  <c r="W40" i="32"/>
  <c r="X40" i="32" s="1"/>
  <c r="W39" i="32"/>
  <c r="X39" i="32" s="1"/>
  <c r="W38" i="32"/>
  <c r="X38" i="32" s="1"/>
  <c r="W37" i="32"/>
  <c r="X37" i="32" s="1"/>
  <c r="W36" i="32"/>
  <c r="X36" i="32" s="1"/>
  <c r="W35" i="32"/>
  <c r="X35" i="32" s="1"/>
  <c r="W34" i="32"/>
  <c r="X34" i="32" s="1"/>
  <c r="W33" i="32"/>
  <c r="X33" i="32" s="1"/>
  <c r="W32" i="32"/>
  <c r="X32" i="32" s="1"/>
  <c r="W31" i="32"/>
  <c r="X31" i="32" s="1"/>
  <c r="W30" i="32"/>
  <c r="X30" i="32" s="1"/>
  <c r="W29" i="32"/>
  <c r="X29" i="32" s="1"/>
  <c r="W28" i="32"/>
  <c r="X28" i="32" s="1"/>
  <c r="W27" i="32"/>
  <c r="X27" i="32" s="1"/>
  <c r="W26" i="32"/>
  <c r="X26" i="32" s="1"/>
  <c r="W25" i="32"/>
  <c r="X25" i="32" s="1"/>
  <c r="W24" i="32"/>
  <c r="X24" i="32" s="1"/>
  <c r="W23" i="32"/>
  <c r="X23" i="32" s="1"/>
  <c r="W22" i="32"/>
  <c r="X22" i="32" s="1"/>
  <c r="W21" i="32"/>
  <c r="X21" i="32" s="1"/>
  <c r="W20" i="32"/>
  <c r="X20" i="32" s="1"/>
  <c r="W19" i="32"/>
  <c r="X19" i="32" s="1"/>
  <c r="W18" i="32"/>
  <c r="X18" i="32" s="1"/>
  <c r="W17" i="32"/>
  <c r="X17" i="32" s="1"/>
  <c r="W16" i="32"/>
  <c r="X16" i="32" s="1"/>
  <c r="W15" i="32"/>
  <c r="X15" i="32" s="1"/>
  <c r="W14" i="32"/>
  <c r="X14" i="32" s="1"/>
  <c r="W13" i="32"/>
  <c r="X13" i="32" s="1"/>
  <c r="W12" i="32"/>
  <c r="X12" i="32" s="1"/>
  <c r="W11" i="32"/>
  <c r="X11" i="32" s="1"/>
  <c r="W10" i="32"/>
  <c r="X10" i="32" s="1"/>
  <c r="W9" i="32"/>
  <c r="X9" i="32" s="1"/>
  <c r="W8" i="32"/>
  <c r="X8" i="32" s="1"/>
  <c r="W7" i="32"/>
  <c r="X7" i="32" s="1"/>
  <c r="W6" i="32"/>
  <c r="X6" i="32" s="1"/>
  <c r="W5" i="32"/>
  <c r="X5" i="32" s="1"/>
  <c r="W4" i="32"/>
  <c r="X4" i="32" s="1"/>
  <c r="W3" i="32"/>
  <c r="X3" i="32" s="1"/>
  <c r="W2" i="32"/>
  <c r="X2" i="32" s="1"/>
  <c r="T22" i="35"/>
  <c r="K6" i="35" l="1"/>
  <c r="J6" i="35"/>
  <c r="T6" i="35" s="1"/>
  <c r="K5" i="35"/>
  <c r="S5" i="35" s="1"/>
  <c r="J5" i="35"/>
  <c r="T5" i="35" s="1"/>
  <c r="K4" i="35"/>
  <c r="S4" i="35" s="1"/>
  <c r="J4" i="35"/>
  <c r="T4" i="35" s="1"/>
  <c r="K3" i="35"/>
  <c r="J3" i="35"/>
  <c r="T3" i="35" s="1"/>
  <c r="K22" i="35"/>
  <c r="K21" i="35"/>
  <c r="T21" i="35"/>
  <c r="K20" i="35"/>
  <c r="T20" i="35"/>
  <c r="K19" i="35"/>
  <c r="T19" i="35"/>
  <c r="K18" i="35"/>
  <c r="T18" i="35"/>
  <c r="K17" i="35"/>
  <c r="J17" i="35"/>
  <c r="T17" i="35" s="1"/>
  <c r="K16" i="35"/>
  <c r="J16" i="35"/>
  <c r="T16" i="35" s="1"/>
  <c r="K15" i="35"/>
  <c r="J15" i="35"/>
  <c r="T15" i="35" s="1"/>
  <c r="K14" i="35"/>
  <c r="J14" i="35"/>
  <c r="T14" i="35" s="1"/>
  <c r="K13" i="35"/>
  <c r="J13" i="35"/>
  <c r="T13" i="35" s="1"/>
  <c r="U5" i="35" l="1"/>
  <c r="U4" i="35"/>
  <c r="S15" i="35"/>
  <c r="U15" i="35" s="1"/>
  <c r="S17" i="35"/>
  <c r="U17" i="35" s="1"/>
  <c r="S6" i="35"/>
  <c r="U6" i="35" s="1"/>
  <c r="S16" i="35"/>
  <c r="U16" i="35" s="1"/>
  <c r="S14" i="35"/>
  <c r="U14" i="35" s="1"/>
  <c r="S3" i="35"/>
  <c r="U3" i="35" s="1"/>
  <c r="S13" i="35"/>
  <c r="U13" i="35" s="1"/>
  <c r="S19" i="35"/>
  <c r="U19" i="35" s="1"/>
  <c r="S20" i="35"/>
  <c r="U20" i="35" s="1"/>
  <c r="S22" i="35"/>
  <c r="U22" i="35" s="1"/>
  <c r="S21" i="35"/>
  <c r="U21" i="35" s="1"/>
  <c r="S18" i="35"/>
  <c r="U18" i="35" s="1"/>
  <c r="AG32" i="34"/>
  <c r="AF32" i="34"/>
  <c r="AG31" i="34"/>
  <c r="AF31" i="34"/>
  <c r="AG30" i="34"/>
  <c r="AF30" i="34"/>
  <c r="AG29" i="34"/>
  <c r="AF29" i="34"/>
  <c r="AG28" i="34"/>
  <c r="AF28" i="34"/>
  <c r="AG27" i="34"/>
  <c r="AF27" i="34"/>
  <c r="AG26" i="34"/>
  <c r="AF26" i="34"/>
  <c r="AG25" i="34"/>
  <c r="AF25" i="34"/>
  <c r="AG24" i="34"/>
  <c r="AF24" i="34"/>
  <c r="AG23" i="34"/>
  <c r="AF23" i="34"/>
  <c r="AG22" i="34"/>
  <c r="AF22" i="34"/>
  <c r="AG21" i="34"/>
  <c r="AF21" i="34"/>
  <c r="AG20" i="34"/>
  <c r="AF20" i="34"/>
  <c r="AG19" i="34"/>
  <c r="AF19" i="34"/>
  <c r="AG18" i="34"/>
  <c r="AF18" i="34"/>
  <c r="V32" i="34"/>
  <c r="U32" i="34"/>
  <c r="V31" i="34"/>
  <c r="U31" i="34"/>
  <c r="V30" i="34"/>
  <c r="U30" i="34"/>
  <c r="V29" i="34"/>
  <c r="U29" i="34"/>
  <c r="V28" i="34"/>
  <c r="U28" i="34"/>
  <c r="V27" i="34"/>
  <c r="U27" i="34"/>
  <c r="V26" i="34"/>
  <c r="U26" i="34"/>
  <c r="V25" i="34"/>
  <c r="U25" i="34"/>
  <c r="V24" i="34"/>
  <c r="U24" i="34"/>
  <c r="V23" i="34"/>
  <c r="U23" i="34"/>
  <c r="V22" i="34"/>
  <c r="U22" i="34"/>
  <c r="V21" i="34"/>
  <c r="U21" i="34"/>
  <c r="V20" i="34"/>
  <c r="U20" i="34"/>
  <c r="V19" i="34"/>
  <c r="U19" i="34"/>
  <c r="V18" i="34"/>
  <c r="U18" i="34"/>
  <c r="M32" i="34"/>
  <c r="X32" i="34" s="1"/>
  <c r="M31" i="34"/>
  <c r="X31" i="34" s="1"/>
  <c r="M30" i="34"/>
  <c r="X30" i="34" s="1"/>
  <c r="M29" i="34"/>
  <c r="X29" i="34" s="1"/>
  <c r="M28" i="34"/>
  <c r="X28" i="34" s="1"/>
  <c r="M27" i="34"/>
  <c r="X27" i="34" s="1"/>
  <c r="M26" i="34"/>
  <c r="X26" i="34" s="1"/>
  <c r="M25" i="34"/>
  <c r="X25" i="34" s="1"/>
  <c r="M24" i="34"/>
  <c r="X24" i="34" s="1"/>
  <c r="M23" i="34"/>
  <c r="X23" i="34" s="1"/>
  <c r="M22" i="34"/>
  <c r="X22" i="34" s="1"/>
  <c r="M21" i="34"/>
  <c r="X21" i="34" s="1"/>
  <c r="M20" i="34"/>
  <c r="X20" i="34" s="1"/>
  <c r="M19" i="34"/>
  <c r="X19" i="34" s="1"/>
  <c r="M18" i="34"/>
  <c r="X18" i="34" s="1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AG16" i="34"/>
  <c r="AF16" i="34"/>
  <c r="AG15" i="34"/>
  <c r="AF15" i="34"/>
  <c r="AG14" i="34"/>
  <c r="AF14" i="34"/>
  <c r="AG13" i="34"/>
  <c r="AF13" i="34"/>
  <c r="AG12" i="34"/>
  <c r="AF12" i="34"/>
  <c r="AG11" i="34"/>
  <c r="AF11" i="34"/>
  <c r="AG10" i="34"/>
  <c r="AF10" i="34"/>
  <c r="AG9" i="34"/>
  <c r="AF9" i="34"/>
  <c r="AG8" i="34"/>
  <c r="AF8" i="34"/>
  <c r="AG7" i="34"/>
  <c r="AF7" i="34"/>
  <c r="AG6" i="34"/>
  <c r="AF6" i="34"/>
  <c r="AG5" i="34"/>
  <c r="AF5" i="34"/>
  <c r="AG4" i="34"/>
  <c r="AF4" i="34"/>
  <c r="AG3" i="34"/>
  <c r="AF3" i="34"/>
  <c r="AG2" i="34"/>
  <c r="AF2" i="34"/>
  <c r="V16" i="34"/>
  <c r="U16" i="34"/>
  <c r="V15" i="34"/>
  <c r="U15" i="34"/>
  <c r="V14" i="34"/>
  <c r="U14" i="34"/>
  <c r="V13" i="34"/>
  <c r="U13" i="34"/>
  <c r="V12" i="34"/>
  <c r="U12" i="34"/>
  <c r="V11" i="34"/>
  <c r="U11" i="34"/>
  <c r="V10" i="34"/>
  <c r="U10" i="34"/>
  <c r="V9" i="34"/>
  <c r="U9" i="34"/>
  <c r="V8" i="34"/>
  <c r="U8" i="34"/>
  <c r="V7" i="34"/>
  <c r="U7" i="34"/>
  <c r="V6" i="34"/>
  <c r="U6" i="34"/>
  <c r="V5" i="34"/>
  <c r="U5" i="34"/>
  <c r="V4" i="34"/>
  <c r="U4" i="34"/>
  <c r="V3" i="34"/>
  <c r="U3" i="34"/>
  <c r="V2" i="34"/>
  <c r="U2" i="34"/>
  <c r="L16" i="34"/>
  <c r="L15" i="34"/>
  <c r="L14" i="34"/>
  <c r="L13" i="34"/>
  <c r="L12" i="34"/>
  <c r="L11" i="34"/>
  <c r="L10" i="34"/>
  <c r="L9" i="34"/>
  <c r="L8" i="34"/>
  <c r="L7" i="34"/>
  <c r="L6" i="34"/>
  <c r="L5" i="34"/>
  <c r="L4" i="34"/>
  <c r="L3" i="34"/>
  <c r="L2" i="34"/>
  <c r="M16" i="34"/>
  <c r="X16" i="34" s="1"/>
  <c r="M15" i="34"/>
  <c r="X15" i="34" s="1"/>
  <c r="M14" i="34"/>
  <c r="X14" i="34" s="1"/>
  <c r="M13" i="34"/>
  <c r="X13" i="34" s="1"/>
  <c r="M12" i="34"/>
  <c r="X12" i="34" s="1"/>
  <c r="M11" i="34"/>
  <c r="X11" i="34" s="1"/>
  <c r="M10" i="34"/>
  <c r="X10" i="34" s="1"/>
  <c r="M9" i="34"/>
  <c r="X9" i="34" s="1"/>
  <c r="M8" i="34"/>
  <c r="X8" i="34" s="1"/>
  <c r="M7" i="34"/>
  <c r="X7" i="34" s="1"/>
  <c r="M6" i="34"/>
  <c r="X6" i="34" s="1"/>
  <c r="M5" i="34"/>
  <c r="X5" i="34" s="1"/>
  <c r="M4" i="34"/>
  <c r="X4" i="34" s="1"/>
  <c r="M3" i="34"/>
  <c r="X3" i="34" s="1"/>
  <c r="M2" i="34"/>
  <c r="X2" i="34" s="1"/>
  <c r="AL51" i="32"/>
  <c r="AK51" i="32"/>
  <c r="AL50" i="32"/>
  <c r="AK50" i="32"/>
  <c r="AL49" i="32"/>
  <c r="AK49" i="32"/>
  <c r="AL48" i="32"/>
  <c r="AK48" i="32"/>
  <c r="AL47" i="32"/>
  <c r="AK47" i="32"/>
  <c r="AL46" i="32"/>
  <c r="AK46" i="32"/>
  <c r="AL45" i="32"/>
  <c r="AK45" i="32"/>
  <c r="AL44" i="32"/>
  <c r="AK44" i="32"/>
  <c r="AL43" i="32"/>
  <c r="AK43" i="32"/>
  <c r="AL42" i="32"/>
  <c r="AK42" i="32"/>
  <c r="AL41" i="32"/>
  <c r="AK41" i="32"/>
  <c r="AL40" i="32"/>
  <c r="AK40" i="32"/>
  <c r="AL39" i="32"/>
  <c r="AK39" i="32"/>
  <c r="AL38" i="32"/>
  <c r="AK38" i="32"/>
  <c r="AL37" i="32"/>
  <c r="AK37" i="32"/>
  <c r="AL36" i="32"/>
  <c r="AK36" i="32"/>
  <c r="AL35" i="32"/>
  <c r="AK35" i="32"/>
  <c r="AL34" i="32"/>
  <c r="AK34" i="32"/>
  <c r="AL33" i="32"/>
  <c r="AK33" i="32"/>
  <c r="AL32" i="32"/>
  <c r="AK32" i="32"/>
  <c r="AL31" i="32"/>
  <c r="AK31" i="32"/>
  <c r="AL30" i="32"/>
  <c r="AK30" i="32"/>
  <c r="AL29" i="32"/>
  <c r="AK29" i="32"/>
  <c r="AL28" i="32"/>
  <c r="AK28" i="32"/>
  <c r="AL27" i="32"/>
  <c r="AK27" i="32"/>
  <c r="AL26" i="32"/>
  <c r="AK26" i="32"/>
  <c r="AL25" i="32"/>
  <c r="AK25" i="32"/>
  <c r="AL24" i="32"/>
  <c r="AK24" i="32"/>
  <c r="AL23" i="32"/>
  <c r="AK23" i="32"/>
  <c r="AL22" i="32"/>
  <c r="AK22" i="32"/>
  <c r="AL21" i="32"/>
  <c r="AK21" i="32"/>
  <c r="AL20" i="32"/>
  <c r="AK20" i="32"/>
  <c r="AL19" i="32"/>
  <c r="AK19" i="32"/>
  <c r="AL18" i="32"/>
  <c r="AK18" i="32"/>
  <c r="AL17" i="32"/>
  <c r="AK17" i="32"/>
  <c r="AL16" i="32"/>
  <c r="AK16" i="32"/>
  <c r="AL15" i="32"/>
  <c r="AK15" i="32"/>
  <c r="AL14" i="32"/>
  <c r="AK14" i="32"/>
  <c r="AL13" i="32"/>
  <c r="AK13" i="32"/>
  <c r="AL12" i="32"/>
  <c r="AK12" i="32"/>
  <c r="AL11" i="32"/>
  <c r="AK11" i="32"/>
  <c r="AL10" i="32"/>
  <c r="AK10" i="32"/>
  <c r="AL9" i="32"/>
  <c r="AK9" i="32"/>
  <c r="AL8" i="32"/>
  <c r="AK8" i="32"/>
  <c r="AL7" i="32"/>
  <c r="AK7" i="32"/>
  <c r="AL6" i="32"/>
  <c r="AK6" i="32"/>
  <c r="AL5" i="32"/>
  <c r="AK5" i="32"/>
  <c r="AL4" i="32"/>
  <c r="AK4" i="32"/>
  <c r="AL3" i="32"/>
  <c r="AK3" i="32"/>
  <c r="AL2" i="32"/>
  <c r="AK2" i="32"/>
  <c r="W47" i="31"/>
  <c r="X21" i="31"/>
  <c r="W21" i="31"/>
  <c r="X20" i="31"/>
  <c r="W20" i="31"/>
  <c r="X19" i="31"/>
  <c r="W19" i="31"/>
  <c r="X18" i="31"/>
  <c r="W18" i="31"/>
  <c r="X17" i="31"/>
  <c r="W17" i="31"/>
  <c r="AH22" i="31"/>
  <c r="AI50" i="31"/>
  <c r="AH50" i="31"/>
  <c r="AI49" i="31"/>
  <c r="AH49" i="31"/>
  <c r="AI48" i="31"/>
  <c r="AH48" i="31"/>
  <c r="AI47" i="31"/>
  <c r="AH47" i="31"/>
  <c r="AI46" i="31"/>
  <c r="AH46" i="31"/>
  <c r="AI45" i="31"/>
  <c r="AH45" i="31"/>
  <c r="AI44" i="31"/>
  <c r="AH44" i="31"/>
  <c r="AI43" i="31"/>
  <c r="AH43" i="31"/>
  <c r="AI42" i="31"/>
  <c r="AH42" i="31"/>
  <c r="AI41" i="31"/>
  <c r="AH41" i="31"/>
  <c r="AI40" i="31"/>
  <c r="AH40" i="31"/>
  <c r="AI39" i="31"/>
  <c r="AH39" i="31"/>
  <c r="AI38" i="31"/>
  <c r="AH38" i="31"/>
  <c r="AI37" i="31"/>
  <c r="AH37" i="31"/>
  <c r="AI36" i="31"/>
  <c r="AH36" i="31"/>
  <c r="AI35" i="31"/>
  <c r="AH35" i="31"/>
  <c r="AI34" i="31"/>
  <c r="AH34" i="31"/>
  <c r="AI33" i="31"/>
  <c r="AH33" i="31"/>
  <c r="AI32" i="31"/>
  <c r="AH32" i="31"/>
  <c r="AI31" i="31"/>
  <c r="AH31" i="31"/>
  <c r="AI30" i="31"/>
  <c r="AH30" i="31"/>
  <c r="AI29" i="31"/>
  <c r="AH29" i="31"/>
  <c r="AI28" i="31"/>
  <c r="AH28" i="31"/>
  <c r="AI27" i="31"/>
  <c r="AH27" i="31"/>
  <c r="AI26" i="31"/>
  <c r="AH26" i="31"/>
  <c r="AI25" i="31"/>
  <c r="AH25" i="31"/>
  <c r="AI24" i="31"/>
  <c r="AH24" i="31"/>
  <c r="AI23" i="31"/>
  <c r="AH23" i="31"/>
  <c r="AI22" i="31"/>
  <c r="AI21" i="31"/>
  <c r="AH21" i="31"/>
  <c r="AI20" i="31"/>
  <c r="AH20" i="31"/>
  <c r="AI19" i="31"/>
  <c r="AH19" i="31"/>
  <c r="AI18" i="31"/>
  <c r="AH18" i="31"/>
  <c r="AI17" i="31"/>
  <c r="AH17" i="31"/>
  <c r="W12" i="31"/>
  <c r="X12" i="31"/>
  <c r="Z12" i="31"/>
  <c r="AH12" i="31"/>
  <c r="AI12" i="31"/>
  <c r="W13" i="31"/>
  <c r="X13" i="31"/>
  <c r="Z13" i="31"/>
  <c r="AH13" i="31"/>
  <c r="AI13" i="31"/>
  <c r="W14" i="31"/>
  <c r="X14" i="31"/>
  <c r="Z14" i="31"/>
  <c r="AH14" i="31"/>
  <c r="AI14" i="31"/>
  <c r="W15" i="31"/>
  <c r="X15" i="31"/>
  <c r="Z15" i="31"/>
  <c r="AH15" i="31"/>
  <c r="AI15" i="31"/>
  <c r="W16" i="31"/>
  <c r="X16" i="31"/>
  <c r="Z16" i="31"/>
  <c r="AH16" i="31"/>
  <c r="AI16" i="31"/>
  <c r="Z51" i="31"/>
  <c r="Z50" i="31"/>
  <c r="Z49" i="31"/>
  <c r="Z48" i="31"/>
  <c r="Z47" i="31"/>
  <c r="Z46" i="31"/>
  <c r="Z45" i="31"/>
  <c r="Z44" i="31"/>
  <c r="Z43" i="31"/>
  <c r="Z42" i="31"/>
  <c r="Z41" i="31"/>
  <c r="Z40" i="31"/>
  <c r="Z39" i="31"/>
  <c r="Z38" i="31"/>
  <c r="Z37" i="31"/>
  <c r="Z36" i="31"/>
  <c r="Z35" i="31"/>
  <c r="Z34" i="31"/>
  <c r="Z33" i="31"/>
  <c r="Z32" i="31"/>
  <c r="Z31" i="31"/>
  <c r="Z30" i="31"/>
  <c r="Z29" i="31"/>
  <c r="Z28" i="31"/>
  <c r="Z27" i="31"/>
  <c r="Z26" i="31"/>
  <c r="Z25" i="31"/>
  <c r="Z24" i="31"/>
  <c r="Z23" i="31"/>
  <c r="Z22" i="31"/>
  <c r="Z21" i="31"/>
  <c r="Z20" i="31"/>
  <c r="Z19" i="31"/>
  <c r="Z18" i="31"/>
  <c r="Z17" i="31"/>
  <c r="AI11" i="31"/>
  <c r="AH11" i="31"/>
  <c r="AI10" i="31"/>
  <c r="AH10" i="31"/>
  <c r="AI9" i="31"/>
  <c r="AH9" i="31"/>
  <c r="AI8" i="31"/>
  <c r="AH8" i="31"/>
  <c r="AI7" i="31"/>
  <c r="AH7" i="31"/>
  <c r="AI6" i="31"/>
  <c r="AH6" i="31"/>
  <c r="AI5" i="31"/>
  <c r="AH5" i="31"/>
  <c r="AI4" i="31"/>
  <c r="AH4" i="31"/>
  <c r="AI3" i="31"/>
  <c r="AH3" i="31"/>
  <c r="AI2" i="31"/>
  <c r="AH2" i="31"/>
  <c r="Z11" i="31"/>
  <c r="Z10" i="31"/>
  <c r="Z9" i="31"/>
  <c r="Z8" i="31"/>
  <c r="Z7" i="31"/>
  <c r="Z6" i="31"/>
  <c r="Z5" i="31"/>
  <c r="Z4" i="31"/>
  <c r="Z3" i="31"/>
  <c r="Z2" i="31"/>
  <c r="W38" i="31"/>
  <c r="W37" i="31"/>
  <c r="X50" i="31"/>
  <c r="W50" i="31"/>
  <c r="X49" i="31"/>
  <c r="W49" i="31"/>
  <c r="X48" i="31"/>
  <c r="W48" i="31"/>
  <c r="X47" i="31"/>
  <c r="X46" i="31"/>
  <c r="W46" i="31"/>
  <c r="X45" i="31"/>
  <c r="W45" i="31"/>
  <c r="X44" i="31"/>
  <c r="W44" i="31"/>
  <c r="X43" i="31"/>
  <c r="W43" i="31"/>
  <c r="X42" i="31"/>
  <c r="W42" i="31"/>
  <c r="X41" i="31"/>
  <c r="W41" i="31"/>
  <c r="X40" i="31"/>
  <c r="W40" i="31"/>
  <c r="X39" i="31"/>
  <c r="W39" i="31"/>
  <c r="X38" i="31"/>
  <c r="X37" i="31"/>
  <c r="X36" i="31"/>
  <c r="W36" i="31"/>
  <c r="X35" i="31"/>
  <c r="W35" i="31"/>
  <c r="X34" i="31"/>
  <c r="W34" i="31"/>
  <c r="X33" i="31"/>
  <c r="W33" i="31"/>
  <c r="X32" i="31"/>
  <c r="W32" i="31"/>
  <c r="X31" i="31"/>
  <c r="W31" i="31"/>
  <c r="X30" i="31"/>
  <c r="W30" i="31"/>
  <c r="X29" i="31"/>
  <c r="W29" i="31"/>
  <c r="X28" i="31"/>
  <c r="W28" i="31"/>
  <c r="X27" i="31"/>
  <c r="W27" i="31"/>
  <c r="X26" i="31"/>
  <c r="W26" i="31"/>
  <c r="X25" i="31"/>
  <c r="W25" i="31"/>
  <c r="X24" i="31"/>
  <c r="W24" i="31"/>
  <c r="X23" i="31"/>
  <c r="W23" i="31"/>
  <c r="X22" i="31"/>
  <c r="W22" i="31"/>
  <c r="X11" i="31"/>
  <c r="W11" i="31"/>
  <c r="X10" i="31"/>
  <c r="W10" i="31"/>
  <c r="X9" i="31"/>
  <c r="W9" i="31"/>
  <c r="X8" i="31"/>
  <c r="W8" i="31"/>
  <c r="X7" i="31"/>
  <c r="W7" i="31"/>
  <c r="X6" i="31"/>
  <c r="W6" i="31"/>
  <c r="X5" i="31"/>
  <c r="W5" i="31"/>
  <c r="X4" i="31"/>
  <c r="W4" i="31"/>
  <c r="X3" i="31"/>
  <c r="W3" i="31"/>
  <c r="X2" i="31"/>
  <c r="W2" i="31"/>
  <c r="S51" i="32"/>
  <c r="S50" i="32"/>
  <c r="S49" i="32"/>
  <c r="S48" i="32"/>
  <c r="S47" i="32"/>
  <c r="S46" i="32"/>
  <c r="S45" i="32"/>
  <c r="S44" i="32"/>
  <c r="S43" i="32"/>
  <c r="S42" i="32"/>
  <c r="S41" i="32"/>
  <c r="S40" i="32"/>
  <c r="S39" i="32"/>
  <c r="S38" i="32"/>
  <c r="S37" i="32"/>
  <c r="S36" i="32"/>
  <c r="S35" i="32"/>
  <c r="S34" i="32"/>
  <c r="S33" i="32"/>
  <c r="S32" i="32"/>
  <c r="S31" i="32"/>
  <c r="S30" i="32"/>
  <c r="S29" i="32"/>
  <c r="S28" i="32"/>
  <c r="S27" i="32"/>
  <c r="S26" i="32"/>
  <c r="S25" i="32"/>
  <c r="S24" i="32"/>
  <c r="S23" i="32"/>
  <c r="S22" i="32"/>
  <c r="S21" i="32"/>
  <c r="S20" i="32"/>
  <c r="S19" i="32"/>
  <c r="S18" i="32"/>
  <c r="S17" i="32"/>
  <c r="S16" i="32"/>
  <c r="S15" i="32"/>
  <c r="S14" i="32"/>
  <c r="S13" i="32"/>
  <c r="S12" i="32"/>
  <c r="S11" i="32"/>
  <c r="S10" i="32"/>
  <c r="S9" i="32"/>
  <c r="S8" i="32"/>
  <c r="S7" i="32"/>
  <c r="S6" i="32"/>
  <c r="S5" i="32"/>
  <c r="S4" i="32"/>
  <c r="S3" i="32"/>
  <c r="S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Z51" i="32"/>
  <c r="Y51" i="32"/>
  <c r="Z50" i="32"/>
  <c r="Y50" i="32"/>
  <c r="Z49" i="32"/>
  <c r="Y49" i="32"/>
  <c r="Z48" i="32"/>
  <c r="Y48" i="32"/>
  <c r="Z47" i="32"/>
  <c r="Y47" i="32"/>
  <c r="Z46" i="32"/>
  <c r="Y46" i="32"/>
  <c r="Z45" i="32"/>
  <c r="Y45" i="32"/>
  <c r="Z44" i="32"/>
  <c r="Y44" i="32"/>
  <c r="Z43" i="32"/>
  <c r="Y43" i="32"/>
  <c r="Z42" i="32"/>
  <c r="Y42" i="32"/>
  <c r="Z41" i="32"/>
  <c r="Y41" i="32"/>
  <c r="Z40" i="32"/>
  <c r="Y40" i="32"/>
  <c r="Z39" i="32"/>
  <c r="Y39" i="32"/>
  <c r="Z38" i="32"/>
  <c r="Y38" i="32"/>
  <c r="Z37" i="32"/>
  <c r="Y37" i="32"/>
  <c r="Z36" i="32"/>
  <c r="Y36" i="32"/>
  <c r="Z35" i="32"/>
  <c r="Y35" i="32"/>
  <c r="Z34" i="32"/>
  <c r="Y34" i="32"/>
  <c r="Z33" i="32"/>
  <c r="Y33" i="32"/>
  <c r="Z32" i="32"/>
  <c r="Y32" i="32"/>
  <c r="Z31" i="32"/>
  <c r="Y31" i="32"/>
  <c r="Z30" i="32"/>
  <c r="Y30" i="32"/>
  <c r="Z29" i="32"/>
  <c r="Y29" i="32"/>
  <c r="Z28" i="32"/>
  <c r="Y28" i="32"/>
  <c r="Z27" i="32"/>
  <c r="Y27" i="32"/>
  <c r="Z26" i="32"/>
  <c r="Y26" i="32"/>
  <c r="Z25" i="32"/>
  <c r="Y25" i="32"/>
  <c r="Z24" i="32"/>
  <c r="Y24" i="32"/>
  <c r="Z23" i="32"/>
  <c r="Y23" i="32"/>
  <c r="Z22" i="32"/>
  <c r="Y22" i="32"/>
  <c r="Z21" i="32"/>
  <c r="Y21" i="32"/>
  <c r="Z20" i="32"/>
  <c r="Y20" i="32"/>
  <c r="Z19" i="32"/>
  <c r="Y19" i="32"/>
  <c r="Z18" i="32"/>
  <c r="Y18" i="32"/>
  <c r="Z17" i="32"/>
  <c r="Y17" i="32"/>
  <c r="Z16" i="32"/>
  <c r="Y16" i="32"/>
  <c r="Z15" i="32"/>
  <c r="Y15" i="32"/>
  <c r="Z14" i="32"/>
  <c r="Y14" i="32"/>
  <c r="Z13" i="32"/>
  <c r="Y13" i="32"/>
  <c r="Z12" i="32"/>
  <c r="Y12" i="32"/>
  <c r="Z11" i="32"/>
  <c r="Y11" i="32"/>
  <c r="Z10" i="32"/>
  <c r="Y10" i="32"/>
  <c r="Z9" i="32"/>
  <c r="Y9" i="32"/>
  <c r="Z8" i="32"/>
  <c r="Y8" i="32"/>
  <c r="Z7" i="32"/>
  <c r="Y7" i="32"/>
  <c r="Z6" i="32"/>
  <c r="Y6" i="32"/>
  <c r="Z5" i="32"/>
  <c r="Y5" i="32"/>
  <c r="Z4" i="32"/>
  <c r="Y4" i="32"/>
  <c r="Z3" i="32"/>
  <c r="Y3" i="32"/>
  <c r="Z2" i="32"/>
  <c r="Y2" i="32"/>
  <c r="AH3" i="12" l="1"/>
  <c r="U2" i="10"/>
</calcChain>
</file>

<file path=xl/sharedStrings.xml><?xml version="1.0" encoding="utf-8"?>
<sst xmlns="http://schemas.openxmlformats.org/spreadsheetml/2006/main" count="1637" uniqueCount="177">
  <si>
    <t>CPMP</t>
    <phoneticPr fontId="2" type="noConversion"/>
  </si>
  <si>
    <t>Mean</t>
    <phoneticPr fontId="2" type="noConversion"/>
  </si>
  <si>
    <t>Var</t>
    <phoneticPr fontId="2" type="noConversion"/>
  </si>
  <si>
    <t>Gini</t>
    <phoneticPr fontId="2" type="noConversion"/>
  </si>
  <si>
    <t>CPMP-envy</t>
    <phoneticPr fontId="2" type="noConversion"/>
  </si>
  <si>
    <t>NF</t>
    <phoneticPr fontId="2" type="noConversion"/>
  </si>
  <si>
    <t>Stdev</t>
    <phoneticPr fontId="2" type="noConversion"/>
  </si>
  <si>
    <t>Stdev</t>
    <phoneticPr fontId="4" type="noConversion"/>
  </si>
  <si>
    <t>ZY</t>
    <phoneticPr fontId="2" type="noConversion"/>
  </si>
  <si>
    <t>GY</t>
    <phoneticPr fontId="2" type="noConversion"/>
  </si>
  <si>
    <t>CV</t>
    <phoneticPr fontId="2" type="noConversion"/>
  </si>
  <si>
    <t>time</t>
    <phoneticPr fontId="2" type="noConversion"/>
  </si>
  <si>
    <r>
      <t>N</t>
    </r>
    <r>
      <rPr>
        <sz val="11"/>
        <color theme="1"/>
        <rFont val="等线"/>
        <family val="3"/>
        <charset val="134"/>
        <scheme val="minor"/>
      </rPr>
      <t>F</t>
    </r>
    <phoneticPr fontId="4" type="noConversion"/>
  </si>
  <si>
    <r>
      <t>M</t>
    </r>
    <r>
      <rPr>
        <sz val="11"/>
        <color theme="1"/>
        <rFont val="等线"/>
        <family val="3"/>
        <charset val="134"/>
        <scheme val="minor"/>
      </rPr>
      <t>odel</t>
    </r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</si>
  <si>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PMP</t>
    </r>
    <phoneticPr fontId="4" type="noConversion"/>
  </si>
  <si>
    <t>CPMP-envy</t>
    <phoneticPr fontId="4" type="noConversion"/>
  </si>
  <si>
    <t>D</t>
    <phoneticPr fontId="4" type="noConversion"/>
  </si>
  <si>
    <t>EnvyWeight</t>
    <phoneticPr fontId="4" type="noConversion"/>
  </si>
  <si>
    <t>Gap</t>
    <phoneticPr fontId="2" type="noConversion"/>
  </si>
  <si>
    <t>NF</t>
    <phoneticPr fontId="4" type="noConversion"/>
  </si>
  <si>
    <t>Weight</t>
    <phoneticPr fontId="4" type="noConversion"/>
  </si>
  <si>
    <t>obj</t>
    <phoneticPr fontId="2" type="noConversion"/>
  </si>
  <si>
    <t>Model</t>
    <phoneticPr fontId="4" type="noConversion"/>
  </si>
  <si>
    <t>CPMP</t>
    <phoneticPr fontId="4" type="noConversion"/>
  </si>
  <si>
    <t>Obj</t>
    <phoneticPr fontId="4" type="noConversion"/>
  </si>
  <si>
    <t>opt</t>
    <phoneticPr fontId="2" type="noConversion"/>
  </si>
  <si>
    <t>time</t>
  </si>
  <si>
    <t>gap</t>
    <phoneticPr fontId="2" type="noConversion"/>
  </si>
  <si>
    <t>Dev</t>
    <phoneticPr fontId="2" type="noConversion"/>
  </si>
  <si>
    <t>i300_1</t>
    <phoneticPr fontId="2" type="noConversion"/>
  </si>
  <si>
    <t>i300_6</t>
    <phoneticPr fontId="2" type="noConversion"/>
  </si>
  <si>
    <t>i3001500_1</t>
    <phoneticPr fontId="2" type="noConversion"/>
  </si>
  <si>
    <t>i500_1</t>
    <phoneticPr fontId="2" type="noConversion"/>
  </si>
  <si>
    <t>Envy_d</t>
    <phoneticPr fontId="2" type="noConversion"/>
  </si>
  <si>
    <t>Envy_w</t>
    <phoneticPr fontId="2" type="noConversion"/>
  </si>
  <si>
    <t>Dev_dec</t>
    <phoneticPr fontId="2" type="noConversion"/>
  </si>
  <si>
    <t>CostT</t>
    <phoneticPr fontId="2" type="noConversion"/>
  </si>
  <si>
    <t>opt</t>
    <phoneticPr fontId="8" type="noConversion"/>
  </si>
  <si>
    <t>capa1</t>
  </si>
  <si>
    <t>100*1000</t>
  </si>
  <si>
    <t>i3001500_1</t>
    <phoneticPr fontId="9" type="noConversion"/>
  </si>
  <si>
    <t>i3001500_6</t>
    <phoneticPr fontId="9" type="noConversion"/>
  </si>
  <si>
    <t>i500_1</t>
    <phoneticPr fontId="9" type="noConversion"/>
  </si>
  <si>
    <t>i500_6</t>
    <phoneticPr fontId="9" type="noConversion"/>
  </si>
  <si>
    <t>i700_1</t>
    <phoneticPr fontId="9" type="noConversion"/>
  </si>
  <si>
    <t>i700_6</t>
    <phoneticPr fontId="9" type="noConversion"/>
  </si>
  <si>
    <t>i1000_1</t>
    <phoneticPr fontId="9" type="noConversion"/>
  </si>
  <si>
    <t>i1000_6</t>
    <phoneticPr fontId="9" type="noConversion"/>
  </si>
  <si>
    <t>cpmp_Obj</t>
    <phoneticPr fontId="2" type="noConversion"/>
  </si>
  <si>
    <t>P</t>
    <phoneticPr fontId="9" type="noConversion"/>
  </si>
  <si>
    <t>Dcost</t>
    <phoneticPr fontId="2" type="noConversion"/>
  </si>
  <si>
    <t>Gap</t>
    <phoneticPr fontId="9" type="noConversion"/>
  </si>
  <si>
    <t>DCost</t>
    <phoneticPr fontId="2" type="noConversion"/>
  </si>
  <si>
    <t>opt</t>
    <phoneticPr fontId="9" type="noConversion"/>
  </si>
  <si>
    <t>Envy_w</t>
  </si>
  <si>
    <t>obj</t>
    <phoneticPr fontId="4" type="noConversion"/>
  </si>
  <si>
    <t>gap</t>
    <phoneticPr fontId="4" type="noConversion"/>
  </si>
  <si>
    <t>time</t>
    <phoneticPr fontId="4" type="noConversion"/>
  </si>
  <si>
    <t>capb1</t>
    <phoneticPr fontId="9" type="noConversion"/>
  </si>
  <si>
    <t>capc1</t>
    <phoneticPr fontId="9" type="noConversion"/>
  </si>
  <si>
    <r>
      <t>C</t>
    </r>
    <r>
      <rPr>
        <sz val="11"/>
        <color theme="1"/>
        <rFont val="等线"/>
        <family val="3"/>
        <charset val="134"/>
        <scheme val="minor"/>
      </rPr>
      <t>PMP</t>
    </r>
    <phoneticPr fontId="9" type="noConversion"/>
  </si>
  <si>
    <r>
      <t>o</t>
    </r>
    <r>
      <rPr>
        <sz val="11"/>
        <color theme="1"/>
        <rFont val="等线"/>
        <family val="3"/>
        <charset val="134"/>
        <scheme val="minor"/>
      </rPr>
      <t>pt</t>
    </r>
    <phoneticPr fontId="9" type="noConversion"/>
  </si>
  <si>
    <t>PMP</t>
  </si>
  <si>
    <r>
      <t>P</t>
    </r>
    <r>
      <rPr>
        <sz val="11"/>
        <color theme="1"/>
        <rFont val="等线"/>
        <family val="3"/>
        <charset val="134"/>
        <scheme val="minor"/>
      </rPr>
      <t>roblem</t>
    </r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</si>
  <si>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nst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</si>
  <si>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ize</t>
    </r>
    <phoneticPr fontId="9" type="noConversion"/>
  </si>
  <si>
    <t>i300_11</t>
    <phoneticPr fontId="2" type="noConversion"/>
  </si>
  <si>
    <t>Inst</t>
    <phoneticPr fontId="9" type="noConversion"/>
  </si>
  <si>
    <t>kff10a</t>
    <phoneticPr fontId="9" type="noConversion"/>
  </si>
  <si>
    <t>zz10a</t>
    <phoneticPr fontId="9" type="noConversion"/>
  </si>
  <si>
    <t>PMP</t>
    <phoneticPr fontId="2" type="noConversion"/>
  </si>
  <si>
    <t>obj</t>
    <phoneticPr fontId="9" type="noConversion"/>
  </si>
  <si>
    <t>gap</t>
    <phoneticPr fontId="9" type="noConversion"/>
  </si>
  <si>
    <t>time</t>
    <phoneticPr fontId="9" type="noConversion"/>
  </si>
  <si>
    <t>gy2a</t>
    <phoneticPr fontId="9" type="noConversion"/>
  </si>
  <si>
    <t>PMP-envy (d*=pmp,2d/v/v)</t>
  </si>
  <si>
    <t>d0</t>
    <phoneticPr fontId="9" type="noConversion"/>
  </si>
  <si>
    <t>w_envy</t>
    <phoneticPr fontId="9" type="noConversion"/>
  </si>
  <si>
    <t>-</t>
    <phoneticPr fontId="9" type="noConversion"/>
  </si>
  <si>
    <t>zy4</t>
    <phoneticPr fontId="9" type="noConversion"/>
  </si>
  <si>
    <t>dev_est</t>
    <phoneticPr fontId="2" type="noConversion"/>
  </si>
  <si>
    <t>dev_est</t>
    <phoneticPr fontId="9" type="noConversion"/>
  </si>
  <si>
    <t>cv</t>
    <phoneticPr fontId="9" type="noConversion"/>
  </si>
  <si>
    <t>cv_est</t>
    <phoneticPr fontId="9" type="noConversion"/>
  </si>
  <si>
    <t>demand</t>
    <phoneticPr fontId="2" type="noConversion"/>
  </si>
  <si>
    <t>CV_est</t>
    <phoneticPr fontId="2" type="noConversion"/>
  </si>
  <si>
    <t>Dev_est</t>
    <phoneticPr fontId="9" type="noConversion"/>
  </si>
  <si>
    <t>CV_est</t>
    <phoneticPr fontId="9" type="noConversion"/>
  </si>
  <si>
    <t>CV</t>
    <phoneticPr fontId="9" type="noConversion"/>
  </si>
  <si>
    <t>opt</t>
  </si>
  <si>
    <t>pmp_Obj</t>
    <phoneticPr fontId="2" type="noConversion"/>
  </si>
  <si>
    <t>ILS_10_200</t>
    <phoneticPr fontId="9" type="noConversion"/>
  </si>
  <si>
    <t>envy</t>
    <phoneticPr fontId="4" type="noConversion"/>
  </si>
  <si>
    <t>CMELP</t>
    <phoneticPr fontId="9" type="noConversion"/>
  </si>
  <si>
    <t>CMELP</t>
    <phoneticPr fontId="2" type="noConversion"/>
  </si>
  <si>
    <t>MELP</t>
    <phoneticPr fontId="9" type="noConversion"/>
  </si>
  <si>
    <t>ils</t>
    <phoneticPr fontId="9" type="noConversion"/>
  </si>
  <si>
    <t>CMELP</t>
    <phoneticPr fontId="4" type="noConversion"/>
  </si>
  <si>
    <t>MELP_d*</t>
    <phoneticPr fontId="2" type="noConversion"/>
  </si>
  <si>
    <t>MELP_d</t>
    <phoneticPr fontId="2" type="noConversion"/>
  </si>
  <si>
    <t>Absdev</t>
    <phoneticPr fontId="9" type="noConversion"/>
  </si>
  <si>
    <t>absdev</t>
    <phoneticPr fontId="9" type="noConversion"/>
  </si>
  <si>
    <t>absdev</t>
    <phoneticPr fontId="2" type="noConversion"/>
  </si>
  <si>
    <t>Absdev</t>
    <phoneticPr fontId="2" type="noConversion"/>
  </si>
  <si>
    <t>W</t>
    <phoneticPr fontId="2" type="noConversion"/>
  </si>
  <si>
    <t>CPMP-envy</t>
  </si>
  <si>
    <t>D</t>
    <phoneticPr fontId="2" type="noConversion"/>
  </si>
  <si>
    <t>~</t>
    <phoneticPr fontId="2" type="noConversion"/>
  </si>
  <si>
    <t>MELP</t>
    <phoneticPr fontId="2" type="noConversion"/>
  </si>
  <si>
    <t>Absdev</t>
    <phoneticPr fontId="4" type="noConversion"/>
  </si>
  <si>
    <t>D</t>
    <phoneticPr fontId="9" type="noConversion"/>
  </si>
  <si>
    <t>W</t>
    <phoneticPr fontId="9" type="noConversion"/>
  </si>
  <si>
    <t>~</t>
    <phoneticPr fontId="9" type="noConversion"/>
  </si>
  <si>
    <t>CPMP</t>
    <phoneticPr fontId="9" type="noConversion"/>
  </si>
  <si>
    <t>Mean</t>
    <phoneticPr fontId="4" type="noConversion"/>
  </si>
  <si>
    <t>sum</t>
    <phoneticPr fontId="9" type="noConversion"/>
  </si>
  <si>
    <t>CPMP-ENVY</t>
    <phoneticPr fontId="9" type="noConversion"/>
  </si>
  <si>
    <t>sum</t>
    <phoneticPr fontId="2" type="noConversion"/>
  </si>
  <si>
    <t>PMP-envy</t>
    <phoneticPr fontId="2" type="noConversion"/>
  </si>
  <si>
    <t>gy2_22_2.037_4</t>
    <phoneticPr fontId="2" type="noConversion"/>
  </si>
  <si>
    <t>stdev</t>
    <phoneticPr fontId="2" type="noConversion"/>
  </si>
  <si>
    <t>gini</t>
    <phoneticPr fontId="2" type="noConversion"/>
  </si>
  <si>
    <t>distance</t>
    <phoneticPr fontId="2" type="noConversion"/>
  </si>
  <si>
    <t>abadev</t>
    <phoneticPr fontId="2" type="noConversion"/>
  </si>
  <si>
    <r>
      <t>kf</t>
    </r>
    <r>
      <rPr>
        <sz val="11"/>
        <color theme="1"/>
        <rFont val="等线"/>
        <family val="3"/>
        <charset val="134"/>
        <scheme val="minor"/>
      </rPr>
      <t>f10a_20_0.79_10</t>
    </r>
    <phoneticPr fontId="2" type="noConversion"/>
  </si>
  <si>
    <t>ILS</t>
    <phoneticPr fontId="2" type="noConversion"/>
  </si>
  <si>
    <t>lis</t>
    <phoneticPr fontId="2" type="noConversion"/>
  </si>
  <si>
    <t>Time</t>
    <phoneticPr fontId="4" type="noConversion"/>
  </si>
  <si>
    <t>EPMP-envy</t>
    <phoneticPr fontId="4" type="noConversion"/>
  </si>
  <si>
    <t>~</t>
    <phoneticPr fontId="4" type="noConversion"/>
  </si>
  <si>
    <t>W</t>
    <phoneticPr fontId="4" type="noConversion"/>
  </si>
  <si>
    <t>Instance</t>
    <phoneticPr fontId="8" type="noConversion"/>
  </si>
  <si>
    <t>dM</t>
    <phoneticPr fontId="8" type="noConversion"/>
  </si>
  <si>
    <t>dMmax</t>
    <phoneticPr fontId="8" type="noConversion"/>
  </si>
  <si>
    <t>dSD</t>
    <phoneticPr fontId="8" type="noConversion"/>
  </si>
  <si>
    <t>dSDmax</t>
    <phoneticPr fontId="8" type="noConversion"/>
  </si>
  <si>
    <t>i3001500_6</t>
  </si>
  <si>
    <t>i500_6</t>
  </si>
  <si>
    <t>i700_1</t>
  </si>
  <si>
    <t>i700_6</t>
  </si>
  <si>
    <t>i1000_1</t>
  </si>
  <si>
    <t>i1000_6</t>
  </si>
  <si>
    <t>ZY</t>
  </si>
  <si>
    <t>KF</t>
  </si>
  <si>
    <t>ZZ</t>
  </si>
  <si>
    <t>Average</t>
  </si>
  <si>
    <t>Capa1</t>
    <phoneticPr fontId="2" type="noConversion"/>
  </si>
  <si>
    <t>Capb1</t>
    <phoneticPr fontId="2" type="noConversion"/>
  </si>
  <si>
    <t>Capc1</t>
    <phoneticPr fontId="2" type="noConversion"/>
  </si>
  <si>
    <t>Prob</t>
    <phoneticPr fontId="26" type="noConversion"/>
  </si>
  <si>
    <r>
      <t>I</t>
    </r>
    <r>
      <rPr>
        <sz val="11"/>
        <color theme="1"/>
        <rFont val="等线"/>
        <family val="3"/>
        <charset val="134"/>
        <scheme val="minor"/>
      </rPr>
      <t>nst</t>
    </r>
    <phoneticPr fontId="26" type="noConversion"/>
  </si>
  <si>
    <t>GY</t>
    <phoneticPr fontId="26" type="noConversion"/>
  </si>
  <si>
    <t>P</t>
    <phoneticPr fontId="26" type="noConversion"/>
  </si>
  <si>
    <t>D</t>
    <phoneticPr fontId="26" type="noConversion"/>
  </si>
  <si>
    <t>W</t>
    <phoneticPr fontId="26" type="noConversion"/>
  </si>
  <si>
    <t>Obj</t>
    <phoneticPr fontId="26" type="noConversion"/>
  </si>
  <si>
    <t>Mean</t>
    <phoneticPr fontId="26" type="noConversion"/>
  </si>
  <si>
    <t>SD</t>
    <phoneticPr fontId="26" type="noConversion"/>
  </si>
  <si>
    <r>
      <t>Z</t>
    </r>
    <r>
      <rPr>
        <sz val="11"/>
        <color theme="1"/>
        <rFont val="等线"/>
        <family val="3"/>
        <charset val="134"/>
        <scheme val="minor"/>
      </rPr>
      <t>y4</t>
    </r>
    <phoneticPr fontId="26" type="noConversion"/>
  </si>
  <si>
    <t>PMP</t>
    <phoneticPr fontId="26" type="noConversion"/>
  </si>
  <si>
    <t>Kf</t>
    <phoneticPr fontId="26" type="noConversion"/>
  </si>
  <si>
    <t>MELP</t>
    <phoneticPr fontId="26" type="noConversion"/>
  </si>
  <si>
    <t>CMELP</t>
    <phoneticPr fontId="26" type="noConversion"/>
  </si>
  <si>
    <t>~</t>
    <phoneticPr fontId="26" type="noConversion"/>
  </si>
  <si>
    <t>i500_6</t>
    <phoneticPr fontId="26" type="noConversion"/>
  </si>
  <si>
    <t>i300_6</t>
    <phoneticPr fontId="26" type="noConversion"/>
  </si>
  <si>
    <r>
      <t>P</t>
    </r>
    <r>
      <rPr>
        <sz val="11"/>
        <color theme="1"/>
        <rFont val="等线"/>
        <family val="3"/>
        <charset val="134"/>
        <scheme val="minor"/>
      </rPr>
      <t>mp</t>
    </r>
    <phoneticPr fontId="26" type="noConversion"/>
  </si>
  <si>
    <t>CPMP</t>
    <phoneticPr fontId="26" type="noConversion"/>
  </si>
  <si>
    <t>KF</t>
    <phoneticPr fontId="2" type="noConversion"/>
  </si>
  <si>
    <t>D_pmp</t>
    <phoneticPr fontId="2" type="noConversion"/>
  </si>
  <si>
    <t>SD_pmp</t>
    <phoneticPr fontId="2" type="noConversion"/>
  </si>
  <si>
    <t>D_cpmp</t>
    <phoneticPr fontId="2" type="noConversion"/>
  </si>
  <si>
    <t>SD_cpmp</t>
    <phoneticPr fontId="2" type="noConversion"/>
  </si>
  <si>
    <t>dM</t>
    <phoneticPr fontId="26" type="noConversion"/>
  </si>
  <si>
    <t>dSD</t>
    <phoneticPr fontId="26" type="noConversion"/>
  </si>
  <si>
    <t>loop</t>
    <phoneticPr fontId="2" type="noConversion"/>
  </si>
  <si>
    <t>PMP-envy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</si>
</sst>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_);[Red]\(0.000\)"/>
    <numFmt numFmtId="177" formatCode="0.000"/>
    <numFmt numFmtId="178" formatCode="0.0_ "/>
    <numFmt numFmtId="179" formatCode="0_);[Red]\(0\)"/>
    <numFmt numFmtId="180" formatCode="0.00_);[Red]\(0.00\)"/>
    <numFmt numFmtId="181" formatCode="0.00_ "/>
    <numFmt numFmtId="182" formatCode="0.0_);[Red]\(0.0\)"/>
    <numFmt numFmtId="184" formatCode="0.0%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1"/>
      <color rgb="FFFF0000"/>
      <name val="等线 Light"/>
      <family val="3"/>
      <charset val="134"/>
      <scheme val="maj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color theme="1"/>
      <name val="等线 Light"/>
      <family val="3"/>
      <charset val="134"/>
      <scheme val="major"/>
    </font>
    <font>
      <sz val="11"/>
      <name val="等线 Light"/>
      <family val="3"/>
      <charset val="134"/>
      <scheme val="major"/>
    </font>
    <font>
      <b/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 applyFill="1" applyAlignment="1"/>
    <xf numFmtId="177" fontId="3" fillId="0" borderId="0" xfId="0" applyNumberFormat="1" applyFont="1" applyAlignment="1"/>
    <xf numFmtId="178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1" fillId="0" borderId="0" xfId="0" applyFont="1">
      <alignment vertical="center"/>
    </xf>
    <xf numFmtId="176" fontId="3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  <xf numFmtId="178" fontId="3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3" fillId="0" borderId="0" xfId="0" applyNumberFormat="1" applyFont="1">
      <alignment vertical="center"/>
    </xf>
    <xf numFmtId="177" fontId="1" fillId="0" borderId="0" xfId="0" applyNumberFormat="1" applyFont="1" applyAlignment="1"/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82" fontId="7" fillId="0" borderId="0" xfId="0" applyNumberFormat="1" applyFont="1" applyFill="1">
      <alignment vertical="center"/>
    </xf>
    <xf numFmtId="0" fontId="6" fillId="0" borderId="0" xfId="0" applyFont="1" applyAlignment="1"/>
    <xf numFmtId="184" fontId="0" fillId="0" borderId="0" xfId="0" applyNumberFormat="1">
      <alignment vertical="center"/>
    </xf>
    <xf numFmtId="179" fontId="10" fillId="0" borderId="0" xfId="0" applyNumberFormat="1" applyFont="1">
      <alignment vertical="center"/>
    </xf>
    <xf numFmtId="182" fontId="10" fillId="0" borderId="0" xfId="0" applyNumberFormat="1" applyFont="1" applyFill="1">
      <alignment vertical="center"/>
    </xf>
    <xf numFmtId="10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>
      <alignment vertical="center"/>
    </xf>
    <xf numFmtId="184" fontId="10" fillId="0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0" fontId="10" fillId="0" borderId="0" xfId="0" applyFont="1">
      <alignment vertical="center"/>
    </xf>
    <xf numFmtId="10" fontId="10" fillId="0" borderId="0" xfId="0" applyNumberFormat="1" applyFont="1" applyAlignment="1">
      <alignment horizontal="center" vertical="center"/>
    </xf>
    <xf numFmtId="184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12" fillId="0" borderId="0" xfId="0" applyFont="1">
      <alignment vertical="center"/>
    </xf>
    <xf numFmtId="182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2" fontId="13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82" fontId="12" fillId="0" borderId="0" xfId="0" applyNumberFormat="1" applyFont="1" applyFill="1">
      <alignment vertical="center"/>
    </xf>
    <xf numFmtId="176" fontId="12" fillId="0" borderId="0" xfId="0" applyNumberFormat="1" applyFont="1" applyFill="1">
      <alignment vertical="center"/>
    </xf>
    <xf numFmtId="180" fontId="12" fillId="0" borderId="0" xfId="0" applyNumberFormat="1" applyFont="1" applyFill="1">
      <alignment vertical="center"/>
    </xf>
    <xf numFmtId="10" fontId="12" fillId="0" borderId="0" xfId="0" applyNumberFormat="1" applyFont="1" applyFill="1">
      <alignment vertical="center"/>
    </xf>
    <xf numFmtId="10" fontId="10" fillId="0" borderId="0" xfId="0" applyNumberFormat="1" applyFont="1" applyFill="1">
      <alignment vertical="center"/>
    </xf>
    <xf numFmtId="179" fontId="14" fillId="0" borderId="0" xfId="0" applyNumberFormat="1" applyFont="1" applyFill="1">
      <alignment vertical="center"/>
    </xf>
    <xf numFmtId="178" fontId="10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182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right" vertical="center"/>
    </xf>
    <xf numFmtId="182" fontId="14" fillId="0" borderId="0" xfId="0" applyNumberFormat="1" applyFont="1" applyAlignment="1">
      <alignment horizontal="right" vertical="center"/>
    </xf>
    <xf numFmtId="181" fontId="14" fillId="0" borderId="0" xfId="0" applyNumberFormat="1" applyFont="1" applyAlignment="1">
      <alignment horizontal="center" vertical="center"/>
    </xf>
    <xf numFmtId="176" fontId="14" fillId="0" borderId="0" xfId="0" applyNumberFormat="1" applyFont="1" applyFill="1" applyAlignment="1">
      <alignment horizontal="right" vertical="center"/>
    </xf>
    <xf numFmtId="182" fontId="14" fillId="0" borderId="0" xfId="0" applyNumberFormat="1" applyFont="1">
      <alignment vertical="center"/>
    </xf>
    <xf numFmtId="176" fontId="14" fillId="0" borderId="0" xfId="0" applyNumberFormat="1" applyFont="1" applyFill="1">
      <alignment vertical="center"/>
    </xf>
    <xf numFmtId="184" fontId="5" fillId="0" borderId="0" xfId="0" applyNumberFormat="1" applyFont="1">
      <alignment vertical="center"/>
    </xf>
    <xf numFmtId="182" fontId="16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7" fillId="0" borderId="0" xfId="0" applyFont="1">
      <alignment vertical="center"/>
    </xf>
    <xf numFmtId="176" fontId="17" fillId="0" borderId="0" xfId="0" applyNumberFormat="1" applyFont="1">
      <alignment vertical="center"/>
    </xf>
    <xf numFmtId="182" fontId="17" fillId="0" borderId="0" xfId="0" applyNumberFormat="1" applyFont="1">
      <alignment vertical="center"/>
    </xf>
    <xf numFmtId="10" fontId="17" fillId="0" borderId="0" xfId="0" applyNumberFormat="1" applyFont="1">
      <alignment vertical="center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179" fontId="17" fillId="0" borderId="0" xfId="0" applyNumberFormat="1" applyFont="1" applyFill="1" applyAlignment="1">
      <alignment horizontal="center" vertical="center"/>
    </xf>
    <xf numFmtId="179" fontId="17" fillId="0" borderId="0" xfId="0" applyNumberFormat="1" applyFont="1" applyAlignment="1">
      <alignment horizontal="center" vertical="center"/>
    </xf>
    <xf numFmtId="176" fontId="17" fillId="0" borderId="0" xfId="0" applyNumberFormat="1" applyFont="1" applyFill="1">
      <alignment vertical="center"/>
    </xf>
    <xf numFmtId="182" fontId="17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180" fontId="12" fillId="0" borderId="0" xfId="0" applyNumberFormat="1" applyFont="1">
      <alignment vertical="center"/>
    </xf>
    <xf numFmtId="182" fontId="18" fillId="0" borderId="0" xfId="0" applyNumberFormat="1" applyFont="1" applyFill="1">
      <alignment vertical="center"/>
    </xf>
    <xf numFmtId="182" fontId="18" fillId="0" borderId="0" xfId="0" applyNumberFormat="1" applyFont="1">
      <alignment vertical="center"/>
    </xf>
    <xf numFmtId="176" fontId="17" fillId="4" borderId="0" xfId="0" applyNumberFormat="1" applyFont="1" applyFill="1">
      <alignment vertical="center"/>
    </xf>
    <xf numFmtId="182" fontId="17" fillId="4" borderId="0" xfId="0" applyNumberFormat="1" applyFont="1" applyFill="1">
      <alignment vertical="center"/>
    </xf>
    <xf numFmtId="180" fontId="12" fillId="4" borderId="0" xfId="0" applyNumberFormat="1" applyFont="1" applyFill="1">
      <alignment vertical="center"/>
    </xf>
    <xf numFmtId="0" fontId="12" fillId="4" borderId="0" xfId="0" applyFont="1" applyFill="1">
      <alignment vertical="center"/>
    </xf>
    <xf numFmtId="182" fontId="19" fillId="0" borderId="0" xfId="0" applyNumberFormat="1" applyFont="1">
      <alignment vertical="center"/>
    </xf>
    <xf numFmtId="182" fontId="20" fillId="0" borderId="0" xfId="0" applyNumberFormat="1" applyFont="1" applyAlignment="1">
      <alignment horizontal="center" vertical="center"/>
    </xf>
    <xf numFmtId="178" fontId="14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82" fontId="1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80" fontId="10" fillId="5" borderId="0" xfId="0" applyNumberFormat="1" applyFont="1" applyFill="1">
      <alignment vertical="center"/>
    </xf>
    <xf numFmtId="179" fontId="10" fillId="5" borderId="0" xfId="0" applyNumberFormat="1" applyFont="1" applyFill="1">
      <alignment vertical="center"/>
    </xf>
    <xf numFmtId="182" fontId="10" fillId="5" borderId="0" xfId="0" applyNumberFormat="1" applyFont="1" applyFill="1">
      <alignment vertical="center"/>
    </xf>
    <xf numFmtId="0" fontId="10" fillId="5" borderId="0" xfId="0" applyFont="1" applyFill="1">
      <alignment vertical="center"/>
    </xf>
    <xf numFmtId="182" fontId="14" fillId="0" borderId="0" xfId="0" applyNumberFormat="1" applyFont="1" applyFill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0" fontId="14" fillId="0" borderId="0" xfId="0" applyNumberFormat="1" applyFont="1" applyFill="1">
      <alignment vertical="center"/>
    </xf>
    <xf numFmtId="0" fontId="22" fillId="0" borderId="0" xfId="0" applyNumberFormat="1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176" fontId="22" fillId="0" borderId="0" xfId="0" applyNumberFormat="1" applyFont="1" applyProtection="1">
      <alignment vertical="center"/>
      <protection locked="0"/>
    </xf>
    <xf numFmtId="182" fontId="22" fillId="0" borderId="0" xfId="0" applyNumberFormat="1" applyFont="1" applyProtection="1">
      <alignment vertical="center"/>
      <protection locked="0"/>
    </xf>
    <xf numFmtId="182" fontId="17" fillId="0" borderId="0" xfId="0" applyNumberFormat="1" applyFo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176" fontId="17" fillId="0" borderId="0" xfId="0" applyNumberFormat="1" applyFont="1" applyProtection="1">
      <alignment vertical="center"/>
      <protection locked="0"/>
    </xf>
    <xf numFmtId="176" fontId="22" fillId="0" borderId="0" xfId="0" applyNumberFormat="1" applyFont="1" applyFill="1" applyProtection="1">
      <alignment vertical="center"/>
      <protection locked="0"/>
    </xf>
    <xf numFmtId="182" fontId="22" fillId="0" borderId="0" xfId="0" applyNumberFormat="1" applyFont="1" applyFill="1" applyProtection="1">
      <alignment vertical="center"/>
      <protection locked="0"/>
    </xf>
    <xf numFmtId="182" fontId="17" fillId="0" borderId="0" xfId="0" applyNumberFormat="1" applyFont="1" applyFill="1" applyProtection="1">
      <alignment vertical="center"/>
      <protection locked="0"/>
    </xf>
    <xf numFmtId="181" fontId="22" fillId="0" borderId="0" xfId="0" applyNumberFormat="1" applyFont="1" applyFill="1" applyProtection="1">
      <alignment vertical="center"/>
      <protection locked="0"/>
    </xf>
    <xf numFmtId="176" fontId="23" fillId="0" borderId="0" xfId="0" applyNumberFormat="1" applyFont="1" applyFill="1" applyProtection="1">
      <alignment vertical="center"/>
      <protection locked="0"/>
    </xf>
    <xf numFmtId="178" fontId="22" fillId="0" borderId="0" xfId="0" applyNumberFormat="1" applyFont="1" applyProtection="1">
      <alignment vertical="center"/>
      <protection locked="0"/>
    </xf>
    <xf numFmtId="182" fontId="24" fillId="0" borderId="0" xfId="0" applyNumberFormat="1" applyFont="1" applyFill="1" applyProtection="1">
      <alignment vertical="center"/>
      <protection locked="0"/>
    </xf>
    <xf numFmtId="0" fontId="22" fillId="0" borderId="0" xfId="0" applyNumberFormat="1" applyFont="1" applyFill="1" applyProtection="1">
      <alignment vertical="center"/>
      <protection locked="0"/>
    </xf>
    <xf numFmtId="0" fontId="17" fillId="0" borderId="0" xfId="0" applyNumberFormat="1" applyFont="1" applyProtection="1">
      <alignment vertical="center"/>
      <protection locked="0"/>
    </xf>
    <xf numFmtId="179" fontId="22" fillId="0" borderId="0" xfId="0" applyNumberFormat="1" applyFont="1" applyProtection="1">
      <alignment vertical="center"/>
      <protection locked="0"/>
    </xf>
    <xf numFmtId="177" fontId="3" fillId="0" borderId="0" xfId="0" applyNumberFormat="1" applyFont="1" applyFill="1" applyAlignment="1"/>
    <xf numFmtId="0" fontId="0" fillId="0" borderId="0" xfId="0" applyFill="1">
      <alignment vertical="center"/>
    </xf>
    <xf numFmtId="176" fontId="20" fillId="0" borderId="0" xfId="0" applyNumberFormat="1" applyFont="1" applyFill="1">
      <alignment vertical="center"/>
    </xf>
    <xf numFmtId="181" fontId="15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0" fontId="1" fillId="3" borderId="0" xfId="0" applyFont="1" applyFill="1">
      <alignment vertical="center"/>
    </xf>
    <xf numFmtId="0" fontId="1" fillId="3" borderId="0" xfId="0" applyFont="1" applyFill="1" applyAlignment="1"/>
    <xf numFmtId="179" fontId="1" fillId="3" borderId="0" xfId="0" applyNumberFormat="1" applyFont="1" applyFill="1">
      <alignment vertical="center"/>
    </xf>
    <xf numFmtId="177" fontId="1" fillId="3" borderId="0" xfId="0" applyNumberFormat="1" applyFont="1" applyFill="1" applyAlignment="1"/>
    <xf numFmtId="178" fontId="7" fillId="3" borderId="0" xfId="0" applyNumberFormat="1" applyFont="1" applyFill="1">
      <alignment vertical="center"/>
    </xf>
    <xf numFmtId="182" fontId="1" fillId="3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/>
    <xf numFmtId="177" fontId="1" fillId="6" borderId="0" xfId="0" applyNumberFormat="1" applyFont="1" applyFill="1" applyAlignment="1"/>
    <xf numFmtId="182" fontId="1" fillId="6" borderId="0" xfId="0" applyNumberFormat="1" applyFont="1" applyFill="1">
      <alignment vertical="center"/>
    </xf>
    <xf numFmtId="178" fontId="7" fillId="6" borderId="0" xfId="0" applyNumberFormat="1" applyFont="1" applyFill="1">
      <alignment vertical="center"/>
    </xf>
    <xf numFmtId="182" fontId="21" fillId="6" borderId="0" xfId="0" applyNumberFormat="1" applyFont="1" applyFill="1">
      <alignment vertical="center"/>
    </xf>
    <xf numFmtId="0" fontId="1" fillId="7" borderId="0" xfId="0" applyFont="1" applyFill="1">
      <alignment vertical="center"/>
    </xf>
    <xf numFmtId="181" fontId="1" fillId="7" borderId="0" xfId="0" applyNumberFormat="1" applyFont="1" applyFill="1">
      <alignment vertical="center"/>
    </xf>
    <xf numFmtId="180" fontId="1" fillId="7" borderId="0" xfId="0" applyNumberFormat="1" applyFont="1" applyFill="1">
      <alignment vertical="center"/>
    </xf>
    <xf numFmtId="182" fontId="1" fillId="7" borderId="0" xfId="0" applyNumberFormat="1" applyFont="1" applyFill="1">
      <alignment vertical="center"/>
    </xf>
    <xf numFmtId="182" fontId="10" fillId="7" borderId="0" xfId="0" applyNumberFormat="1" applyFont="1" applyFill="1">
      <alignment vertical="center"/>
    </xf>
    <xf numFmtId="176" fontId="10" fillId="7" borderId="0" xfId="0" applyNumberFormat="1" applyFont="1" applyFill="1">
      <alignment vertical="center"/>
    </xf>
    <xf numFmtId="182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180" fontId="10" fillId="7" borderId="0" xfId="0" applyNumberFormat="1" applyFont="1" applyFill="1">
      <alignment vertical="center"/>
    </xf>
    <xf numFmtId="179" fontId="10" fillId="7" borderId="0" xfId="0" applyNumberFormat="1" applyFont="1" applyFill="1">
      <alignment vertical="center"/>
    </xf>
    <xf numFmtId="180" fontId="0" fillId="7" borderId="0" xfId="0" applyNumberFormat="1" applyFill="1">
      <alignment vertical="center"/>
    </xf>
    <xf numFmtId="0" fontId="0" fillId="7" borderId="0" xfId="0" applyFill="1">
      <alignment vertical="center"/>
    </xf>
    <xf numFmtId="179" fontId="0" fillId="7" borderId="0" xfId="0" applyNumberFormat="1" applyFill="1">
      <alignment vertical="center"/>
    </xf>
    <xf numFmtId="176" fontId="17" fillId="4" borderId="0" xfId="0" applyNumberFormat="1" applyFont="1" applyFill="1" applyAlignment="1">
      <alignment horizontal="center" vertical="center"/>
    </xf>
    <xf numFmtId="176" fontId="22" fillId="0" borderId="0" xfId="0" applyNumberFormat="1" applyFont="1">
      <alignment vertical="center"/>
    </xf>
    <xf numFmtId="178" fontId="3" fillId="0" borderId="0" xfId="0" applyNumberFormat="1" applyFont="1" applyFill="1" applyAlignment="1"/>
    <xf numFmtId="182" fontId="3" fillId="0" borderId="0" xfId="0" applyNumberFormat="1" applyFont="1" applyFill="1" applyAlignment="1"/>
    <xf numFmtId="176" fontId="3" fillId="0" borderId="0" xfId="0" applyNumberFormat="1" applyFont="1" applyAlignment="1"/>
    <xf numFmtId="180" fontId="10" fillId="3" borderId="0" xfId="0" applyNumberFormat="1" applyFont="1" applyFill="1">
      <alignment vertical="center"/>
    </xf>
    <xf numFmtId="182" fontId="10" fillId="3" borderId="0" xfId="0" applyNumberFormat="1" applyFont="1" applyFill="1">
      <alignment vertical="center"/>
    </xf>
    <xf numFmtId="10" fontId="14" fillId="0" borderId="0" xfId="0" applyNumberFormat="1" applyFont="1">
      <alignment vertical="center"/>
    </xf>
    <xf numFmtId="0" fontId="25" fillId="0" borderId="1" xfId="0" applyFont="1" applyBorder="1" applyAlignment="1">
      <alignment horizontal="justify" vertical="center" wrapText="1"/>
    </xf>
    <xf numFmtId="0" fontId="25" fillId="0" borderId="2" xfId="0" applyFont="1" applyBorder="1" applyAlignment="1">
      <alignment horizontal="justify" vertical="center" wrapText="1"/>
    </xf>
    <xf numFmtId="176" fontId="1" fillId="0" borderId="0" xfId="0" applyNumberFormat="1" applyFont="1" applyAlignment="1"/>
    <xf numFmtId="182" fontId="1" fillId="0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78" fontId="22" fillId="0" borderId="0" xfId="0" applyNumberFormat="1" applyFont="1">
      <alignment vertical="center"/>
    </xf>
    <xf numFmtId="0" fontId="22" fillId="0" borderId="0" xfId="0" applyFont="1" applyAlignment="1" applyProtection="1">
      <alignment horizontal="center" vertical="center"/>
      <protection locked="0"/>
    </xf>
    <xf numFmtId="181" fontId="22" fillId="0" borderId="0" xfId="0" applyNumberFormat="1" applyFont="1" applyFill="1" applyAlignment="1" applyProtection="1">
      <alignment horizontal="center" vertical="center"/>
      <protection locked="0"/>
    </xf>
    <xf numFmtId="182" fontId="22" fillId="0" borderId="0" xfId="0" applyNumberFormat="1" applyFont="1" applyFill="1" applyAlignment="1" applyProtection="1">
      <alignment horizontal="center" vertical="center"/>
      <protection locked="0"/>
    </xf>
    <xf numFmtId="176" fontId="22" fillId="0" borderId="0" xfId="0" applyNumberFormat="1" applyFont="1" applyFill="1" applyAlignment="1" applyProtection="1">
      <alignment horizontal="center" vertical="center"/>
      <protection locked="0"/>
    </xf>
    <xf numFmtId="177" fontId="22" fillId="0" borderId="0" xfId="0" applyNumberFormat="1" applyFont="1" applyAlignment="1"/>
    <xf numFmtId="0" fontId="22" fillId="0" borderId="0" xfId="0" applyFont="1" applyFill="1" applyAlignment="1">
      <alignment horizontal="center" vertical="center"/>
    </xf>
    <xf numFmtId="181" fontId="22" fillId="0" borderId="0" xfId="0" applyNumberFormat="1" applyFont="1" applyFill="1" applyAlignment="1">
      <alignment horizontal="center" vertical="center"/>
    </xf>
    <xf numFmtId="182" fontId="22" fillId="0" borderId="0" xfId="0" applyNumberFormat="1" applyFont="1" applyFill="1" applyAlignment="1">
      <alignment horizontal="center" vertical="center"/>
    </xf>
    <xf numFmtId="177" fontId="22" fillId="0" borderId="0" xfId="0" applyNumberFormat="1" applyFont="1" applyAlignment="1">
      <alignment horizontal="center"/>
    </xf>
    <xf numFmtId="177" fontId="2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 b="1"/>
              <a:t>GY</a:t>
            </a:r>
            <a:endParaRPr lang="zh-CN" altLang="en-US" sz="900" b="1"/>
          </a:p>
        </c:rich>
      </c:tx>
      <c:layout>
        <c:manualLayout>
          <c:xMode val="edge"/>
          <c:yMode val="edge"/>
          <c:x val="0.47270349598817085"/>
          <c:y val="5.546421803591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4932483069058"/>
          <c:y val="4.5304380243939339E-2"/>
          <c:w val="0.81733727167399461"/>
          <c:h val="0.837725276239200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GY!$B$28:$B$33</c:f>
              <c:numCache>
                <c:formatCode>0_);[Red]\(0\)</c:formatCode>
                <c:ptCount val="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</c:numCache>
            </c:numRef>
          </c:xVal>
          <c:yVal>
            <c:numRef>
              <c:f>GY!$C$28:$C$33</c:f>
              <c:numCache>
                <c:formatCode>0.000_);[Red]\(0.000\)</c:formatCode>
                <c:ptCount val="6"/>
                <c:pt idx="0">
                  <c:v>2.0373066478799999</c:v>
                </c:pt>
                <c:pt idx="1">
                  <c:v>1.8750640000000001</c:v>
                </c:pt>
                <c:pt idx="2">
                  <c:v>1.7810421999999999</c:v>
                </c:pt>
                <c:pt idx="3">
                  <c:v>1.695292</c:v>
                </c:pt>
                <c:pt idx="4">
                  <c:v>1.6271458942699999</c:v>
                </c:pt>
                <c:pt idx="5">
                  <c:v>1.5657975457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0-42BC-B7C5-FD250D8EA3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GY!$B$28:$B$33</c:f>
              <c:numCache>
                <c:formatCode>0_);[Red]\(0\)</c:formatCode>
                <c:ptCount val="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</c:numCache>
            </c:numRef>
          </c:xVal>
          <c:yVal>
            <c:numRef>
              <c:f>GY!$D$28:$D$33</c:f>
              <c:numCache>
                <c:formatCode>0.000_);[Red]\(0.000\)</c:formatCode>
                <c:ptCount val="6"/>
                <c:pt idx="0">
                  <c:v>1.6146558200000001</c:v>
                </c:pt>
                <c:pt idx="1">
                  <c:v>1.479706</c:v>
                </c:pt>
                <c:pt idx="2">
                  <c:v>1.4410700000000001</c:v>
                </c:pt>
                <c:pt idx="3">
                  <c:v>1.38198</c:v>
                </c:pt>
                <c:pt idx="4">
                  <c:v>1.3373024038800001</c:v>
                </c:pt>
                <c:pt idx="5">
                  <c:v>1.2785416759999999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0-42BC-B7C5-FD250D8EA3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GY!$B$28:$B$33</c:f>
              <c:numCache>
                <c:formatCode>0_);[Red]\(0\)</c:formatCode>
                <c:ptCount val="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</c:numCache>
            </c:numRef>
          </c:xVal>
          <c:yVal>
            <c:numRef>
              <c:f>GY!$E$28:$E$33</c:f>
              <c:numCache>
                <c:formatCode>0.000_);[Red]\(0.000\)</c:formatCode>
                <c:ptCount val="6"/>
                <c:pt idx="0">
                  <c:v>2.1271241357799999</c:v>
                </c:pt>
                <c:pt idx="1">
                  <c:v>2.0085980351099999</c:v>
                </c:pt>
                <c:pt idx="2">
                  <c:v>1.8675584971900001</c:v>
                </c:pt>
                <c:pt idx="3">
                  <c:v>1.7958162314699999</c:v>
                </c:pt>
                <c:pt idx="4">
                  <c:v>1.71499949491</c:v>
                </c:pt>
                <c:pt idx="5">
                  <c:v>1.65620195992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0-42BC-B7C5-FD250D8EA3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GY!$B$28:$B$33</c:f>
              <c:numCache>
                <c:formatCode>0_);[Red]\(0\)</c:formatCode>
                <c:ptCount val="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</c:numCache>
            </c:numRef>
          </c:xVal>
          <c:yVal>
            <c:numRef>
              <c:f>GY!$F$28:$F$33</c:f>
              <c:numCache>
                <c:formatCode>0.000_);[Red]\(0.000\)</c:formatCode>
                <c:ptCount val="6"/>
                <c:pt idx="0">
                  <c:v>1.38555384498</c:v>
                </c:pt>
                <c:pt idx="1">
                  <c:v>1.2710659280000001</c:v>
                </c:pt>
                <c:pt idx="2">
                  <c:v>1.2648295171999999</c:v>
                </c:pt>
                <c:pt idx="3">
                  <c:v>1.22024949</c:v>
                </c:pt>
                <c:pt idx="4">
                  <c:v>1.1787800004</c:v>
                </c:pt>
                <c:pt idx="5">
                  <c:v>1.1307700000000001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0-42BC-B7C5-FD250D8E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41504"/>
        <c:axId val="1772546080"/>
      </c:scatterChart>
      <c:valAx>
        <c:axId val="1772541504"/>
        <c:scaling>
          <c:orientation val="minMax"/>
          <c:max val="32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46080"/>
        <c:crosses val="autoZero"/>
        <c:crossBetween val="midCat"/>
      </c:valAx>
      <c:valAx>
        <c:axId val="177254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ZZ!$B$20:$B$24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ZZ!$C$20:$C$24</c:f>
              <c:numCache>
                <c:formatCode>0.000</c:formatCode>
                <c:ptCount val="5"/>
                <c:pt idx="0">
                  <c:v>0.86182279746599999</c:v>
                </c:pt>
                <c:pt idx="1">
                  <c:v>0.81520420000000005</c:v>
                </c:pt>
                <c:pt idx="2">
                  <c:v>0.77848461585200002</c:v>
                </c:pt>
                <c:pt idx="3">
                  <c:v>0.74652358322800005</c:v>
                </c:pt>
                <c:pt idx="4">
                  <c:v>0.72429259004000002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D-4CDD-89FF-9FC5C2AA2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ZZ!$B$20:$B$24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ZZ!$D$20:$D$24</c:f>
              <c:numCache>
                <c:formatCode>0.000</c:formatCode>
                <c:ptCount val="5"/>
                <c:pt idx="0">
                  <c:v>0.54619716799999996</c:v>
                </c:pt>
                <c:pt idx="1">
                  <c:v>0.45181100000000002</c:v>
                </c:pt>
                <c:pt idx="2">
                  <c:v>0.41785078599999997</c:v>
                </c:pt>
                <c:pt idx="3">
                  <c:v>0.40087634999999999</c:v>
                </c:pt>
                <c:pt idx="4">
                  <c:v>0.38791550000000002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D-4CDD-89FF-9FC5C2AA22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ZZ!$B$20:$B$24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ZZ!$E$20:$E$24</c:f>
              <c:numCache>
                <c:formatCode>0.000_);[Red]\(0.000\)</c:formatCode>
                <c:ptCount val="5"/>
                <c:pt idx="0">
                  <c:v>0.87295501922499996</c:v>
                </c:pt>
                <c:pt idx="1">
                  <c:v>0.82753854011600003</c:v>
                </c:pt>
                <c:pt idx="2">
                  <c:v>0.78871000423899995</c:v>
                </c:pt>
                <c:pt idx="3">
                  <c:v>0.76712028417400002</c:v>
                </c:pt>
                <c:pt idx="4">
                  <c:v>0.73659061803000003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D-4CDD-89FF-9FC5C2AA22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ZZ!$B$20:$B$24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ZZ!$F$20:$F$24</c:f>
              <c:numCache>
                <c:formatCode>0.000_);[Red]\(0.000\)</c:formatCode>
                <c:ptCount val="5"/>
                <c:pt idx="0">
                  <c:v>0.50965662</c:v>
                </c:pt>
                <c:pt idx="1">
                  <c:v>0.41546868199999998</c:v>
                </c:pt>
                <c:pt idx="2">
                  <c:v>0.38192300000000001</c:v>
                </c:pt>
                <c:pt idx="3">
                  <c:v>0.36452430000000002</c:v>
                </c:pt>
                <c:pt idx="4">
                  <c:v>0.35320400000000002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D-4CDD-89FF-9FC5C2AA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76799"/>
        <c:axId val="670877215"/>
      </c:scatterChart>
      <c:valAx>
        <c:axId val="670876799"/>
        <c:scaling>
          <c:orientation val="minMax"/>
          <c:max val="64"/>
          <c:min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877215"/>
        <c:crosses val="autoZero"/>
        <c:crossBetween val="midCat"/>
        <c:majorUnit val="4"/>
      </c:valAx>
      <c:valAx>
        <c:axId val="670877215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8767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GeoPmpEnvy!$L$2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GeoPmpEnvy!$J$3:$J$22</c:f>
              <c:numCache>
                <c:formatCode>0.000_);[Red]\(0.000\)</c:formatCode>
                <c:ptCount val="20"/>
                <c:pt idx="0">
                  <c:v>1.9118905610200001</c:v>
                </c:pt>
                <c:pt idx="1">
                  <c:v>1.82172974707</c:v>
                </c:pt>
                <c:pt idx="2">
                  <c:v>1.74098545088</c:v>
                </c:pt>
                <c:pt idx="3">
                  <c:v>1.66886</c:v>
                </c:pt>
                <c:pt idx="4">
                  <c:v>1.6041076999999999</c:v>
                </c:pt>
                <c:pt idx="5">
                  <c:v>0.42737048449499998</c:v>
                </c:pt>
                <c:pt idx="6">
                  <c:v>0.41169835730100002</c:v>
                </c:pt>
                <c:pt idx="7">
                  <c:v>0.39765481956499998</c:v>
                </c:pt>
                <c:pt idx="8">
                  <c:v>0.384175393142</c:v>
                </c:pt>
                <c:pt idx="9">
                  <c:v>0.37099672401700001</c:v>
                </c:pt>
                <c:pt idx="10">
                  <c:v>0.82442746623899998</c:v>
                </c:pt>
                <c:pt idx="11">
                  <c:v>0.78697930000000005</c:v>
                </c:pt>
                <c:pt idx="12">
                  <c:v>0.75378074825999997</c:v>
                </c:pt>
                <c:pt idx="13">
                  <c:v>0.72450161625800003</c:v>
                </c:pt>
                <c:pt idx="14">
                  <c:v>0.69823385786600001</c:v>
                </c:pt>
                <c:pt idx="15">
                  <c:v>0.81858903000000005</c:v>
                </c:pt>
                <c:pt idx="16">
                  <c:v>0.78972200853399999</c:v>
                </c:pt>
                <c:pt idx="17">
                  <c:v>0.76495867154999997</c:v>
                </c:pt>
                <c:pt idx="18">
                  <c:v>0.73973060000000002</c:v>
                </c:pt>
                <c:pt idx="19">
                  <c:v>0.71788432336999997</c:v>
                </c:pt>
              </c:numCache>
            </c:numRef>
          </c:xVal>
          <c:yVal>
            <c:numRef>
              <c:f>GeoPmpEnvy!$L$3:$L$22</c:f>
              <c:numCache>
                <c:formatCode>0.000_);[Red]\(0.000\)</c:formatCode>
                <c:ptCount val="20"/>
                <c:pt idx="0">
                  <c:v>1.9992473850900001</c:v>
                </c:pt>
                <c:pt idx="1">
                  <c:v>1.921756077</c:v>
                </c:pt>
                <c:pt idx="2">
                  <c:v>1.8385295740000001</c:v>
                </c:pt>
                <c:pt idx="3">
                  <c:v>1.7861288634300001</c:v>
                </c:pt>
                <c:pt idx="4">
                  <c:v>1.6747608978399999</c:v>
                </c:pt>
                <c:pt idx="5">
                  <c:v>0.43234140608900001</c:v>
                </c:pt>
                <c:pt idx="6">
                  <c:v>0.42497703698599998</c:v>
                </c:pt>
                <c:pt idx="7">
                  <c:v>0.41300478320400003</c:v>
                </c:pt>
                <c:pt idx="8">
                  <c:v>0.400368275484</c:v>
                </c:pt>
                <c:pt idx="9">
                  <c:v>0.38265296844000002</c:v>
                </c:pt>
                <c:pt idx="10">
                  <c:v>0.85771178453800001</c:v>
                </c:pt>
                <c:pt idx="11">
                  <c:v>0.82139495599400003</c:v>
                </c:pt>
                <c:pt idx="12">
                  <c:v>0.78060538710000005</c:v>
                </c:pt>
                <c:pt idx="13">
                  <c:v>0.7494335433</c:v>
                </c:pt>
                <c:pt idx="14">
                  <c:v>0.73140177073099999</c:v>
                </c:pt>
                <c:pt idx="15">
                  <c:v>0.83943825299999997</c:v>
                </c:pt>
                <c:pt idx="16">
                  <c:v>0.81477853</c:v>
                </c:pt>
                <c:pt idx="17">
                  <c:v>0.78936125999999995</c:v>
                </c:pt>
                <c:pt idx="18">
                  <c:v>0.77216435943499995</c:v>
                </c:pt>
                <c:pt idx="19">
                  <c:v>0.74110035756199999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9-4AC7-A828-65A0DBF60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58495"/>
        <c:axId val="422557247"/>
      </c:scatterChart>
      <c:valAx>
        <c:axId val="4225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557247"/>
        <c:crosses val="autoZero"/>
        <c:crossBetween val="midCat"/>
      </c:valAx>
      <c:valAx>
        <c:axId val="422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55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524218563588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GeoPmpEnvy!$S$2</c:f>
              <c:strCache>
                <c:ptCount val="1"/>
                <c:pt idx="0">
                  <c:v>dev_est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GeoPmpEnvy!$M$3:$M$22</c:f>
              <c:numCache>
                <c:formatCode>0.000_);[Red]\(0.000\)</c:formatCode>
                <c:ptCount val="20"/>
                <c:pt idx="0">
                  <c:v>1.2096824310000001</c:v>
                </c:pt>
                <c:pt idx="1">
                  <c:v>1.1593545700000001</c:v>
                </c:pt>
                <c:pt idx="2">
                  <c:v>1.12749462</c:v>
                </c:pt>
                <c:pt idx="3">
                  <c:v>1.0737999</c:v>
                </c:pt>
                <c:pt idx="4">
                  <c:v>1.1120546257999999</c:v>
                </c:pt>
                <c:pt idx="5">
                  <c:v>0.20648702137700001</c:v>
                </c:pt>
                <c:pt idx="6">
                  <c:v>0.18163895253199999</c:v>
                </c:pt>
                <c:pt idx="7">
                  <c:v>0.17423167242900001</c:v>
                </c:pt>
                <c:pt idx="8">
                  <c:v>0.16665891815200001</c:v>
                </c:pt>
                <c:pt idx="9">
                  <c:v>0.16248075256700001</c:v>
                </c:pt>
                <c:pt idx="10">
                  <c:v>0.40507475122100001</c:v>
                </c:pt>
                <c:pt idx="11">
                  <c:v>0.381004475871</c:v>
                </c:pt>
                <c:pt idx="12">
                  <c:v>0.36674931999999999</c:v>
                </c:pt>
                <c:pt idx="13">
                  <c:v>0.35489540019999999</c:v>
                </c:pt>
                <c:pt idx="14">
                  <c:v>0.33987545289400001</c:v>
                </c:pt>
                <c:pt idx="15">
                  <c:v>0.37347802000000002</c:v>
                </c:pt>
                <c:pt idx="16">
                  <c:v>0.36100685310000002</c:v>
                </c:pt>
                <c:pt idx="17">
                  <c:v>0.3396961</c:v>
                </c:pt>
                <c:pt idx="18">
                  <c:v>0.32497959999999998</c:v>
                </c:pt>
                <c:pt idx="19">
                  <c:v>0.32019399999999998</c:v>
                </c:pt>
              </c:numCache>
            </c:numRef>
          </c:xVal>
          <c:yVal>
            <c:numRef>
              <c:f>GeoPmpEnvy!$S$3:$S$22</c:f>
              <c:numCache>
                <c:formatCode>0.000_);[Red]\(0.000\)</c:formatCode>
                <c:ptCount val="20"/>
                <c:pt idx="0">
                  <c:v>1.3052812237751696</c:v>
                </c:pt>
                <c:pt idx="1">
                  <c:v>1.2605369813596679</c:v>
                </c:pt>
                <c:pt idx="2">
                  <c:v>1.2134110301751422</c:v>
                </c:pt>
                <c:pt idx="3">
                  <c:v>1.1832590304817316</c:v>
                </c:pt>
                <c:pt idx="4">
                  <c:v>1.1910038671804797</c:v>
                </c:pt>
                <c:pt idx="5">
                  <c:v>0.2049149456731913</c:v>
                </c:pt>
                <c:pt idx="6">
                  <c:v>0.18665123384616406</c:v>
                </c:pt>
                <c:pt idx="7">
                  <c:v>0.1787595550444786</c:v>
                </c:pt>
                <c:pt idx="8">
                  <c:v>0.17065151701194381</c:v>
                </c:pt>
                <c:pt idx="9">
                  <c:v>0.16467749187851929</c:v>
                </c:pt>
                <c:pt idx="10">
                  <c:v>0.44916696561796648</c:v>
                </c:pt>
                <c:pt idx="11">
                  <c:v>0.4251584974741528</c:v>
                </c:pt>
                <c:pt idx="12">
                  <c:v>0.40520041148899882</c:v>
                </c:pt>
                <c:pt idx="13">
                  <c:v>0.39192079407584884</c:v>
                </c:pt>
                <c:pt idx="14">
                  <c:v>0.37876257248393086</c:v>
                </c:pt>
                <c:pt idx="15">
                  <c:v>0.40135935039843135</c:v>
                </c:pt>
                <c:pt idx="16">
                  <c:v>0.38998240942978957</c:v>
                </c:pt>
                <c:pt idx="17">
                  <c:v>0.36577406750121838</c:v>
                </c:pt>
                <c:pt idx="18">
                  <c:v>0.35390418618279257</c:v>
                </c:pt>
                <c:pt idx="19">
                  <c:v>0.34308646081083244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F-4F45-9A3B-4E7AD1F9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975"/>
        <c:axId val="135835391"/>
      </c:scatterChart>
      <c:valAx>
        <c:axId val="1358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35391"/>
        <c:crosses val="autoZero"/>
        <c:crossBetween val="midCat"/>
      </c:valAx>
      <c:valAx>
        <c:axId val="1358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3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GeoPmpEnvy!$B$3:$B$6</c:f>
              <c:numCache>
                <c:formatCode>0_);[Red]\(0\)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GeoPmpEnvy!$C$3:$C$6</c:f>
              <c:numCache>
                <c:formatCode>0.000_);[Red]\(0.000\)</c:formatCode>
                <c:ptCount val="4"/>
                <c:pt idx="0">
                  <c:v>1.9118905610200001</c:v>
                </c:pt>
                <c:pt idx="1">
                  <c:v>1.82172974707</c:v>
                </c:pt>
                <c:pt idx="2">
                  <c:v>1.74098545088</c:v>
                </c:pt>
                <c:pt idx="3">
                  <c:v>1.66886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C81-A6AA-2CE98BDD83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GeoPmpEnvy!$B$3:$B$6</c:f>
              <c:numCache>
                <c:formatCode>0_);[Red]\(0\)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GeoPmpEnvy!$D$3:$D$6</c:f>
              <c:numCache>
                <c:formatCode>0.000_);[Red]\(0.000\)</c:formatCode>
                <c:ptCount val="4"/>
                <c:pt idx="0">
                  <c:v>1.38386802086</c:v>
                </c:pt>
                <c:pt idx="1">
                  <c:v>1.35471853</c:v>
                </c:pt>
                <c:pt idx="2">
                  <c:v>1.341472454</c:v>
                </c:pt>
                <c:pt idx="3">
                  <c:v>1.31862061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5-4C81-A6AA-2CE98BDD83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GeoPmpEnvy!$B$3:$B$6</c:f>
              <c:numCache>
                <c:formatCode>0_);[Red]\(0\)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GeoPmpEnvy!$L$3:$L$6</c:f>
              <c:numCache>
                <c:formatCode>0.000_);[Red]\(0.000\)</c:formatCode>
                <c:ptCount val="4"/>
                <c:pt idx="0">
                  <c:v>1.9992473850900001</c:v>
                </c:pt>
                <c:pt idx="1">
                  <c:v>1.921756077</c:v>
                </c:pt>
                <c:pt idx="2">
                  <c:v>1.8385295740000001</c:v>
                </c:pt>
                <c:pt idx="3">
                  <c:v>1.7861288634300001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5-4C81-A6AA-2CE98BDD83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GeoPmpEnvy!$B$3:$B$6</c:f>
              <c:numCache>
                <c:formatCode>0_);[Red]\(0\)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GeoPmpEnvy!$M$3:$M$6</c:f>
              <c:numCache>
                <c:formatCode>0.000_);[Red]\(0.000\)</c:formatCode>
                <c:ptCount val="4"/>
                <c:pt idx="0">
                  <c:v>1.2096824310000001</c:v>
                </c:pt>
                <c:pt idx="1">
                  <c:v>1.1593545700000001</c:v>
                </c:pt>
                <c:pt idx="2">
                  <c:v>1.12749462</c:v>
                </c:pt>
                <c:pt idx="3">
                  <c:v>1.0737999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5-4C81-A6AA-2CE98BDD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44719"/>
        <c:axId val="527539311"/>
      </c:scatterChart>
      <c:valAx>
        <c:axId val="527544719"/>
        <c:scaling>
          <c:orientation val="minMax"/>
          <c:max val="28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539311"/>
        <c:crosses val="autoZero"/>
        <c:crossBetween val="midCat"/>
      </c:valAx>
      <c:valAx>
        <c:axId val="5275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GeoPmpEnvy!$B$8:$B$12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GeoPmpEnvy!$C$8:$C$12</c:f>
              <c:numCache>
                <c:formatCode>0.000_);[Red]\(0.000\)</c:formatCode>
                <c:ptCount val="5"/>
                <c:pt idx="0">
                  <c:v>0.42737048449499998</c:v>
                </c:pt>
                <c:pt idx="1">
                  <c:v>0.41169835730100002</c:v>
                </c:pt>
                <c:pt idx="2">
                  <c:v>0.39765481956499998</c:v>
                </c:pt>
                <c:pt idx="3">
                  <c:v>0.384175393142</c:v>
                </c:pt>
                <c:pt idx="4">
                  <c:v>0.37099672401700001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9-4E2A-AD35-570C93EFC2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GeoPmpEnvy!$B$8:$B$12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GeoPmpEnvy!$D$8:$D$12</c:f>
              <c:numCache>
                <c:formatCode>0.000_);[Red]\(0.000\)</c:formatCode>
                <c:ptCount val="5"/>
                <c:pt idx="0">
                  <c:v>0.217151620022</c:v>
                </c:pt>
                <c:pt idx="1">
                  <c:v>0.217023674897</c:v>
                </c:pt>
                <c:pt idx="2">
                  <c:v>0.20745389432200001</c:v>
                </c:pt>
                <c:pt idx="3">
                  <c:v>0.20265843480500001</c:v>
                </c:pt>
                <c:pt idx="4">
                  <c:v>0.19219992918600001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9-4E2A-AD35-570C93EFC2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GeoPmpEnvy!$B$8:$B$12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GeoPmpEnvy!$L$8:$L$12</c:f>
              <c:numCache>
                <c:formatCode>0.000_);[Red]\(0.000\)</c:formatCode>
                <c:ptCount val="5"/>
                <c:pt idx="0">
                  <c:v>0.43234140608900001</c:v>
                </c:pt>
                <c:pt idx="1">
                  <c:v>0.42497703698599998</c:v>
                </c:pt>
                <c:pt idx="2">
                  <c:v>0.41300478320400003</c:v>
                </c:pt>
                <c:pt idx="3">
                  <c:v>0.400368275484</c:v>
                </c:pt>
                <c:pt idx="4">
                  <c:v>0.38265296844000002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9-4E2A-AD35-570C93EFC20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GeoPmpEnvy!$B$8:$B$12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GeoPmpEnvy!$M$8:$M$12</c:f>
              <c:numCache>
                <c:formatCode>0.000_);[Red]\(0.000\)</c:formatCode>
                <c:ptCount val="5"/>
                <c:pt idx="0">
                  <c:v>0.20648702137700001</c:v>
                </c:pt>
                <c:pt idx="1">
                  <c:v>0.18163895253199999</c:v>
                </c:pt>
                <c:pt idx="2">
                  <c:v>0.17423167242900001</c:v>
                </c:pt>
                <c:pt idx="3">
                  <c:v>0.16665891815200001</c:v>
                </c:pt>
                <c:pt idx="4">
                  <c:v>0.16248075256700001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9-4E2A-AD35-570C93EF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94111"/>
        <c:axId val="467294943"/>
      </c:scatterChart>
      <c:valAx>
        <c:axId val="467294111"/>
        <c:scaling>
          <c:orientation val="minMax"/>
          <c:max val="1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94943"/>
        <c:crosses val="autoZero"/>
        <c:crossBetween val="midCat"/>
      </c:valAx>
      <c:valAx>
        <c:axId val="4672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941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GeoPmpEnvy!$B$13:$B$17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GeoPmpEnvy!$C$13:$C$17</c:f>
              <c:numCache>
                <c:formatCode>0.000_);[Red]\(0.000\)</c:formatCode>
                <c:ptCount val="5"/>
                <c:pt idx="0">
                  <c:v>0.82442746623899998</c:v>
                </c:pt>
                <c:pt idx="1">
                  <c:v>0.78697930000000005</c:v>
                </c:pt>
                <c:pt idx="2">
                  <c:v>0.75378074825999997</c:v>
                </c:pt>
                <c:pt idx="3">
                  <c:v>0.72450161625800003</c:v>
                </c:pt>
                <c:pt idx="4">
                  <c:v>0.69823385786600001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6-4F32-9B26-B57C3D100A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GeoPmpEnvy!$B$13:$B$17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GeoPmpEnvy!$D$13:$D$17</c:f>
              <c:numCache>
                <c:formatCode>0.000_);[Red]\(0.000\)</c:formatCode>
                <c:ptCount val="5"/>
                <c:pt idx="0">
                  <c:v>0.460959895886</c:v>
                </c:pt>
                <c:pt idx="1">
                  <c:v>0.43399900000000002</c:v>
                </c:pt>
                <c:pt idx="2">
                  <c:v>0.416545821599</c:v>
                </c:pt>
                <c:pt idx="3">
                  <c:v>0.40347697986699999</c:v>
                </c:pt>
                <c:pt idx="4">
                  <c:v>0.39562276400000002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6-4F32-9B26-B57C3D100A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GeoPmpEnvy!$B$13:$B$17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GeoPmpEnvy!$L$13:$L$17</c:f>
              <c:numCache>
                <c:formatCode>0.000_);[Red]\(0.000\)</c:formatCode>
                <c:ptCount val="5"/>
                <c:pt idx="0">
                  <c:v>0.85771178453800001</c:v>
                </c:pt>
                <c:pt idx="1">
                  <c:v>0.82139495599400003</c:v>
                </c:pt>
                <c:pt idx="2">
                  <c:v>0.78060538710000005</c:v>
                </c:pt>
                <c:pt idx="3">
                  <c:v>0.7494335433</c:v>
                </c:pt>
                <c:pt idx="4">
                  <c:v>0.73140177073099999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6-4F32-9B26-B57C3D100A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GeoPmpEnvy!$B$13:$B$17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GeoPmpEnvy!$M$13:$M$17</c:f>
              <c:numCache>
                <c:formatCode>0.000_);[Red]\(0.000\)</c:formatCode>
                <c:ptCount val="5"/>
                <c:pt idx="0">
                  <c:v>0.40507475122100001</c:v>
                </c:pt>
                <c:pt idx="1">
                  <c:v>0.381004475871</c:v>
                </c:pt>
                <c:pt idx="2">
                  <c:v>0.36674931999999999</c:v>
                </c:pt>
                <c:pt idx="3">
                  <c:v>0.35489540019999999</c:v>
                </c:pt>
                <c:pt idx="4">
                  <c:v>0.33987545289400001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6-4F32-9B26-B57C3D1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14496"/>
        <c:axId val="1958905344"/>
      </c:scatterChart>
      <c:valAx>
        <c:axId val="1958914496"/>
        <c:scaling>
          <c:orientation val="minMax"/>
          <c:max val="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05344"/>
        <c:crosses val="autoZero"/>
        <c:crossBetween val="midCat"/>
      </c:valAx>
      <c:valAx>
        <c:axId val="1958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144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GeoPmpEnvy!$B$18:$B$22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GeoPmpEnvy!$C$18:$C$22</c:f>
              <c:numCache>
                <c:formatCode>0.000_);[Red]\(0.000\)</c:formatCode>
                <c:ptCount val="5"/>
                <c:pt idx="0">
                  <c:v>0.81858903000000005</c:v>
                </c:pt>
                <c:pt idx="1">
                  <c:v>0.78972200853399999</c:v>
                </c:pt>
                <c:pt idx="2">
                  <c:v>0.76495867154999997</c:v>
                </c:pt>
                <c:pt idx="3">
                  <c:v>0.73973060000000002</c:v>
                </c:pt>
                <c:pt idx="4">
                  <c:v>0.71788432336999997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5-4FB4-B443-F24DA49FD7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GeoPmpEnvy!$B$18:$B$22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GeoPmpEnvy!$D$18:$D$22</c:f>
              <c:numCache>
                <c:formatCode>0.000_);[Red]\(0.000\)</c:formatCode>
                <c:ptCount val="5"/>
                <c:pt idx="0">
                  <c:v>0.42036000000000001</c:v>
                </c:pt>
                <c:pt idx="1">
                  <c:v>0.41544536999999998</c:v>
                </c:pt>
                <c:pt idx="2">
                  <c:v>0.40328879579999999</c:v>
                </c:pt>
                <c:pt idx="3">
                  <c:v>0.38531870000000001</c:v>
                </c:pt>
                <c:pt idx="4">
                  <c:v>0.37635990000000002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5-4FB4-B443-F24DA49FD7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GeoPmpEnvy!$B$18:$B$22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GeoPmpEnvy!$L$18:$L$22</c:f>
              <c:numCache>
                <c:formatCode>0.000_);[Red]\(0.000\)</c:formatCode>
                <c:ptCount val="5"/>
                <c:pt idx="0">
                  <c:v>0.83943825299999997</c:v>
                </c:pt>
                <c:pt idx="1">
                  <c:v>0.81477853</c:v>
                </c:pt>
                <c:pt idx="2">
                  <c:v>0.78936125999999995</c:v>
                </c:pt>
                <c:pt idx="3">
                  <c:v>0.77216435943499995</c:v>
                </c:pt>
                <c:pt idx="4">
                  <c:v>0.74110035756199999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5-4FB4-B443-F24DA49FD7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GeoPmpEnvy!$B$18:$B$22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</c:numCache>
            </c:numRef>
          </c:xVal>
          <c:yVal>
            <c:numRef>
              <c:f>GeoPmpEnvy!$M$18:$M$22</c:f>
              <c:numCache>
                <c:formatCode>0.000_);[Red]\(0.000\)</c:formatCode>
                <c:ptCount val="5"/>
                <c:pt idx="0">
                  <c:v>0.37347802000000002</c:v>
                </c:pt>
                <c:pt idx="1">
                  <c:v>0.36100685310000002</c:v>
                </c:pt>
                <c:pt idx="2">
                  <c:v>0.3396961</c:v>
                </c:pt>
                <c:pt idx="3">
                  <c:v>0.32497959999999998</c:v>
                </c:pt>
                <c:pt idx="4">
                  <c:v>0.32019399999999998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5-4FB4-B443-F24DA49F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11056"/>
        <c:axId val="1960210224"/>
      </c:scatterChart>
      <c:valAx>
        <c:axId val="1960211056"/>
        <c:scaling>
          <c:orientation val="minMax"/>
          <c:max val="64"/>
          <c:min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10224"/>
        <c:crosses val="autoZero"/>
        <c:crossBetween val="midCat"/>
        <c:majorUnit val="4"/>
      </c:valAx>
      <c:valAx>
        <c:axId val="196021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110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'Orlib-CPMP'!$D$2:$D$6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'Orlib-CPMP'!$H$2:$H$6</c:f>
              <c:numCache>
                <c:formatCode>0.000_);[Red]\(0.000\)</c:formatCode>
                <c:ptCount val="5"/>
                <c:pt idx="0">
                  <c:v>138.9468</c:v>
                </c:pt>
                <c:pt idx="1">
                  <c:v>132.18997202599999</c:v>
                </c:pt>
                <c:pt idx="2">
                  <c:v>126.028948238</c:v>
                </c:pt>
                <c:pt idx="3">
                  <c:v>120.644337884</c:v>
                </c:pt>
                <c:pt idx="4">
                  <c:v>115.37040380800001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E-47F2-A477-61CA712312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'Orlib-CPMP'!$D$2:$D$6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'Orlib-CPMP'!$I$2:$I$6</c:f>
              <c:numCache>
                <c:formatCode>0.000_);[Red]\(0.000\)</c:formatCode>
                <c:ptCount val="5"/>
                <c:pt idx="0">
                  <c:v>59.931359692599997</c:v>
                </c:pt>
                <c:pt idx="1">
                  <c:v>56.296150900000001</c:v>
                </c:pt>
                <c:pt idx="2">
                  <c:v>53.538661153900001</c:v>
                </c:pt>
                <c:pt idx="3">
                  <c:v>50.963914555499997</c:v>
                </c:pt>
                <c:pt idx="4">
                  <c:v>48.039267000000002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E-47F2-A477-61CA712312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'Orlib-CPMP'!$D$2:$D$6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'Orlib-CPMP'!$Q$2:$Q$6</c:f>
              <c:numCache>
                <c:formatCode>0.000_);[Red]\(0.000\)</c:formatCode>
                <c:ptCount val="5"/>
                <c:pt idx="0">
                  <c:v>139.70495737499999</c:v>
                </c:pt>
                <c:pt idx="1">
                  <c:v>133.05922569500001</c:v>
                </c:pt>
                <c:pt idx="2">
                  <c:v>127.26788757999999</c:v>
                </c:pt>
                <c:pt idx="3">
                  <c:v>122.06042804800001</c:v>
                </c:pt>
                <c:pt idx="4">
                  <c:v>116.490571305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E-47F2-A477-61CA7123122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'Orlib-CPMP'!$D$2:$D$6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'Orlib-CPMP'!$R$2:$R$6</c:f>
              <c:numCache>
                <c:formatCode>0.000_);[Red]\(0.000\)</c:formatCode>
                <c:ptCount val="5"/>
                <c:pt idx="0">
                  <c:v>54.5080838035</c:v>
                </c:pt>
                <c:pt idx="1">
                  <c:v>52.186239911800001</c:v>
                </c:pt>
                <c:pt idx="2">
                  <c:v>49.310889535199998</c:v>
                </c:pt>
                <c:pt idx="3">
                  <c:v>48.327599233699999</c:v>
                </c:pt>
                <c:pt idx="4">
                  <c:v>47.152122638000002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E-47F2-A477-61CA7123122F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'Orlib-CPMP'!$D$2:$D$6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'Orlib-CPMP'!$AM$2:$AM$6</c:f>
              <c:numCache>
                <c:formatCode>0.000_);[Red]\(0.000\)</c:formatCode>
                <c:ptCount val="5"/>
                <c:pt idx="0">
                  <c:v>54.192599613299997</c:v>
                </c:pt>
                <c:pt idx="1">
                  <c:v>52.342953415799997</c:v>
                </c:pt>
                <c:pt idx="2">
                  <c:v>49.310889535199998</c:v>
                </c:pt>
                <c:pt idx="3">
                  <c:v>47.973619975200002</c:v>
                </c:pt>
                <c:pt idx="4">
                  <c:v>47.152122638100003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E-47F2-A477-61CA7123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99567"/>
        <c:axId val="542391663"/>
      </c:scatterChart>
      <c:valAx>
        <c:axId val="542399567"/>
        <c:scaling>
          <c:orientation val="minMax"/>
          <c:max val="1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91663"/>
        <c:crosses val="autoZero"/>
        <c:crossBetween val="midCat"/>
        <c:majorUnit val="1"/>
      </c:valAx>
      <c:valAx>
        <c:axId val="542391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'Orlib-CPMP'!$D$23:$D$27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'Orlib-CPMP'!$H$23:$H$27</c:f>
              <c:numCache>
                <c:formatCode>0.000_);[Red]\(0.000\)</c:formatCode>
                <c:ptCount val="5"/>
                <c:pt idx="0">
                  <c:v>125.212964207</c:v>
                </c:pt>
                <c:pt idx="1">
                  <c:v>120.44997088</c:v>
                </c:pt>
                <c:pt idx="2">
                  <c:v>116.0236913</c:v>
                </c:pt>
                <c:pt idx="3">
                  <c:v>111.852793019</c:v>
                </c:pt>
                <c:pt idx="4">
                  <c:v>108.079847391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7-4137-A87E-94AAA6F72C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'Orlib-CPMP'!$D$23:$D$27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'Orlib-CPMP'!$I$23:$I$27</c:f>
              <c:numCache>
                <c:formatCode>0.000_);[Red]\(0.000\)</c:formatCode>
                <c:ptCount val="5"/>
                <c:pt idx="0">
                  <c:v>52.542482999999997</c:v>
                </c:pt>
                <c:pt idx="1">
                  <c:v>53.833466433600002</c:v>
                </c:pt>
                <c:pt idx="2">
                  <c:v>51.881082999999997</c:v>
                </c:pt>
                <c:pt idx="3">
                  <c:v>50.722470999999999</c:v>
                </c:pt>
                <c:pt idx="4">
                  <c:v>49.517282999999999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7-4137-A87E-94AAA6F72C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'Orlib-CPMP'!$D$23:$D$27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'Orlib-CPMP'!$Q$23:$Q$27</c:f>
              <c:numCache>
                <c:formatCode>0.000_);[Red]\(0.000\)</c:formatCode>
                <c:ptCount val="5"/>
                <c:pt idx="0">
                  <c:v>125.289203578</c:v>
                </c:pt>
                <c:pt idx="1">
                  <c:v>122.04208384499999</c:v>
                </c:pt>
                <c:pt idx="2">
                  <c:v>118.25432991</c:v>
                </c:pt>
                <c:pt idx="3">
                  <c:v>113.39710244600001</c:v>
                </c:pt>
                <c:pt idx="4">
                  <c:v>108.81829999999999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7-4137-A87E-94AAA6F72C8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'Orlib-CPMP'!$D$23:$D$27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'Orlib-CPMP'!$R$23:$R$27</c:f>
              <c:numCache>
                <c:formatCode>0.000_);[Red]\(0.000\)</c:formatCode>
                <c:ptCount val="5"/>
                <c:pt idx="0">
                  <c:v>52.267960543999997</c:v>
                </c:pt>
                <c:pt idx="1">
                  <c:v>49.969046069900003</c:v>
                </c:pt>
                <c:pt idx="2">
                  <c:v>47.981774199999997</c:v>
                </c:pt>
                <c:pt idx="3">
                  <c:v>46.002014418500004</c:v>
                </c:pt>
                <c:pt idx="4">
                  <c:v>45.083725999999999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17-4137-A87E-94AAA6F7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64767"/>
        <c:axId val="541367679"/>
      </c:scatterChart>
      <c:valAx>
        <c:axId val="541364767"/>
        <c:scaling>
          <c:orientation val="minMax"/>
          <c:max val="1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67679"/>
        <c:crosses val="autoZero"/>
        <c:crossBetween val="midCat"/>
      </c:valAx>
      <c:valAx>
        <c:axId val="5413676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'Orlib-CPMP'!$H$28:$H$32</c:f>
              <c:numCache>
                <c:formatCode>0.000_);[Red]\(0.000\)</c:formatCode>
                <c:ptCount val="5"/>
                <c:pt idx="0">
                  <c:v>122.714012748</c:v>
                </c:pt>
                <c:pt idx="1">
                  <c:v>117.86461</c:v>
                </c:pt>
                <c:pt idx="2">
                  <c:v>113.89082399999999</c:v>
                </c:pt>
                <c:pt idx="3">
                  <c:v>110.48935803000001</c:v>
                </c:pt>
                <c:pt idx="4">
                  <c:v>107.10217421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6-4233-A161-C6F003A125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'Orlib-CPMP'!$I$28:$I$32</c:f>
              <c:numCache>
                <c:formatCode>0.000_);[Red]\(0.000\)</c:formatCode>
                <c:ptCount val="5"/>
                <c:pt idx="0">
                  <c:v>53.8399162121</c:v>
                </c:pt>
                <c:pt idx="1">
                  <c:v>53.4279954</c:v>
                </c:pt>
                <c:pt idx="2">
                  <c:v>52.73077</c:v>
                </c:pt>
                <c:pt idx="3">
                  <c:v>51.845188499999999</c:v>
                </c:pt>
                <c:pt idx="4">
                  <c:v>49.834775630000003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6-4233-A161-C6F003A125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'Orlib-CPMP'!$Q$28:$Q$32</c:f>
              <c:numCache>
                <c:formatCode>0.000_);[Red]\(0.000\)</c:formatCode>
                <c:ptCount val="5"/>
                <c:pt idx="0">
                  <c:v>123.464073813</c:v>
                </c:pt>
                <c:pt idx="1">
                  <c:v>119.575088374</c:v>
                </c:pt>
                <c:pt idx="2">
                  <c:v>115.390152796</c:v>
                </c:pt>
                <c:pt idx="3">
                  <c:v>112.3380061</c:v>
                </c:pt>
                <c:pt idx="4">
                  <c:v>108.695933211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6-4233-A161-C6F003A125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'Orlib-CPMP'!$R$28:$R$32</c:f>
              <c:numCache>
                <c:formatCode>0.000_);[Red]\(0.000\)</c:formatCode>
                <c:ptCount val="5"/>
                <c:pt idx="0">
                  <c:v>52.403059514900001</c:v>
                </c:pt>
                <c:pt idx="1">
                  <c:v>49.797319999999999</c:v>
                </c:pt>
                <c:pt idx="2">
                  <c:v>48.004277000000002</c:v>
                </c:pt>
                <c:pt idx="3">
                  <c:v>46.015643539999999</c:v>
                </c:pt>
                <c:pt idx="4">
                  <c:v>44.840378795100001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6-4233-A161-C6F003A125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'Orlib-CPMP'!$AL$28:$AL$32</c:f>
              <c:numCache>
                <c:formatCode>0.000_);[Red]\(0.000\)</c:formatCode>
                <c:ptCount val="5"/>
                <c:pt idx="0">
                  <c:v>123.464073813</c:v>
                </c:pt>
                <c:pt idx="1">
                  <c:v>119.57508837</c:v>
                </c:pt>
                <c:pt idx="2">
                  <c:v>115.46794879399999</c:v>
                </c:pt>
                <c:pt idx="3">
                  <c:v>112.58835999999999</c:v>
                </c:pt>
                <c:pt idx="4">
                  <c:v>109.824892027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6-4233-A161-C6F003A125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'Orlib-CPMP'!$AM$28:$AM$32</c:f>
              <c:numCache>
                <c:formatCode>0.000_);[Red]\(0.000\)</c:formatCode>
                <c:ptCount val="5"/>
                <c:pt idx="0">
                  <c:v>52.403059509999999</c:v>
                </c:pt>
                <c:pt idx="1">
                  <c:v>49.797319999999999</c:v>
                </c:pt>
                <c:pt idx="2">
                  <c:v>48.401298060000002</c:v>
                </c:pt>
                <c:pt idx="3">
                  <c:v>46.015828999999997</c:v>
                </c:pt>
                <c:pt idx="4">
                  <c:v>43.733462000000003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6-4233-A161-C6F003A1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42687"/>
        <c:axId val="670844351"/>
      </c:scatterChart>
      <c:valAx>
        <c:axId val="670842687"/>
        <c:scaling>
          <c:orientation val="minMax"/>
          <c:max val="1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844351"/>
        <c:crosses val="autoZero"/>
        <c:crossBetween val="midCat"/>
        <c:majorUnit val="1"/>
      </c:valAx>
      <c:valAx>
        <c:axId val="670844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84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GY!$O$13:$O$21</c:f>
              <c:numCache>
                <c:formatCode>0.00_ </c:formatCode>
                <c:ptCount val="9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xVal>
          <c:yVal>
            <c:numRef>
              <c:f>GY!$Q$13:$Q$21</c:f>
              <c:numCache>
                <c:formatCode>0.000_);[Red]\(0.000\)</c:formatCode>
                <c:ptCount val="9"/>
                <c:pt idx="0">
                  <c:v>1.99440083</c:v>
                </c:pt>
                <c:pt idx="1">
                  <c:v>1.9946200000000001</c:v>
                </c:pt>
                <c:pt idx="2">
                  <c:v>1.9944956199999999</c:v>
                </c:pt>
                <c:pt idx="3">
                  <c:v>1.95184059</c:v>
                </c:pt>
                <c:pt idx="4">
                  <c:v>1.940382797</c:v>
                </c:pt>
                <c:pt idx="5">
                  <c:v>1.9373863497999999</c:v>
                </c:pt>
                <c:pt idx="6">
                  <c:v>1.92350048644</c:v>
                </c:pt>
                <c:pt idx="7">
                  <c:v>1.92350048</c:v>
                </c:pt>
                <c:pt idx="8">
                  <c:v>1.9161226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8F5-A18C-D57729138C5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GY!$O$13:$O$21</c:f>
              <c:numCache>
                <c:formatCode>0.00_ </c:formatCode>
                <c:ptCount val="9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xVal>
          <c:yVal>
            <c:numRef>
              <c:f>GY!$R$13:$R$21</c:f>
              <c:numCache>
                <c:formatCode>0.000_);[Red]\(0.000\)</c:formatCode>
                <c:ptCount val="9"/>
                <c:pt idx="0">
                  <c:v>1.29884</c:v>
                </c:pt>
                <c:pt idx="1">
                  <c:v>1.2941</c:v>
                </c:pt>
                <c:pt idx="2">
                  <c:v>1.29413</c:v>
                </c:pt>
                <c:pt idx="3">
                  <c:v>1.3403590000000001</c:v>
                </c:pt>
                <c:pt idx="4">
                  <c:v>1.3434288999999999</c:v>
                </c:pt>
                <c:pt idx="5">
                  <c:v>1.3595010000000001</c:v>
                </c:pt>
                <c:pt idx="6">
                  <c:v>1.3567225000000001</c:v>
                </c:pt>
                <c:pt idx="7">
                  <c:v>1.3567199999999999</c:v>
                </c:pt>
                <c:pt idx="8">
                  <c:v>1.3711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4-48F5-A18C-D5772913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18320"/>
        <c:axId val="1804812912"/>
      </c:scatterChart>
      <c:valAx>
        <c:axId val="1804818320"/>
        <c:scaling>
          <c:orientation val="minMax"/>
          <c:max val="2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812912"/>
        <c:crosses val="autoZero"/>
        <c:crossBetween val="midCat"/>
      </c:valAx>
      <c:valAx>
        <c:axId val="1804812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8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'Orlib-CPMP'!$H$28:$H$32</c:f>
              <c:numCache>
                <c:formatCode>0.000_);[Red]\(0.000\)</c:formatCode>
                <c:ptCount val="5"/>
                <c:pt idx="0">
                  <c:v>122.714012748</c:v>
                </c:pt>
                <c:pt idx="1">
                  <c:v>117.86461</c:v>
                </c:pt>
                <c:pt idx="2">
                  <c:v>113.89082399999999</c:v>
                </c:pt>
                <c:pt idx="3">
                  <c:v>110.48935803000001</c:v>
                </c:pt>
                <c:pt idx="4">
                  <c:v>107.10217421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D-43AB-8F67-BF30705ACF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'Orlib-CPMP'!$I$28:$I$32</c:f>
              <c:numCache>
                <c:formatCode>0.000_);[Red]\(0.000\)</c:formatCode>
                <c:ptCount val="5"/>
                <c:pt idx="0">
                  <c:v>53.8399162121</c:v>
                </c:pt>
                <c:pt idx="1">
                  <c:v>53.4279954</c:v>
                </c:pt>
                <c:pt idx="2">
                  <c:v>52.73077</c:v>
                </c:pt>
                <c:pt idx="3">
                  <c:v>51.845188499999999</c:v>
                </c:pt>
                <c:pt idx="4">
                  <c:v>49.834775630000003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D-43AB-8F67-BF30705ACF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'Orlib-CPMP'!$Q$28:$Q$32</c:f>
              <c:numCache>
                <c:formatCode>0.000_);[Red]\(0.000\)</c:formatCode>
                <c:ptCount val="5"/>
                <c:pt idx="0">
                  <c:v>123.464073813</c:v>
                </c:pt>
                <c:pt idx="1">
                  <c:v>119.575088374</c:v>
                </c:pt>
                <c:pt idx="2">
                  <c:v>115.390152796</c:v>
                </c:pt>
                <c:pt idx="3">
                  <c:v>112.3380061</c:v>
                </c:pt>
                <c:pt idx="4">
                  <c:v>108.695933211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D-43AB-8F67-BF30705ACF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'Orlib-CPMP'!$D$28:$D$32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'Orlib-CPMP'!$R$28:$R$32</c:f>
              <c:numCache>
                <c:formatCode>0.000_);[Red]\(0.000\)</c:formatCode>
                <c:ptCount val="5"/>
                <c:pt idx="0">
                  <c:v>52.403059514900001</c:v>
                </c:pt>
                <c:pt idx="1">
                  <c:v>49.797319999999999</c:v>
                </c:pt>
                <c:pt idx="2">
                  <c:v>48.004277000000002</c:v>
                </c:pt>
                <c:pt idx="3">
                  <c:v>46.015643539999999</c:v>
                </c:pt>
                <c:pt idx="4">
                  <c:v>44.840378795100001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D-43AB-8F67-BF30705A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83360"/>
        <c:axId val="2019482528"/>
      </c:scatterChart>
      <c:valAx>
        <c:axId val="2019483360"/>
        <c:scaling>
          <c:orientation val="minMax"/>
          <c:max val="1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2528"/>
        <c:crosses val="autoZero"/>
        <c:crossBetween val="midCat"/>
      </c:valAx>
      <c:valAx>
        <c:axId val="2019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tbed_pmp_envy!$P$1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tbed_pmp_envy!$K$2:$K$51</c:f>
              <c:numCache>
                <c:formatCode>0.00_);[Red]\(0.00\)</c:formatCode>
                <c:ptCount val="50"/>
                <c:pt idx="0">
                  <c:v>1.1499999999999999</c:v>
                </c:pt>
                <c:pt idx="1">
                  <c:v>0.77</c:v>
                </c:pt>
                <c:pt idx="2">
                  <c:v>0.61</c:v>
                </c:pt>
                <c:pt idx="3">
                  <c:v>0.52</c:v>
                </c:pt>
                <c:pt idx="4">
                  <c:v>0.46</c:v>
                </c:pt>
                <c:pt idx="5">
                  <c:v>1.1000000000000001</c:v>
                </c:pt>
                <c:pt idx="6">
                  <c:v>0.74</c:v>
                </c:pt>
                <c:pt idx="7">
                  <c:v>0.56999999999999995</c:v>
                </c:pt>
                <c:pt idx="8">
                  <c:v>0.49</c:v>
                </c:pt>
                <c:pt idx="9">
                  <c:v>0.43</c:v>
                </c:pt>
                <c:pt idx="10">
                  <c:v>12.16</c:v>
                </c:pt>
                <c:pt idx="11">
                  <c:v>8.32</c:v>
                </c:pt>
                <c:pt idx="12">
                  <c:v>6.8</c:v>
                </c:pt>
                <c:pt idx="13">
                  <c:v>5.93</c:v>
                </c:pt>
                <c:pt idx="14">
                  <c:v>5.3</c:v>
                </c:pt>
                <c:pt idx="15">
                  <c:v>12.13</c:v>
                </c:pt>
                <c:pt idx="16">
                  <c:v>8.4</c:v>
                </c:pt>
                <c:pt idx="17">
                  <c:v>6.81</c:v>
                </c:pt>
                <c:pt idx="18">
                  <c:v>5.92</c:v>
                </c:pt>
                <c:pt idx="19">
                  <c:v>5.32</c:v>
                </c:pt>
                <c:pt idx="20">
                  <c:v>1.1299999999999999</c:v>
                </c:pt>
                <c:pt idx="21">
                  <c:v>0.78</c:v>
                </c:pt>
                <c:pt idx="22">
                  <c:v>0.61</c:v>
                </c:pt>
                <c:pt idx="23">
                  <c:v>0.51</c:v>
                </c:pt>
                <c:pt idx="24">
                  <c:v>0.45</c:v>
                </c:pt>
                <c:pt idx="25">
                  <c:v>1.1599999999999999</c:v>
                </c:pt>
                <c:pt idx="26">
                  <c:v>0.8</c:v>
                </c:pt>
                <c:pt idx="27">
                  <c:v>0.62</c:v>
                </c:pt>
                <c:pt idx="28">
                  <c:v>0.52</c:v>
                </c:pt>
                <c:pt idx="29">
                  <c:v>0.46</c:v>
                </c:pt>
                <c:pt idx="30">
                  <c:v>1.18</c:v>
                </c:pt>
                <c:pt idx="31">
                  <c:v>0.79</c:v>
                </c:pt>
                <c:pt idx="32">
                  <c:v>0.63</c:v>
                </c:pt>
                <c:pt idx="33">
                  <c:v>0.53</c:v>
                </c:pt>
                <c:pt idx="34">
                  <c:v>0.47</c:v>
                </c:pt>
                <c:pt idx="35">
                  <c:v>1.1599999999999999</c:v>
                </c:pt>
                <c:pt idx="36">
                  <c:v>0.8</c:v>
                </c:pt>
                <c:pt idx="37">
                  <c:v>0.63</c:v>
                </c:pt>
                <c:pt idx="38">
                  <c:v>0.54</c:v>
                </c:pt>
                <c:pt idx="39">
                  <c:v>0.47</c:v>
                </c:pt>
                <c:pt idx="40">
                  <c:v>1.19</c:v>
                </c:pt>
                <c:pt idx="41">
                  <c:v>0.81</c:v>
                </c:pt>
                <c:pt idx="42">
                  <c:v>0.64</c:v>
                </c:pt>
                <c:pt idx="43">
                  <c:v>0.55000000000000004</c:v>
                </c:pt>
                <c:pt idx="44">
                  <c:v>0.48</c:v>
                </c:pt>
                <c:pt idx="45">
                  <c:v>1.19</c:v>
                </c:pt>
                <c:pt idx="46">
                  <c:v>0.81</c:v>
                </c:pt>
                <c:pt idx="47">
                  <c:v>0.65</c:v>
                </c:pt>
                <c:pt idx="48">
                  <c:v>0.54</c:v>
                </c:pt>
                <c:pt idx="49">
                  <c:v>0.47</c:v>
                </c:pt>
              </c:numCache>
            </c:numRef>
          </c:xVal>
          <c:yVal>
            <c:numRef>
              <c:f>tbed_pmp_envy!$P$2:$P$51</c:f>
              <c:numCache>
                <c:formatCode>0.000_);[Red]\(0.000\)</c:formatCode>
                <c:ptCount val="50"/>
                <c:pt idx="0">
                  <c:v>1.1822031852999999</c:v>
                </c:pt>
                <c:pt idx="1">
                  <c:v>0.79731067446699999</c:v>
                </c:pt>
                <c:pt idx="2">
                  <c:v>0.62899905501200004</c:v>
                </c:pt>
                <c:pt idx="3">
                  <c:v>0.54245225986699996</c:v>
                </c:pt>
                <c:pt idx="4">
                  <c:v>0.474348119106</c:v>
                </c:pt>
                <c:pt idx="5">
                  <c:v>1.1323889138600001</c:v>
                </c:pt>
                <c:pt idx="6">
                  <c:v>0.76068958704699996</c:v>
                </c:pt>
                <c:pt idx="7">
                  <c:v>0.60099796571099995</c:v>
                </c:pt>
                <c:pt idx="8">
                  <c:v>0.52243226834500001</c:v>
                </c:pt>
                <c:pt idx="9">
                  <c:v>0.44707388918300001</c:v>
                </c:pt>
                <c:pt idx="10">
                  <c:v>12.4158223201</c:v>
                </c:pt>
                <c:pt idx="11">
                  <c:v>8.48212201626</c:v>
                </c:pt>
                <c:pt idx="12">
                  <c:v>6.8640423671099997</c:v>
                </c:pt>
                <c:pt idx="13">
                  <c:v>6.0006770965999996</c:v>
                </c:pt>
                <c:pt idx="14">
                  <c:v>5.4140574082599997</c:v>
                </c:pt>
                <c:pt idx="15">
                  <c:v>12.1562855532</c:v>
                </c:pt>
                <c:pt idx="16">
                  <c:v>8.5553983817999999</c:v>
                </c:pt>
                <c:pt idx="17">
                  <c:v>6.9161051686699997</c:v>
                </c:pt>
                <c:pt idx="18">
                  <c:v>6.0142781404200001</c:v>
                </c:pt>
                <c:pt idx="19">
                  <c:v>5.42534240115</c:v>
                </c:pt>
                <c:pt idx="20">
                  <c:v>1.1493836208399999</c:v>
                </c:pt>
                <c:pt idx="21">
                  <c:v>0.81541600701399997</c:v>
                </c:pt>
                <c:pt idx="22">
                  <c:v>0.63296689097500003</c:v>
                </c:pt>
                <c:pt idx="23">
                  <c:v>0.54219914698299998</c:v>
                </c:pt>
                <c:pt idx="24">
                  <c:v>0.46929933491499998</c:v>
                </c:pt>
                <c:pt idx="25">
                  <c:v>1.20260642316</c:v>
                </c:pt>
                <c:pt idx="26">
                  <c:v>0.82246387650200004</c:v>
                </c:pt>
                <c:pt idx="27">
                  <c:v>0.64113399755699996</c:v>
                </c:pt>
                <c:pt idx="28">
                  <c:v>0.55293945637499997</c:v>
                </c:pt>
                <c:pt idx="29">
                  <c:v>0.47954545676600002</c:v>
                </c:pt>
                <c:pt idx="30">
                  <c:v>1.215052977</c:v>
                </c:pt>
                <c:pt idx="31">
                  <c:v>0.82305620453999995</c:v>
                </c:pt>
                <c:pt idx="32">
                  <c:v>0.65730952118599995</c:v>
                </c:pt>
                <c:pt idx="33">
                  <c:v>0.55433841514500004</c:v>
                </c:pt>
                <c:pt idx="34">
                  <c:v>0.49200045322800001</c:v>
                </c:pt>
                <c:pt idx="35">
                  <c:v>1.1783231032599999</c:v>
                </c:pt>
                <c:pt idx="36">
                  <c:v>0.82949781948699997</c:v>
                </c:pt>
                <c:pt idx="37">
                  <c:v>0.65582390175299998</c:v>
                </c:pt>
                <c:pt idx="38">
                  <c:v>0.56239112697000004</c:v>
                </c:pt>
                <c:pt idx="39">
                  <c:v>0.49548965031699999</c:v>
                </c:pt>
                <c:pt idx="40">
                  <c:v>1.2070440115400001</c:v>
                </c:pt>
                <c:pt idx="41">
                  <c:v>0.84353316432000003</c:v>
                </c:pt>
                <c:pt idx="42">
                  <c:v>0.67085392246999997</c:v>
                </c:pt>
                <c:pt idx="43">
                  <c:v>0.57090630715500001</c:v>
                </c:pt>
                <c:pt idx="44">
                  <c:v>0.50481595872100005</c:v>
                </c:pt>
                <c:pt idx="45">
                  <c:v>1.19864221525</c:v>
                </c:pt>
                <c:pt idx="46">
                  <c:v>0.82639425960199997</c:v>
                </c:pt>
                <c:pt idx="47">
                  <c:v>0.66639965799099998</c:v>
                </c:pt>
                <c:pt idx="48">
                  <c:v>0.56088556385599997</c:v>
                </c:pt>
                <c:pt idx="49">
                  <c:v>0.49096383659699999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A8F-BCF6-D8567B91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73279"/>
        <c:axId val="402153727"/>
      </c:scatterChart>
      <c:valAx>
        <c:axId val="4021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53727"/>
        <c:crosses val="autoZero"/>
        <c:crossBetween val="midCat"/>
      </c:valAx>
      <c:valAx>
        <c:axId val="4021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tbed_pmp_envy!$W$1</c:f>
              <c:strCache>
                <c:ptCount val="1"/>
                <c:pt idx="0">
                  <c:v>dev_est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tbed_pmp_envy!$Q$2:$Q$51</c:f>
              <c:numCache>
                <c:formatCode>0.000_);[Red]\(0.000\)</c:formatCode>
                <c:ptCount val="50"/>
                <c:pt idx="0">
                  <c:v>0.46899084269199998</c:v>
                </c:pt>
                <c:pt idx="1">
                  <c:v>0.30435681156</c:v>
                </c:pt>
                <c:pt idx="2">
                  <c:v>0.25433932352999999</c:v>
                </c:pt>
                <c:pt idx="3">
                  <c:v>0.213092695882</c:v>
                </c:pt>
                <c:pt idx="4">
                  <c:v>0.19276781261299999</c:v>
                </c:pt>
                <c:pt idx="5">
                  <c:v>0.43527511621999998</c:v>
                </c:pt>
                <c:pt idx="6">
                  <c:v>0.325163001723</c:v>
                </c:pt>
                <c:pt idx="7">
                  <c:v>0.243451335016</c:v>
                </c:pt>
                <c:pt idx="8">
                  <c:v>0.209722421326</c:v>
                </c:pt>
                <c:pt idx="9">
                  <c:v>0.189418715327</c:v>
                </c:pt>
                <c:pt idx="10">
                  <c:v>4.5703432852299999</c:v>
                </c:pt>
                <c:pt idx="11">
                  <c:v>3.3327346377699998</c:v>
                </c:pt>
                <c:pt idx="12">
                  <c:v>2.6581256464599998</c:v>
                </c:pt>
                <c:pt idx="13">
                  <c:v>2.3133533708299998</c:v>
                </c:pt>
                <c:pt idx="14">
                  <c:v>2.0669119516099999</c:v>
                </c:pt>
                <c:pt idx="15">
                  <c:v>4.7204036793000004</c:v>
                </c:pt>
                <c:pt idx="16">
                  <c:v>3.37277901668</c:v>
                </c:pt>
                <c:pt idx="17">
                  <c:v>2.8156505866599999</c:v>
                </c:pt>
                <c:pt idx="18">
                  <c:v>2.37422763521</c:v>
                </c:pt>
                <c:pt idx="19">
                  <c:v>2.1424991798600002</c:v>
                </c:pt>
                <c:pt idx="20">
                  <c:v>0.48844663879</c:v>
                </c:pt>
                <c:pt idx="21">
                  <c:v>0.31995886738500001</c:v>
                </c:pt>
                <c:pt idx="22">
                  <c:v>0.26900320790299997</c:v>
                </c:pt>
                <c:pt idx="23">
                  <c:v>0.221170599173</c:v>
                </c:pt>
                <c:pt idx="24">
                  <c:v>0.198416948846</c:v>
                </c:pt>
                <c:pt idx="25">
                  <c:v>0.42329654225000002</c:v>
                </c:pt>
                <c:pt idx="26">
                  <c:v>0.31194691963900001</c:v>
                </c:pt>
                <c:pt idx="27">
                  <c:v>0.26514047335300001</c:v>
                </c:pt>
                <c:pt idx="28">
                  <c:v>0.21907572688499999</c:v>
                </c:pt>
                <c:pt idx="29">
                  <c:v>0.20419391129100001</c:v>
                </c:pt>
                <c:pt idx="30">
                  <c:v>0.44683057154099998</c:v>
                </c:pt>
                <c:pt idx="31">
                  <c:v>0.30789707835800001</c:v>
                </c:pt>
                <c:pt idx="32">
                  <c:v>0.256295306296</c:v>
                </c:pt>
                <c:pt idx="33">
                  <c:v>0.22537776881499999</c:v>
                </c:pt>
                <c:pt idx="34">
                  <c:v>0.19727357175499999</c:v>
                </c:pt>
                <c:pt idx="35">
                  <c:v>0.45664106683400002</c:v>
                </c:pt>
                <c:pt idx="36">
                  <c:v>0.32319399788999997</c:v>
                </c:pt>
                <c:pt idx="37">
                  <c:v>0.25938902746499998</c:v>
                </c:pt>
                <c:pt idx="38">
                  <c:v>0.22182750445900001</c:v>
                </c:pt>
                <c:pt idx="39">
                  <c:v>0.19622773759100001</c:v>
                </c:pt>
                <c:pt idx="40">
                  <c:v>0.44927120254399999</c:v>
                </c:pt>
                <c:pt idx="41">
                  <c:v>0.30888322172900001</c:v>
                </c:pt>
                <c:pt idx="42">
                  <c:v>0.247664760442</c:v>
                </c:pt>
                <c:pt idx="43">
                  <c:v>0.214566691679</c:v>
                </c:pt>
                <c:pt idx="44">
                  <c:v>0.190859289578</c:v>
                </c:pt>
                <c:pt idx="45">
                  <c:v>0.45775077548699999</c:v>
                </c:pt>
                <c:pt idx="46">
                  <c:v>0.32676909282099997</c:v>
                </c:pt>
                <c:pt idx="47">
                  <c:v>0.25721134489899999</c:v>
                </c:pt>
                <c:pt idx="48">
                  <c:v>0.21986170613700001</c:v>
                </c:pt>
                <c:pt idx="49">
                  <c:v>0.20098945562000001</c:v>
                </c:pt>
              </c:numCache>
            </c:numRef>
          </c:xVal>
          <c:yVal>
            <c:numRef>
              <c:f>tbed_pmp_envy!$W$2:$W$51</c:f>
              <c:numCache>
                <c:formatCode>0.00_);[Red]\(0.00\)</c:formatCode>
                <c:ptCount val="50"/>
                <c:pt idx="0">
                  <c:v>0.4807539193326838</c:v>
                </c:pt>
                <c:pt idx="1">
                  <c:v>0.32036654282111732</c:v>
                </c:pt>
                <c:pt idx="2">
                  <c:v>0.26692207284935482</c:v>
                </c:pt>
                <c:pt idx="3">
                  <c:v>0.22599677958290315</c:v>
                </c:pt>
                <c:pt idx="4">
                  <c:v>0.19790902809700753</c:v>
                </c:pt>
                <c:pt idx="5">
                  <c:v>0.46143981544035928</c:v>
                </c:pt>
                <c:pt idx="6">
                  <c:v>0.33674652053942622</c:v>
                </c:pt>
                <c:pt idx="7">
                  <c:v>0.27138037616375171</c:v>
                </c:pt>
                <c:pt idx="8">
                  <c:v>0.23317582749557944</c:v>
                </c:pt>
                <c:pt idx="9">
                  <c:v>0.20881087656596917</c:v>
                </c:pt>
                <c:pt idx="10">
                  <c:v>4.5908537007072132</c:v>
                </c:pt>
                <c:pt idx="11">
                  <c:v>3.3489319702590468</c:v>
                </c:pt>
                <c:pt idx="12">
                  <c:v>2.668204309166665</c:v>
                </c:pt>
                <c:pt idx="13">
                  <c:v>2.3020915231957928</c:v>
                </c:pt>
                <c:pt idx="14">
                  <c:v>2.1133155611291747</c:v>
                </c:pt>
                <c:pt idx="15">
                  <c:v>4.5861398729864868</c:v>
                </c:pt>
                <c:pt idx="16">
                  <c:v>3.3771311780320845</c:v>
                </c:pt>
                <c:pt idx="17">
                  <c:v>2.8279022834592373</c:v>
                </c:pt>
                <c:pt idx="18">
                  <c:v>2.3970847510719144</c:v>
                </c:pt>
                <c:pt idx="19">
                  <c:v>2.1812758355415287</c:v>
                </c:pt>
                <c:pt idx="20">
                  <c:v>0.48876162690228003</c:v>
                </c:pt>
                <c:pt idx="21">
                  <c:v>0.33992474818447743</c:v>
                </c:pt>
                <c:pt idx="22">
                  <c:v>0.28093496915186589</c:v>
                </c:pt>
                <c:pt idx="23">
                  <c:v>0.24879372502826891</c:v>
                </c:pt>
                <c:pt idx="24">
                  <c:v>0.21681750686608361</c:v>
                </c:pt>
                <c:pt idx="25">
                  <c:v>0.45318532222963265</c:v>
                </c:pt>
                <c:pt idx="26">
                  <c:v>0.32114334155764201</c:v>
                </c:pt>
                <c:pt idx="27">
                  <c:v>0.2789135947081573</c:v>
                </c:pt>
                <c:pt idx="28">
                  <c:v>0.24441722438168095</c:v>
                </c:pt>
                <c:pt idx="29">
                  <c:v>0.21887794557670678</c:v>
                </c:pt>
                <c:pt idx="30">
                  <c:v>0.4597033464145639</c:v>
                </c:pt>
                <c:pt idx="31">
                  <c:v>0.32635902060825722</c:v>
                </c:pt>
                <c:pt idx="32">
                  <c:v>0.27413760448773933</c:v>
                </c:pt>
                <c:pt idx="33">
                  <c:v>0.24253790829664007</c:v>
                </c:pt>
                <c:pt idx="34">
                  <c:v>0.2120716264141565</c:v>
                </c:pt>
                <c:pt idx="35">
                  <c:v>0.45636807098208071</c:v>
                </c:pt>
                <c:pt idx="36">
                  <c:v>0.33196448441900789</c:v>
                </c:pt>
                <c:pt idx="37">
                  <c:v>0.2700397591134443</c:v>
                </c:pt>
                <c:pt idx="38">
                  <c:v>0.23430310381262179</c:v>
                </c:pt>
                <c:pt idx="39">
                  <c:v>0.21475230719708793</c:v>
                </c:pt>
                <c:pt idx="40">
                  <c:v>0.44497135070967808</c:v>
                </c:pt>
                <c:pt idx="41">
                  <c:v>0.32790019455884767</c:v>
                </c:pt>
                <c:pt idx="42">
                  <c:v>0.26779021473408188</c:v>
                </c:pt>
                <c:pt idx="43">
                  <c:v>0.22220244229304018</c:v>
                </c:pt>
                <c:pt idx="44">
                  <c:v>0.2077943380143214</c:v>
                </c:pt>
                <c:pt idx="45">
                  <c:v>0.44585922623807234</c:v>
                </c:pt>
                <c:pt idx="46">
                  <c:v>0.32890612787940343</c:v>
                </c:pt>
                <c:pt idx="47">
                  <c:v>0.25711422479524587</c:v>
                </c:pt>
                <c:pt idx="48">
                  <c:v>0.2337975489155539</c:v>
                </c:pt>
                <c:pt idx="49">
                  <c:v>0.21473798813425782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2-4BF8-9C37-FA345FAE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26879"/>
        <c:axId val="416128959"/>
      </c:scatterChart>
      <c:valAx>
        <c:axId val="4161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28959"/>
        <c:crosses val="autoZero"/>
        <c:crossBetween val="midCat"/>
      </c:valAx>
      <c:valAx>
        <c:axId val="4161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tbed_pmp_envy!$B$7:$B$11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tbed_pmp_envy!$E$7:$E$11</c:f>
              <c:numCache>
                <c:formatCode>0.000_);[Red]\(0.000\)</c:formatCode>
                <c:ptCount val="5"/>
                <c:pt idx="0">
                  <c:v>1.1072054011900001</c:v>
                </c:pt>
                <c:pt idx="1">
                  <c:v>0.74382484611599997</c:v>
                </c:pt>
                <c:pt idx="2">
                  <c:v>0.57859749975200003</c:v>
                </c:pt>
                <c:pt idx="3">
                  <c:v>0.49282221865199999</c:v>
                </c:pt>
                <c:pt idx="4">
                  <c:v>0.43321916995199999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5-4AEE-AB70-A30219DD39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tbed_pmp_envy!$B$7:$B$11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tbed_pmp_envy!$F$7:$F$11</c:f>
              <c:numCache>
                <c:formatCode>0.000_);[Red]\(0.000\)</c:formatCode>
                <c:ptCount val="5"/>
                <c:pt idx="0">
                  <c:v>0.49732405311299999</c:v>
                </c:pt>
                <c:pt idx="1">
                  <c:v>0.353232554433</c:v>
                </c:pt>
                <c:pt idx="2">
                  <c:v>0.291561209544</c:v>
                </c:pt>
                <c:pt idx="3">
                  <c:v>0.26066812353699997</c:v>
                </c:pt>
                <c:pt idx="4">
                  <c:v>0.22138184192300001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5-4AEE-AB70-A30219DD39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tbed_pmp_envy!$B$7:$B$11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tbed_pmp_envy!$P$7:$P$11</c:f>
              <c:numCache>
                <c:formatCode>0.000_);[Red]\(0.000\)</c:formatCode>
                <c:ptCount val="5"/>
                <c:pt idx="0">
                  <c:v>1.1323889138600001</c:v>
                </c:pt>
                <c:pt idx="1">
                  <c:v>0.76068958704699996</c:v>
                </c:pt>
                <c:pt idx="2">
                  <c:v>0.60099796571099995</c:v>
                </c:pt>
                <c:pt idx="3">
                  <c:v>0.52243226834500001</c:v>
                </c:pt>
                <c:pt idx="4">
                  <c:v>0.44707388918300001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5-4AEE-AB70-A30219DD39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tbed_pmp_envy!$B$7:$B$11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tbed_pmp_envy!$Q$7:$Q$11</c:f>
              <c:numCache>
                <c:formatCode>0.000_);[Red]\(0.000\)</c:formatCode>
                <c:ptCount val="5"/>
                <c:pt idx="0">
                  <c:v>0.43527511621999998</c:v>
                </c:pt>
                <c:pt idx="1">
                  <c:v>0.325163001723</c:v>
                </c:pt>
                <c:pt idx="2">
                  <c:v>0.243451335016</c:v>
                </c:pt>
                <c:pt idx="3">
                  <c:v>0.209722421326</c:v>
                </c:pt>
                <c:pt idx="4">
                  <c:v>0.189418715327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5-4AEE-AB70-A30219DD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33103"/>
        <c:axId val="409533519"/>
      </c:scatterChart>
      <c:valAx>
        <c:axId val="409533103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33519"/>
        <c:crosses val="autoZero"/>
        <c:crossBetween val="midCat"/>
        <c:majorUnit val="10"/>
      </c:valAx>
      <c:valAx>
        <c:axId val="4095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tbed_pmp_envy!$E$12:$E$16</c:f>
              <c:numCache>
                <c:formatCode>0.000_);[Red]\(0.000\)</c:formatCode>
                <c:ptCount val="5"/>
                <c:pt idx="0">
                  <c:v>12.163479498899999</c:v>
                </c:pt>
                <c:pt idx="1">
                  <c:v>8.3299888503999995</c:v>
                </c:pt>
                <c:pt idx="2">
                  <c:v>6.8059666003799997</c:v>
                </c:pt>
                <c:pt idx="3">
                  <c:v>5.9381335163999998</c:v>
                </c:pt>
                <c:pt idx="4">
                  <c:v>5.3096908960600002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0-4173-80A4-BC61F9804E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tbed_pmp_envy!$F$12:$F$16</c:f>
              <c:numCache>
                <c:formatCode>0.000_);[Red]\(0.000\)</c:formatCode>
                <c:ptCount val="5"/>
                <c:pt idx="0">
                  <c:v>5.2243033802500003</c:v>
                </c:pt>
                <c:pt idx="1">
                  <c:v>3.5129627765600002</c:v>
                </c:pt>
                <c:pt idx="2">
                  <c:v>2.86021558286</c:v>
                </c:pt>
                <c:pt idx="3">
                  <c:v>2.5408765944199998</c:v>
                </c:pt>
                <c:pt idx="4">
                  <c:v>2.3280636181899999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0-4173-80A4-BC61F9804E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tbed_pmp_envy!$P$12:$P$16</c:f>
              <c:numCache>
                <c:formatCode>0.000_);[Red]\(0.000\)</c:formatCode>
                <c:ptCount val="5"/>
                <c:pt idx="0">
                  <c:v>12.4158223201</c:v>
                </c:pt>
                <c:pt idx="1">
                  <c:v>8.48212201626</c:v>
                </c:pt>
                <c:pt idx="2">
                  <c:v>6.8640423671099997</c:v>
                </c:pt>
                <c:pt idx="3">
                  <c:v>6.0006770965999996</c:v>
                </c:pt>
                <c:pt idx="4">
                  <c:v>5.4140574082599997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0-4173-80A4-BC61F9804E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tbed_pmp_envy!$Q$12:$Q$16</c:f>
              <c:numCache>
                <c:formatCode>0.000_);[Red]\(0.000\)</c:formatCode>
                <c:ptCount val="5"/>
                <c:pt idx="0">
                  <c:v>4.5703432852299999</c:v>
                </c:pt>
                <c:pt idx="1">
                  <c:v>3.3327346377699998</c:v>
                </c:pt>
                <c:pt idx="2">
                  <c:v>2.6581256464599998</c:v>
                </c:pt>
                <c:pt idx="3">
                  <c:v>2.3133533708299998</c:v>
                </c:pt>
                <c:pt idx="4">
                  <c:v>2.0669119516099999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0-4173-80A4-BC61F9804E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tbed_pmp_envy!$AP$12:$AP$16</c:f>
              <c:numCache>
                <c:formatCode>0.000_);[Red]\(0.000\)</c:formatCode>
                <c:ptCount val="5"/>
                <c:pt idx="0">
                  <c:v>12.4158223201</c:v>
                </c:pt>
                <c:pt idx="1">
                  <c:v>8.5159005819200004</c:v>
                </c:pt>
                <c:pt idx="2">
                  <c:v>6.9335316001000002</c:v>
                </c:pt>
                <c:pt idx="3">
                  <c:v>6.0179694568900004</c:v>
                </c:pt>
                <c:pt idx="4">
                  <c:v>5.4684296619800001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0-4173-80A4-BC61F9804E8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tbed_pmp_envy!$B$12:$B$16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tbed_pmp_envy!$AQ$12:$AQ$16</c:f>
              <c:numCache>
                <c:formatCode>0.000_);[Red]\(0.000\)</c:formatCode>
                <c:ptCount val="5"/>
                <c:pt idx="0">
                  <c:v>4.5703432852299999</c:v>
                </c:pt>
                <c:pt idx="1">
                  <c:v>3.2920954654000001</c:v>
                </c:pt>
                <c:pt idx="2">
                  <c:v>2.6446146532800001</c:v>
                </c:pt>
                <c:pt idx="3">
                  <c:v>2.2989238798999998</c:v>
                </c:pt>
                <c:pt idx="4">
                  <c:v>2.0239417994700002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0-4173-80A4-BC61F980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90719"/>
        <c:axId val="722794047"/>
      </c:scatterChart>
      <c:valAx>
        <c:axId val="722790719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94047"/>
        <c:crosses val="autoZero"/>
        <c:crossBetween val="midCat"/>
      </c:valAx>
      <c:valAx>
        <c:axId val="7227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9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tbed_pmp_envy!$E$17:$E$21</c:f>
              <c:numCache>
                <c:formatCode>0.000_);[Red]\(0.000\)</c:formatCode>
                <c:ptCount val="5"/>
                <c:pt idx="0">
                  <c:v>12.1342596215</c:v>
                </c:pt>
                <c:pt idx="1">
                  <c:v>8.4030118911899994</c:v>
                </c:pt>
                <c:pt idx="2">
                  <c:v>6.8165216957499997</c:v>
                </c:pt>
                <c:pt idx="3">
                  <c:v>5.9298342800899997</c:v>
                </c:pt>
                <c:pt idx="4">
                  <c:v>5.32241736836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C-4179-BD20-A72822FC66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tbed_pmp_envy!$F$17:$F$21</c:f>
              <c:numCache>
                <c:formatCode>0.000_);[Red]\(0.000\)</c:formatCode>
                <c:ptCount val="5"/>
                <c:pt idx="0">
                  <c:v>4.8234352884999998</c:v>
                </c:pt>
                <c:pt idx="1">
                  <c:v>3.5705829845700001</c:v>
                </c:pt>
                <c:pt idx="2">
                  <c:v>3.0288990872000001</c:v>
                </c:pt>
                <c:pt idx="3">
                  <c:v>2.54041340751</c:v>
                </c:pt>
                <c:pt idx="4">
                  <c:v>2.34578873791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C-4179-BD20-A72822FC66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tbed_pmp_envy!$P$17:$P$21</c:f>
              <c:numCache>
                <c:formatCode>0.000_);[Red]\(0.000\)</c:formatCode>
                <c:ptCount val="5"/>
                <c:pt idx="0">
                  <c:v>12.1562855532</c:v>
                </c:pt>
                <c:pt idx="1">
                  <c:v>8.5553983817999999</c:v>
                </c:pt>
                <c:pt idx="2">
                  <c:v>6.9161051686699997</c:v>
                </c:pt>
                <c:pt idx="3">
                  <c:v>6.0142781404200001</c:v>
                </c:pt>
                <c:pt idx="4">
                  <c:v>5.42534240115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C-4179-BD20-A72822FC66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tbed_pmp_envy!$Q$17:$Q$21</c:f>
              <c:numCache>
                <c:formatCode>0.000_);[Red]\(0.000\)</c:formatCode>
                <c:ptCount val="5"/>
                <c:pt idx="0">
                  <c:v>4.7204036793000004</c:v>
                </c:pt>
                <c:pt idx="1">
                  <c:v>3.37277901668</c:v>
                </c:pt>
                <c:pt idx="2">
                  <c:v>2.8156505866599999</c:v>
                </c:pt>
                <c:pt idx="3">
                  <c:v>2.37422763521</c:v>
                </c:pt>
                <c:pt idx="4">
                  <c:v>2.1424991798600002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2C-4179-BD20-A72822FC66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tbed_pmp_envy!$AP$17:$AP$21</c:f>
              <c:numCache>
                <c:formatCode>0.000_);[Red]\(0.000\)</c:formatCode>
                <c:ptCount val="5"/>
                <c:pt idx="0">
                  <c:v>12.233061996</c:v>
                </c:pt>
                <c:pt idx="1">
                  <c:v>8.5553983817999999</c:v>
                </c:pt>
                <c:pt idx="2">
                  <c:v>7.0219040576899996</c:v>
                </c:pt>
                <c:pt idx="3">
                  <c:v>6.0144971407199996</c:v>
                </c:pt>
                <c:pt idx="4">
                  <c:v>5.4564062895300003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2C-4179-BD20-A72822FC66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tbed_pmp_envy!$B$17:$B$21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tbed_pmp_envy!$AQ$17:$AQ$21</c:f>
              <c:numCache>
                <c:formatCode>0.000_);[Red]\(0.000\)</c:formatCode>
                <c:ptCount val="5"/>
                <c:pt idx="0">
                  <c:v>4.60762605658</c:v>
                </c:pt>
                <c:pt idx="1">
                  <c:v>3.37277901668</c:v>
                </c:pt>
                <c:pt idx="2">
                  <c:v>2.7351048104600002</c:v>
                </c:pt>
                <c:pt idx="3">
                  <c:v>2.3741807771699999</c:v>
                </c:pt>
                <c:pt idx="4">
                  <c:v>2.1048350529099999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2C-4179-BD20-A72822FC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26559"/>
        <c:axId val="436129055"/>
      </c:scatterChart>
      <c:valAx>
        <c:axId val="436126559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9055"/>
        <c:crosses val="autoZero"/>
        <c:crossBetween val="midCat"/>
      </c:valAx>
      <c:valAx>
        <c:axId val="4361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tbed_pmp_envy!$B$22:$B$26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tbed_pmp_envy!$E$22:$E$26</c:f>
              <c:numCache>
                <c:formatCode>0.000_);[Red]\(0.000\)</c:formatCode>
                <c:ptCount val="5"/>
                <c:pt idx="0">
                  <c:v>1.1376283915400001</c:v>
                </c:pt>
                <c:pt idx="1">
                  <c:v>0.78540525250100002</c:v>
                </c:pt>
                <c:pt idx="2">
                  <c:v>0.61237526374399998</c:v>
                </c:pt>
                <c:pt idx="3">
                  <c:v>0.51873054141300001</c:v>
                </c:pt>
                <c:pt idx="4">
                  <c:v>0.453203680351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4E-BED1-16F7FBC10A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tbed_pmp_envy!$B$22:$B$26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tbed_pmp_envy!$F$22:$F$26</c:f>
              <c:numCache>
                <c:formatCode>0.000_);[Red]\(0.000\)</c:formatCode>
                <c:ptCount val="5"/>
                <c:pt idx="0">
                  <c:v>0.51333809727699997</c:v>
                </c:pt>
                <c:pt idx="1">
                  <c:v>0.39350169959100001</c:v>
                </c:pt>
                <c:pt idx="2">
                  <c:v>0.31174063562999998</c:v>
                </c:pt>
                <c:pt idx="3">
                  <c:v>0.27332239384000001</c:v>
                </c:pt>
                <c:pt idx="4">
                  <c:v>0.24376485916400001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2-444E-BED1-16F7FBC10A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tbed_pmp_envy!$B$22:$B$26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tbed_pmp_envy!$P$22:$P$26</c:f>
              <c:numCache>
                <c:formatCode>0.000_);[Red]\(0.000\)</c:formatCode>
                <c:ptCount val="5"/>
                <c:pt idx="0">
                  <c:v>1.1493836208399999</c:v>
                </c:pt>
                <c:pt idx="1">
                  <c:v>0.81541600701399997</c:v>
                </c:pt>
                <c:pt idx="2">
                  <c:v>0.63296689097500003</c:v>
                </c:pt>
                <c:pt idx="3">
                  <c:v>0.54219914698299998</c:v>
                </c:pt>
                <c:pt idx="4">
                  <c:v>0.46929933491499998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2-444E-BED1-16F7FBC10A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tbed_pmp_envy!$B$22:$B$26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tbed_pmp_envy!$Q$22:$Q$26</c:f>
              <c:numCache>
                <c:formatCode>0.000_);[Red]\(0.000\)</c:formatCode>
                <c:ptCount val="5"/>
                <c:pt idx="0">
                  <c:v>0.48844663879</c:v>
                </c:pt>
                <c:pt idx="1">
                  <c:v>0.31995886738500001</c:v>
                </c:pt>
                <c:pt idx="2">
                  <c:v>0.26900320790299997</c:v>
                </c:pt>
                <c:pt idx="3">
                  <c:v>0.221170599173</c:v>
                </c:pt>
                <c:pt idx="4">
                  <c:v>0.198416948846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2-444E-BED1-16F7FBC1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21567"/>
        <c:axId val="436122399"/>
      </c:scatterChart>
      <c:valAx>
        <c:axId val="436121567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2399"/>
        <c:crosses val="autoZero"/>
        <c:crossBetween val="midCat"/>
      </c:valAx>
      <c:valAx>
        <c:axId val="4361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tbed_pmp_envy!$E$32:$E$36</c:f>
              <c:numCache>
                <c:formatCode>0.000_);[Red]\(0.000\)</c:formatCode>
                <c:ptCount val="5"/>
                <c:pt idx="0">
                  <c:v>1.1844508217900001</c:v>
                </c:pt>
                <c:pt idx="1">
                  <c:v>0.79706591510799996</c:v>
                </c:pt>
                <c:pt idx="2">
                  <c:v>0.63578825223699997</c:v>
                </c:pt>
                <c:pt idx="3">
                  <c:v>0.53947124343700004</c:v>
                </c:pt>
                <c:pt idx="4">
                  <c:v>0.47500480854799998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A-4AC0-9C39-2E1E3C4876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tbed_pmp_envy!$F$32:$F$36</c:f>
              <c:numCache>
                <c:formatCode>0.000_);[Red]\(0.000\)</c:formatCode>
                <c:ptCount val="5"/>
                <c:pt idx="0">
                  <c:v>0.51456723577600005</c:v>
                </c:pt>
                <c:pt idx="1">
                  <c:v>0.36823991858999999</c:v>
                </c:pt>
                <c:pt idx="2">
                  <c:v>0.31566747717600002</c:v>
                </c:pt>
                <c:pt idx="3">
                  <c:v>0.27447986835799998</c:v>
                </c:pt>
                <c:pt idx="4">
                  <c:v>0.23794325062800001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A-4AC0-9C39-2E1E3C4876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tbed_pmp_envy!$P$32:$P$36</c:f>
              <c:numCache>
                <c:formatCode>0.000_);[Red]\(0.000\)</c:formatCode>
                <c:ptCount val="5"/>
                <c:pt idx="0">
                  <c:v>1.215052977</c:v>
                </c:pt>
                <c:pt idx="1">
                  <c:v>0.82305620453999995</c:v>
                </c:pt>
                <c:pt idx="2">
                  <c:v>0.65730952118599995</c:v>
                </c:pt>
                <c:pt idx="3">
                  <c:v>0.55433841514500004</c:v>
                </c:pt>
                <c:pt idx="4">
                  <c:v>0.49200045322800001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A-4AC0-9C39-2E1E3C4876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tbed_pmp_envy!$Q$32:$Q$36</c:f>
              <c:numCache>
                <c:formatCode>0.000_);[Red]\(0.000\)</c:formatCode>
                <c:ptCount val="5"/>
                <c:pt idx="0">
                  <c:v>0.44683057154099998</c:v>
                </c:pt>
                <c:pt idx="1">
                  <c:v>0.30789707835800001</c:v>
                </c:pt>
                <c:pt idx="2">
                  <c:v>0.256295306296</c:v>
                </c:pt>
                <c:pt idx="3">
                  <c:v>0.22537776881499999</c:v>
                </c:pt>
                <c:pt idx="4">
                  <c:v>0.19727357175499999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A-4AC0-9C39-2E1E3C4876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tbed_pmp_envy!$AP$32:$AP$36</c:f>
              <c:numCache>
                <c:formatCode>0.000_);[Red]\(0.000\)</c:formatCode>
                <c:ptCount val="5"/>
                <c:pt idx="0">
                  <c:v>1.215052977</c:v>
                </c:pt>
                <c:pt idx="1">
                  <c:v>0.82878634193599998</c:v>
                </c:pt>
                <c:pt idx="2">
                  <c:v>0.67069733217500005</c:v>
                </c:pt>
                <c:pt idx="3">
                  <c:v>0.563954459957</c:v>
                </c:pt>
                <c:pt idx="4">
                  <c:v>0.49438561450899998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A-4AC0-9C39-2E1E3C4876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tbed_pmp_envy!$B$32:$B$36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tbed_pmp_envy!$AQ$32:$AQ$36</c:f>
              <c:numCache>
                <c:formatCode>0.000_);[Red]\(0.000\)</c:formatCode>
                <c:ptCount val="5"/>
                <c:pt idx="0">
                  <c:v>0.44683057154099998</c:v>
                </c:pt>
                <c:pt idx="1">
                  <c:v>0.30219679280799999</c:v>
                </c:pt>
                <c:pt idx="2">
                  <c:v>0.24578413923100001</c:v>
                </c:pt>
                <c:pt idx="3">
                  <c:v>0.216914408892</c:v>
                </c:pt>
                <c:pt idx="4">
                  <c:v>0.19548954490199999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A-4AC0-9C39-2E1E3C48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8463"/>
        <c:axId val="663400543"/>
      </c:scatterChart>
      <c:valAx>
        <c:axId val="663398463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00543"/>
        <c:crosses val="autoZero"/>
        <c:crossBetween val="midCat"/>
      </c:valAx>
      <c:valAx>
        <c:axId val="6634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tbed_pmp_envy!$E$37:$E$41</c:f>
              <c:numCache>
                <c:formatCode>0.000_);[Red]\(0.000\)</c:formatCode>
                <c:ptCount val="5"/>
                <c:pt idx="0">
                  <c:v>1.1690136260899999</c:v>
                </c:pt>
                <c:pt idx="1">
                  <c:v>0.80848605501500004</c:v>
                </c:pt>
                <c:pt idx="2">
                  <c:v>0.63851664766500005</c:v>
                </c:pt>
                <c:pt idx="3">
                  <c:v>0.54453223722199995</c:v>
                </c:pt>
                <c:pt idx="4">
                  <c:v>0.478499441523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E-47EA-82B0-47180A97C4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tbed_pmp_envy!$F$37:$F$41</c:f>
              <c:numCache>
                <c:formatCode>0.000_);[Red]\(0.000\)</c:formatCode>
                <c:ptCount val="5"/>
                <c:pt idx="0">
                  <c:v>0.48391896001099999</c:v>
                </c:pt>
                <c:pt idx="1">
                  <c:v>0.37995160820099999</c:v>
                </c:pt>
                <c:pt idx="2">
                  <c:v>0.29482094887900001</c:v>
                </c:pt>
                <c:pt idx="3">
                  <c:v>0.26944680944299998</c:v>
                </c:pt>
                <c:pt idx="4">
                  <c:v>0.24595534019000001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E-47EA-82B0-47180A97C4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tbed_pmp_envy!$P$37:$P$41</c:f>
              <c:numCache>
                <c:formatCode>0.000_);[Red]\(0.000\)</c:formatCode>
                <c:ptCount val="5"/>
                <c:pt idx="0">
                  <c:v>1.1783231032599999</c:v>
                </c:pt>
                <c:pt idx="1">
                  <c:v>0.82949781948699997</c:v>
                </c:pt>
                <c:pt idx="2">
                  <c:v>0.65582390175299998</c:v>
                </c:pt>
                <c:pt idx="3">
                  <c:v>0.56239112697000004</c:v>
                </c:pt>
                <c:pt idx="4">
                  <c:v>0.49548965031699999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E-47EA-82B0-47180A97C4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tbed_pmp_envy!$Q$37:$Q$41</c:f>
              <c:numCache>
                <c:formatCode>0.000_);[Red]\(0.000\)</c:formatCode>
                <c:ptCount val="5"/>
                <c:pt idx="0">
                  <c:v>0.45664106683400002</c:v>
                </c:pt>
                <c:pt idx="1">
                  <c:v>0.32319399788999997</c:v>
                </c:pt>
                <c:pt idx="2">
                  <c:v>0.25938902746499998</c:v>
                </c:pt>
                <c:pt idx="3">
                  <c:v>0.22182750445900001</c:v>
                </c:pt>
                <c:pt idx="4">
                  <c:v>0.19622773759100001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3E-47EA-82B0-47180A97C4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tbed_pmp_envy!$AP$37:$AP$41</c:f>
              <c:numCache>
                <c:formatCode>0.000_);[Red]\(0.000\)</c:formatCode>
                <c:ptCount val="5"/>
                <c:pt idx="0">
                  <c:v>1.1783231032599999</c:v>
                </c:pt>
                <c:pt idx="1">
                  <c:v>0.83291364008000002</c:v>
                </c:pt>
                <c:pt idx="2">
                  <c:v>0.65698279555200001</c:v>
                </c:pt>
                <c:pt idx="3">
                  <c:v>0.56827458447500001</c:v>
                </c:pt>
                <c:pt idx="4">
                  <c:v>0.50234425644400005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3E-47EA-82B0-47180A97C4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tbed_pmp_envy!$B$37:$B$41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tbed_pmp_envy!$AQ$37:$AQ$41</c:f>
              <c:numCache>
                <c:formatCode>0.000_);[Red]\(0.000\)</c:formatCode>
                <c:ptCount val="5"/>
                <c:pt idx="0">
                  <c:v>0.45664106683400002</c:v>
                </c:pt>
                <c:pt idx="1">
                  <c:v>0.320894195311</c:v>
                </c:pt>
                <c:pt idx="2">
                  <c:v>0.25754863672</c:v>
                </c:pt>
                <c:pt idx="3">
                  <c:v>0.21657370964299999</c:v>
                </c:pt>
                <c:pt idx="4">
                  <c:v>0.19310836354499999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3E-47EA-82B0-47180A97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52719"/>
        <c:axId val="675956879"/>
      </c:scatterChart>
      <c:valAx>
        <c:axId val="675952719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56879"/>
        <c:crosses val="autoZero"/>
        <c:crossBetween val="midCat"/>
      </c:valAx>
      <c:valAx>
        <c:axId val="6759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tbed_pmp_envy!$E$42:$E$46</c:f>
              <c:numCache>
                <c:formatCode>0.000_);[Red]\(0.000\)</c:formatCode>
                <c:ptCount val="5"/>
                <c:pt idx="0">
                  <c:v>1.19469363336</c:v>
                </c:pt>
                <c:pt idx="1">
                  <c:v>0.81760407853499995</c:v>
                </c:pt>
                <c:pt idx="2">
                  <c:v>0.64761904302499995</c:v>
                </c:pt>
                <c:pt idx="3">
                  <c:v>0.55367349206200001</c:v>
                </c:pt>
                <c:pt idx="4">
                  <c:v>0.487559275455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1-4D8C-A40C-64999426D0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tbed_pmp_envy!$F$42:$F$46</c:f>
              <c:numCache>
                <c:formatCode>0.000_);[Red]\(0.000\)</c:formatCode>
                <c:ptCount val="5"/>
                <c:pt idx="0">
                  <c:v>0.47833650499500002</c:v>
                </c:pt>
                <c:pt idx="1">
                  <c:v>0.36774017490900002</c:v>
                </c:pt>
                <c:pt idx="2">
                  <c:v>0.29072153123</c:v>
                </c:pt>
                <c:pt idx="3">
                  <c:v>0.25550039036400002</c:v>
                </c:pt>
                <c:pt idx="4">
                  <c:v>0.23051679297200001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1-4D8C-A40C-64999426D0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tbed_pmp_envy!$P$42:$P$46</c:f>
              <c:numCache>
                <c:formatCode>0.000_);[Red]\(0.000\)</c:formatCode>
                <c:ptCount val="5"/>
                <c:pt idx="0">
                  <c:v>1.2070440115400001</c:v>
                </c:pt>
                <c:pt idx="1">
                  <c:v>0.84353316432000003</c:v>
                </c:pt>
                <c:pt idx="2">
                  <c:v>0.67085392246999997</c:v>
                </c:pt>
                <c:pt idx="3">
                  <c:v>0.57090630715500001</c:v>
                </c:pt>
                <c:pt idx="4">
                  <c:v>0.50481595872100005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1-4D8C-A40C-64999426D0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tbed_pmp_envy!$Q$42:$Q$46</c:f>
              <c:numCache>
                <c:formatCode>0.000_);[Red]\(0.000\)</c:formatCode>
                <c:ptCount val="5"/>
                <c:pt idx="0">
                  <c:v>0.44927120254399999</c:v>
                </c:pt>
                <c:pt idx="1">
                  <c:v>0.30888322172900001</c:v>
                </c:pt>
                <c:pt idx="2">
                  <c:v>0.247664760442</c:v>
                </c:pt>
                <c:pt idx="3">
                  <c:v>0.214566691679</c:v>
                </c:pt>
                <c:pt idx="4">
                  <c:v>0.190859289578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1-4D8C-A40C-64999426D0E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tbed_pmp_envy!$AP$42:$AP$46</c:f>
              <c:numCache>
                <c:formatCode>0.000_);[Red]\(0.000\)</c:formatCode>
                <c:ptCount val="5"/>
                <c:pt idx="0">
                  <c:v>1.2070440115400001</c:v>
                </c:pt>
                <c:pt idx="1">
                  <c:v>0.84542136383400002</c:v>
                </c:pt>
                <c:pt idx="2">
                  <c:v>0.67085392246999997</c:v>
                </c:pt>
                <c:pt idx="3">
                  <c:v>0.57437324068600004</c:v>
                </c:pt>
                <c:pt idx="4">
                  <c:v>0.50786673957499995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D1-4D8C-A40C-64999426D0E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tbed_pmp_envy!$B$42:$B$46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tbed_pmp_envy!$AQ$42:$AQ$46</c:f>
              <c:numCache>
                <c:formatCode>0.000_);[Red]\(0.000\)</c:formatCode>
                <c:ptCount val="5"/>
                <c:pt idx="0">
                  <c:v>0.44927120254399999</c:v>
                </c:pt>
                <c:pt idx="1">
                  <c:v>0.30712884792599998</c:v>
                </c:pt>
                <c:pt idx="2">
                  <c:v>0.247664760442</c:v>
                </c:pt>
                <c:pt idx="3">
                  <c:v>0.211866410151</c:v>
                </c:pt>
                <c:pt idx="4">
                  <c:v>0.18911294526299999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D1-4D8C-A40C-64999426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1647"/>
        <c:axId val="659485807"/>
      </c:scatterChart>
      <c:valAx>
        <c:axId val="659481647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85807"/>
        <c:crosses val="autoZero"/>
        <c:crossBetween val="midCat"/>
      </c:valAx>
      <c:valAx>
        <c:axId val="6594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GY!$P$3:$P$10</c:f>
              <c:numCache>
                <c:formatCode>0.0_);[Red]\(0.0\)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GY!$Q$3:$Q$10</c:f>
              <c:numCache>
                <c:formatCode>0.000_);[Red]\(0.000\)</c:formatCode>
                <c:ptCount val="8"/>
                <c:pt idx="0">
                  <c:v>1.9403827971300001</c:v>
                </c:pt>
                <c:pt idx="1">
                  <c:v>1.9733012232</c:v>
                </c:pt>
                <c:pt idx="2">
                  <c:v>1.99068178712</c:v>
                </c:pt>
                <c:pt idx="3">
                  <c:v>2.0085980351099999</c:v>
                </c:pt>
                <c:pt idx="4">
                  <c:v>2.0085980350999999</c:v>
                </c:pt>
                <c:pt idx="5">
                  <c:v>2.0085980350999999</c:v>
                </c:pt>
                <c:pt idx="6">
                  <c:v>2.0583273794700001</c:v>
                </c:pt>
                <c:pt idx="7">
                  <c:v>2.0583273794700001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C8F-8DF6-FC915733FC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GY!$P$3:$P$10</c:f>
              <c:numCache>
                <c:formatCode>0.0_);[Red]\(0.0\)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GY!$R$3:$R$10</c:f>
              <c:numCache>
                <c:formatCode>0.000_);[Red]\(0.000\)</c:formatCode>
                <c:ptCount val="8"/>
                <c:pt idx="0">
                  <c:v>1.34342893</c:v>
                </c:pt>
                <c:pt idx="1">
                  <c:v>1.3166599999999999</c:v>
                </c:pt>
                <c:pt idx="2">
                  <c:v>1.2996128875199999</c:v>
                </c:pt>
                <c:pt idx="3">
                  <c:v>1.2710659285899999</c:v>
                </c:pt>
                <c:pt idx="4">
                  <c:v>1.2710600000000001</c:v>
                </c:pt>
                <c:pt idx="5">
                  <c:v>1.2710600000000001</c:v>
                </c:pt>
                <c:pt idx="6">
                  <c:v>1.2331029197000001</c:v>
                </c:pt>
                <c:pt idx="7">
                  <c:v>1.233102919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C8F-8DF6-FC915733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42832"/>
        <c:axId val="1792945328"/>
      </c:scatterChart>
      <c:valAx>
        <c:axId val="17929428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945328"/>
        <c:crosses val="autoZero"/>
        <c:crossBetween val="midCat"/>
      </c:valAx>
      <c:valAx>
        <c:axId val="17929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9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155566381953"/>
          <c:y val="3.7037037037037035E-2"/>
          <c:w val="0.7905030750299983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tbed_pmp_envy!$E$47:$E$51</c:f>
              <c:numCache>
                <c:formatCode>0.000_);[Red]\(0.000\)</c:formatCode>
                <c:ptCount val="5"/>
                <c:pt idx="0">
                  <c:v>1.1906088017100001</c:v>
                </c:pt>
                <c:pt idx="1">
                  <c:v>0.81014915982900004</c:v>
                </c:pt>
                <c:pt idx="2">
                  <c:v>0.65015813345100004</c:v>
                </c:pt>
                <c:pt idx="3">
                  <c:v>0.54754848738999995</c:v>
                </c:pt>
                <c:pt idx="4">
                  <c:v>0.47919105975300003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3-4F42-AB0B-6821E327A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tbed_pmp_envy!$F$47:$F$51</c:f>
              <c:numCache>
                <c:formatCode>0.000_);[Red]\(0.000\)</c:formatCode>
                <c:ptCount val="5"/>
                <c:pt idx="0">
                  <c:v>0.51183496975499998</c:v>
                </c:pt>
                <c:pt idx="1">
                  <c:v>0.36576248989999999</c:v>
                </c:pt>
                <c:pt idx="2">
                  <c:v>0.30350357334099998</c:v>
                </c:pt>
                <c:pt idx="3">
                  <c:v>0.25478921854100001</c:v>
                </c:pt>
                <c:pt idx="4">
                  <c:v>0.233966593523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3-4F42-AB0B-6821E327A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tbed_pmp_envy!$P$47:$P$51</c:f>
              <c:numCache>
                <c:formatCode>0.000_);[Red]\(0.000\)</c:formatCode>
                <c:ptCount val="5"/>
                <c:pt idx="0">
                  <c:v>1.19864221525</c:v>
                </c:pt>
                <c:pt idx="1">
                  <c:v>0.82639425960199997</c:v>
                </c:pt>
                <c:pt idx="2">
                  <c:v>0.66639965799099998</c:v>
                </c:pt>
                <c:pt idx="3">
                  <c:v>0.56088556385599997</c:v>
                </c:pt>
                <c:pt idx="4">
                  <c:v>0.49096383659699999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3-4F42-AB0B-6821E327AB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tbed_pmp_envy!$Q$47:$Q$51</c:f>
              <c:numCache>
                <c:formatCode>0.000_);[Red]\(0.000\)</c:formatCode>
                <c:ptCount val="5"/>
                <c:pt idx="0">
                  <c:v>0.45775077548699999</c:v>
                </c:pt>
                <c:pt idx="1">
                  <c:v>0.32676909282099997</c:v>
                </c:pt>
                <c:pt idx="2">
                  <c:v>0.25721134489899999</c:v>
                </c:pt>
                <c:pt idx="3">
                  <c:v>0.21986170613700001</c:v>
                </c:pt>
                <c:pt idx="4">
                  <c:v>0.20098945562000001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3-4F42-AB0B-6821E327AB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tbed_pmp_envy!$AP$47:$AP$51</c:f>
              <c:numCache>
                <c:formatCode>0.000_);[Red]\(0.000\)</c:formatCode>
                <c:ptCount val="5"/>
                <c:pt idx="0">
                  <c:v>1.2065198071500001</c:v>
                </c:pt>
                <c:pt idx="1">
                  <c:v>0.83804784908100005</c:v>
                </c:pt>
                <c:pt idx="2">
                  <c:v>0.66897351422100004</c:v>
                </c:pt>
                <c:pt idx="3">
                  <c:v>0.56372590334799999</c:v>
                </c:pt>
                <c:pt idx="4">
                  <c:v>0.498975722728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3-4F42-AB0B-6821E327AB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tbed_pmp_envy!$B$47:$B$51</c:f>
              <c:numCache>
                <c:formatCode>0_);[Red]\(0\)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tbed_pmp_envy!$AQ$47:$AQ$51</c:f>
              <c:numCache>
                <c:formatCode>0.000_);[Red]\(0.000\)</c:formatCode>
                <c:ptCount val="5"/>
                <c:pt idx="0">
                  <c:v>0.44871752973200002</c:v>
                </c:pt>
                <c:pt idx="1">
                  <c:v>0.31826592948600002</c:v>
                </c:pt>
                <c:pt idx="2">
                  <c:v>0.25567165425400001</c:v>
                </c:pt>
                <c:pt idx="3">
                  <c:v>0.21686543146699999</c:v>
                </c:pt>
                <c:pt idx="4">
                  <c:v>0.19334727967199999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F3-4F42-AB0B-6821E327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6799"/>
        <c:axId val="663401791"/>
      </c:scatterChart>
      <c:valAx>
        <c:axId val="663396799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01791"/>
        <c:crosses val="autoZero"/>
        <c:crossBetween val="midCat"/>
      </c:valAx>
      <c:valAx>
        <c:axId val="6634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tbed_cpmp_envy!$N$1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tbed_cpmp_envy!$J$2:$J$61</c:f>
              <c:numCache>
                <c:formatCode>0.00_);[Red]\(0.00\)</c:formatCode>
                <c:ptCount val="60"/>
                <c:pt idx="0">
                  <c:v>0.68</c:v>
                </c:pt>
                <c:pt idx="1">
                  <c:v>0.63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0.7</c:v>
                </c:pt>
                <c:pt idx="7">
                  <c:v>0.66</c:v>
                </c:pt>
                <c:pt idx="8">
                  <c:v>0.63</c:v>
                </c:pt>
                <c:pt idx="9">
                  <c:v>0.6</c:v>
                </c:pt>
                <c:pt idx="10">
                  <c:v>3.91</c:v>
                </c:pt>
                <c:pt idx="11">
                  <c:v>3.83</c:v>
                </c:pt>
                <c:pt idx="12">
                  <c:v>3.75</c:v>
                </c:pt>
                <c:pt idx="13">
                  <c:v>3.69</c:v>
                </c:pt>
                <c:pt idx="14">
                  <c:v>3.63</c:v>
                </c:pt>
                <c:pt idx="15">
                  <c:v>5.38</c:v>
                </c:pt>
                <c:pt idx="16">
                  <c:v>5.23</c:v>
                </c:pt>
                <c:pt idx="17">
                  <c:v>5.09</c:v>
                </c:pt>
                <c:pt idx="18">
                  <c:v>4.96</c:v>
                </c:pt>
                <c:pt idx="19">
                  <c:v>4.84</c:v>
                </c:pt>
                <c:pt idx="20">
                  <c:v>0.44</c:v>
                </c:pt>
                <c:pt idx="21">
                  <c:v>0.43</c:v>
                </c:pt>
                <c:pt idx="22">
                  <c:v>0.41</c:v>
                </c:pt>
                <c:pt idx="23">
                  <c:v>0.4</c:v>
                </c:pt>
                <c:pt idx="24">
                  <c:v>0.39</c:v>
                </c:pt>
                <c:pt idx="25">
                  <c:v>0.59</c:v>
                </c:pt>
                <c:pt idx="26">
                  <c:v>0.56000000000000005</c:v>
                </c:pt>
                <c:pt idx="27">
                  <c:v>0.54</c:v>
                </c:pt>
                <c:pt idx="28">
                  <c:v>0.53</c:v>
                </c:pt>
                <c:pt idx="29">
                  <c:v>0.51</c:v>
                </c:pt>
                <c:pt idx="30">
                  <c:v>0.38</c:v>
                </c:pt>
                <c:pt idx="31">
                  <c:v>0.37</c:v>
                </c:pt>
                <c:pt idx="32">
                  <c:v>0.35</c:v>
                </c:pt>
                <c:pt idx="33">
                  <c:v>0.34</c:v>
                </c:pt>
                <c:pt idx="34">
                  <c:v>0.33</c:v>
                </c:pt>
                <c:pt idx="35">
                  <c:v>0.51</c:v>
                </c:pt>
                <c:pt idx="36">
                  <c:v>0.49</c:v>
                </c:pt>
                <c:pt idx="37">
                  <c:v>0.47</c:v>
                </c:pt>
                <c:pt idx="38">
                  <c:v>0.46</c:v>
                </c:pt>
                <c:pt idx="39">
                  <c:v>0.44</c:v>
                </c:pt>
                <c:pt idx="40">
                  <c:v>0.31</c:v>
                </c:pt>
                <c:pt idx="41">
                  <c:v>0.3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0.41</c:v>
                </c:pt>
                <c:pt idx="46">
                  <c:v>0.4</c:v>
                </c:pt>
                <c:pt idx="47">
                  <c:v>0.38</c:v>
                </c:pt>
                <c:pt idx="48">
                  <c:v>0.37</c:v>
                </c:pt>
                <c:pt idx="49">
                  <c:v>0.36</c:v>
                </c:pt>
                <c:pt idx="52">
                  <c:v>0.9</c:v>
                </c:pt>
                <c:pt idx="53">
                  <c:v>0.87</c:v>
                </c:pt>
                <c:pt idx="54">
                  <c:v>0.83</c:v>
                </c:pt>
                <c:pt idx="55">
                  <c:v>0.8</c:v>
                </c:pt>
                <c:pt idx="56">
                  <c:v>0.78</c:v>
                </c:pt>
              </c:numCache>
            </c:numRef>
          </c:xVal>
          <c:yVal>
            <c:numRef>
              <c:f>tbed_cpmp_envy!$N$2:$N$61</c:f>
              <c:numCache>
                <c:formatCode>0.000_);[Red]\(0.000\)</c:formatCode>
                <c:ptCount val="60"/>
                <c:pt idx="0">
                  <c:v>0.70217912591700005</c:v>
                </c:pt>
                <c:pt idx="1">
                  <c:v>0.65123136692299999</c:v>
                </c:pt>
                <c:pt idx="2">
                  <c:v>0.61486944813099997</c:v>
                </c:pt>
                <c:pt idx="3">
                  <c:v>0.59346202270299997</c:v>
                </c:pt>
                <c:pt idx="4">
                  <c:v>0.56566199476099999</c:v>
                </c:pt>
                <c:pt idx="5">
                  <c:v>0.76323942123599997</c:v>
                </c:pt>
                <c:pt idx="6">
                  <c:v>0.71717040384300001</c:v>
                </c:pt>
                <c:pt idx="7">
                  <c:v>0.67475393589499999</c:v>
                </c:pt>
                <c:pt idx="8">
                  <c:v>0.64383676892499997</c:v>
                </c:pt>
                <c:pt idx="9">
                  <c:v>0.61796233493499997</c:v>
                </c:pt>
                <c:pt idx="10">
                  <c:v>3.9887825853100001</c:v>
                </c:pt>
                <c:pt idx="11">
                  <c:v>3.89078948021</c:v>
                </c:pt>
                <c:pt idx="12">
                  <c:v>3.80658591109</c:v>
                </c:pt>
                <c:pt idx="13">
                  <c:v>3.7360805777200001</c:v>
                </c:pt>
                <c:pt idx="14">
                  <c:v>3.6903677405100002</c:v>
                </c:pt>
                <c:pt idx="15">
                  <c:v>5.5124210335299999</c:v>
                </c:pt>
                <c:pt idx="16">
                  <c:v>5.3302460298799996</c:v>
                </c:pt>
                <c:pt idx="17">
                  <c:v>5.1998066619500003</c:v>
                </c:pt>
                <c:pt idx="18">
                  <c:v>5.0425530592100003</c:v>
                </c:pt>
                <c:pt idx="19">
                  <c:v>4.9098879470099996</c:v>
                </c:pt>
                <c:pt idx="20">
                  <c:v>0.47074464177399999</c:v>
                </c:pt>
                <c:pt idx="21">
                  <c:v>0.45214799360500002</c:v>
                </c:pt>
                <c:pt idx="22">
                  <c:v>0.43447622712700001</c:v>
                </c:pt>
                <c:pt idx="23">
                  <c:v>0.423043324394</c:v>
                </c:pt>
                <c:pt idx="24">
                  <c:v>0.41173116771500001</c:v>
                </c:pt>
                <c:pt idx="25">
                  <c:v>0.60692992555000003</c:v>
                </c:pt>
                <c:pt idx="26">
                  <c:v>0.58875082374200005</c:v>
                </c:pt>
                <c:pt idx="27">
                  <c:v>0.57113668216900004</c:v>
                </c:pt>
                <c:pt idx="28">
                  <c:v>0.55635093668799995</c:v>
                </c:pt>
                <c:pt idx="29">
                  <c:v>0.53165735437200001</c:v>
                </c:pt>
                <c:pt idx="30">
                  <c:v>0.40754002810000001</c:v>
                </c:pt>
                <c:pt idx="31">
                  <c:v>0.38768089928299998</c:v>
                </c:pt>
                <c:pt idx="32">
                  <c:v>0.37211373008900001</c:v>
                </c:pt>
                <c:pt idx="33">
                  <c:v>0.36139591621700001</c:v>
                </c:pt>
                <c:pt idx="34">
                  <c:v>0.35286934186199997</c:v>
                </c:pt>
                <c:pt idx="35">
                  <c:v>0.53053315134800005</c:v>
                </c:pt>
                <c:pt idx="36">
                  <c:v>0.50561583134499999</c:v>
                </c:pt>
                <c:pt idx="37">
                  <c:v>0.48767210583300002</c:v>
                </c:pt>
                <c:pt idx="38">
                  <c:v>0.47762850242999999</c:v>
                </c:pt>
                <c:pt idx="39">
                  <c:v>0.46212241169500001</c:v>
                </c:pt>
                <c:pt idx="40">
                  <c:v>0.32238503482199998</c:v>
                </c:pt>
                <c:pt idx="41">
                  <c:v>0.31263113293799999</c:v>
                </c:pt>
                <c:pt idx="42">
                  <c:v>0.30523109578699997</c:v>
                </c:pt>
                <c:pt idx="43">
                  <c:v>0.297967146962</c:v>
                </c:pt>
                <c:pt idx="44">
                  <c:v>0.29185428746800002</c:v>
                </c:pt>
                <c:pt idx="45">
                  <c:v>0.42685879264999999</c:v>
                </c:pt>
                <c:pt idx="46">
                  <c:v>0.40875924591000001</c:v>
                </c:pt>
                <c:pt idx="47">
                  <c:v>0.39533657367199998</c:v>
                </c:pt>
                <c:pt idx="48">
                  <c:v>0.38071414794899999</c:v>
                </c:pt>
                <c:pt idx="49">
                  <c:v>0.37041853606800001</c:v>
                </c:pt>
                <c:pt idx="52">
                  <c:v>0.94168527390000001</c:v>
                </c:pt>
                <c:pt idx="53">
                  <c:v>0.90515562998800003</c:v>
                </c:pt>
                <c:pt idx="54">
                  <c:v>0.86014144133100001</c:v>
                </c:pt>
                <c:pt idx="55">
                  <c:v>0.82813223739200004</c:v>
                </c:pt>
                <c:pt idx="56">
                  <c:v>0.80418583749399997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9-4977-B68E-E5EA7095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62911"/>
        <c:axId val="280270399"/>
      </c:scatterChart>
      <c:valAx>
        <c:axId val="2802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70399"/>
        <c:crosses val="autoZero"/>
        <c:crossBetween val="midCat"/>
      </c:valAx>
      <c:valAx>
        <c:axId val="2802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tbed_cpmp_envy!$T$1</c:f>
              <c:strCache>
                <c:ptCount val="1"/>
                <c:pt idx="0">
                  <c:v>Dev_est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tbed_cpmp_envy!$O$2:$O$61</c:f>
              <c:numCache>
                <c:formatCode>0.000_);[Red]\(0.000\)</c:formatCode>
                <c:ptCount val="60"/>
                <c:pt idx="0">
                  <c:v>0.29854236519999999</c:v>
                </c:pt>
                <c:pt idx="1">
                  <c:v>0.27170056781599999</c:v>
                </c:pt>
                <c:pt idx="2">
                  <c:v>0.268874725047</c:v>
                </c:pt>
                <c:pt idx="3">
                  <c:v>0.25629660576500002</c:v>
                </c:pt>
                <c:pt idx="4">
                  <c:v>0.25050142691400001</c:v>
                </c:pt>
                <c:pt idx="5">
                  <c:v>0.32866225248499997</c:v>
                </c:pt>
                <c:pt idx="6">
                  <c:v>0.31266927891099999</c:v>
                </c:pt>
                <c:pt idx="7">
                  <c:v>0.30010135774300001</c:v>
                </c:pt>
                <c:pt idx="8">
                  <c:v>0.28404311140100003</c:v>
                </c:pt>
                <c:pt idx="9">
                  <c:v>0.26698585642799999</c:v>
                </c:pt>
                <c:pt idx="10">
                  <c:v>1.66994723773</c:v>
                </c:pt>
                <c:pt idx="11">
                  <c:v>1.6542234167200001</c:v>
                </c:pt>
                <c:pt idx="12">
                  <c:v>1.6326142629</c:v>
                </c:pt>
                <c:pt idx="13">
                  <c:v>1.6057382925100001</c:v>
                </c:pt>
                <c:pt idx="14">
                  <c:v>1.5749956242700001</c:v>
                </c:pt>
                <c:pt idx="15">
                  <c:v>2.2076255407300001</c:v>
                </c:pt>
                <c:pt idx="16">
                  <c:v>2.17760100406</c:v>
                </c:pt>
                <c:pt idx="17">
                  <c:v>2.11673215769</c:v>
                </c:pt>
                <c:pt idx="18">
                  <c:v>2.0652864203900001</c:v>
                </c:pt>
                <c:pt idx="19">
                  <c:v>2.0181941275900002</c:v>
                </c:pt>
                <c:pt idx="20">
                  <c:v>0.20426175550100001</c:v>
                </c:pt>
                <c:pt idx="21">
                  <c:v>0.196040108459</c:v>
                </c:pt>
                <c:pt idx="22">
                  <c:v>0.188799006075</c:v>
                </c:pt>
                <c:pt idx="23">
                  <c:v>0.18224947139</c:v>
                </c:pt>
                <c:pt idx="24">
                  <c:v>0.17663959742800001</c:v>
                </c:pt>
                <c:pt idx="25">
                  <c:v>0.26175449511100002</c:v>
                </c:pt>
                <c:pt idx="26">
                  <c:v>0.24958922845000001</c:v>
                </c:pt>
                <c:pt idx="27">
                  <c:v>0.240911529717</c:v>
                </c:pt>
                <c:pt idx="28">
                  <c:v>0.23054443211600001</c:v>
                </c:pt>
                <c:pt idx="29">
                  <c:v>0.22928909028200001</c:v>
                </c:pt>
                <c:pt idx="30">
                  <c:v>0.17556703355600001</c:v>
                </c:pt>
                <c:pt idx="31">
                  <c:v>0.17102263104400001</c:v>
                </c:pt>
                <c:pt idx="32">
                  <c:v>0.161719324646</c:v>
                </c:pt>
                <c:pt idx="33">
                  <c:v>0.15651488827400001</c:v>
                </c:pt>
                <c:pt idx="34">
                  <c:v>0.151828298009</c:v>
                </c:pt>
                <c:pt idx="35">
                  <c:v>0.214646859587</c:v>
                </c:pt>
                <c:pt idx="36">
                  <c:v>0.21042928499499999</c:v>
                </c:pt>
                <c:pt idx="37">
                  <c:v>0.20062592168999999</c:v>
                </c:pt>
                <c:pt idx="38">
                  <c:v>0.19218123578599999</c:v>
                </c:pt>
                <c:pt idx="39">
                  <c:v>0.188236987548</c:v>
                </c:pt>
                <c:pt idx="40">
                  <c:v>0.13619618889499999</c:v>
                </c:pt>
                <c:pt idx="41">
                  <c:v>0.13181248810599999</c:v>
                </c:pt>
                <c:pt idx="42">
                  <c:v>0.12757831834800001</c:v>
                </c:pt>
                <c:pt idx="43">
                  <c:v>0.12553234814100001</c:v>
                </c:pt>
                <c:pt idx="44">
                  <c:v>0.122506784737</c:v>
                </c:pt>
                <c:pt idx="45">
                  <c:v>0.18200847492</c:v>
                </c:pt>
                <c:pt idx="46">
                  <c:v>0.17378019788400001</c:v>
                </c:pt>
                <c:pt idx="47">
                  <c:v>0.167464194416</c:v>
                </c:pt>
                <c:pt idx="48">
                  <c:v>0.16029046025400001</c:v>
                </c:pt>
                <c:pt idx="49">
                  <c:v>0.15395050308</c:v>
                </c:pt>
                <c:pt idx="52">
                  <c:v>0.38199080428100002</c:v>
                </c:pt>
                <c:pt idx="53">
                  <c:v>0.37873585797999998</c:v>
                </c:pt>
                <c:pt idx="54">
                  <c:v>0.367787932692</c:v>
                </c:pt>
                <c:pt idx="55">
                  <c:v>0.347781487015</c:v>
                </c:pt>
                <c:pt idx="56">
                  <c:v>0.34468179999999998</c:v>
                </c:pt>
              </c:numCache>
            </c:numRef>
          </c:xVal>
          <c:yVal>
            <c:numRef>
              <c:f>tbed_cpmp_envy!$S$2:$S$61</c:f>
              <c:numCache>
                <c:formatCode>0.0_);[Red]\(0.0\)</c:formatCode>
                <c:ptCount val="60"/>
                <c:pt idx="0">
                  <c:v>5726</c:v>
                </c:pt>
                <c:pt idx="1">
                  <c:v>5726</c:v>
                </c:pt>
                <c:pt idx="2">
                  <c:v>5726</c:v>
                </c:pt>
                <c:pt idx="3">
                  <c:v>5726</c:v>
                </c:pt>
                <c:pt idx="4">
                  <c:v>5726</c:v>
                </c:pt>
                <c:pt idx="5">
                  <c:v>6037</c:v>
                </c:pt>
                <c:pt idx="6">
                  <c:v>6037</c:v>
                </c:pt>
                <c:pt idx="7">
                  <c:v>6037</c:v>
                </c:pt>
                <c:pt idx="8">
                  <c:v>6037</c:v>
                </c:pt>
                <c:pt idx="9">
                  <c:v>6037</c:v>
                </c:pt>
                <c:pt idx="10">
                  <c:v>28602</c:v>
                </c:pt>
                <c:pt idx="11">
                  <c:v>28602</c:v>
                </c:pt>
                <c:pt idx="12">
                  <c:v>28602</c:v>
                </c:pt>
                <c:pt idx="13">
                  <c:v>28602</c:v>
                </c:pt>
                <c:pt idx="14">
                  <c:v>28602</c:v>
                </c:pt>
                <c:pt idx="15">
                  <c:v>29555</c:v>
                </c:pt>
                <c:pt idx="16">
                  <c:v>29555</c:v>
                </c:pt>
                <c:pt idx="17">
                  <c:v>29555</c:v>
                </c:pt>
                <c:pt idx="18">
                  <c:v>29555</c:v>
                </c:pt>
                <c:pt idx="19">
                  <c:v>29555</c:v>
                </c:pt>
                <c:pt idx="20">
                  <c:v>9695</c:v>
                </c:pt>
                <c:pt idx="21">
                  <c:v>9695</c:v>
                </c:pt>
                <c:pt idx="22">
                  <c:v>9695</c:v>
                </c:pt>
                <c:pt idx="23">
                  <c:v>9695</c:v>
                </c:pt>
                <c:pt idx="24">
                  <c:v>9695</c:v>
                </c:pt>
                <c:pt idx="25">
                  <c:v>10235</c:v>
                </c:pt>
                <c:pt idx="26">
                  <c:v>10235</c:v>
                </c:pt>
                <c:pt idx="27">
                  <c:v>10235</c:v>
                </c:pt>
                <c:pt idx="28">
                  <c:v>10235</c:v>
                </c:pt>
                <c:pt idx="29">
                  <c:v>10235</c:v>
                </c:pt>
                <c:pt idx="30">
                  <c:v>13523</c:v>
                </c:pt>
                <c:pt idx="31">
                  <c:v>13523</c:v>
                </c:pt>
                <c:pt idx="32">
                  <c:v>13523</c:v>
                </c:pt>
                <c:pt idx="33">
                  <c:v>13523</c:v>
                </c:pt>
                <c:pt idx="34">
                  <c:v>13523</c:v>
                </c:pt>
                <c:pt idx="35">
                  <c:v>13578</c:v>
                </c:pt>
                <c:pt idx="36">
                  <c:v>13578</c:v>
                </c:pt>
                <c:pt idx="37">
                  <c:v>13578</c:v>
                </c:pt>
                <c:pt idx="38">
                  <c:v>13578</c:v>
                </c:pt>
                <c:pt idx="39">
                  <c:v>13578</c:v>
                </c:pt>
                <c:pt idx="40">
                  <c:v>18896</c:v>
                </c:pt>
                <c:pt idx="41">
                  <c:v>18896</c:v>
                </c:pt>
                <c:pt idx="42">
                  <c:v>18896</c:v>
                </c:pt>
                <c:pt idx="43">
                  <c:v>18896</c:v>
                </c:pt>
                <c:pt idx="44">
                  <c:v>18896</c:v>
                </c:pt>
                <c:pt idx="45">
                  <c:v>19865</c:v>
                </c:pt>
                <c:pt idx="46">
                  <c:v>19865</c:v>
                </c:pt>
                <c:pt idx="47">
                  <c:v>19865</c:v>
                </c:pt>
                <c:pt idx="48">
                  <c:v>19865</c:v>
                </c:pt>
                <c:pt idx="49">
                  <c:v>19865</c:v>
                </c:pt>
                <c:pt idx="52" formatCode="0.000_);[Red]\(0.000\)">
                  <c:v>0.41218877593594322</c:v>
                </c:pt>
                <c:pt idx="53" formatCode="0.000_);[Red]\(0.000\)">
                  <c:v>0.40015357949039365</c:v>
                </c:pt>
                <c:pt idx="54" formatCode="0.000_);[Red]\(0.000\)">
                  <c:v>0.39818730590342921</c:v>
                </c:pt>
                <c:pt idx="55" formatCode="0.000_);[Red]\(0.000\)">
                  <c:v>0.37990198166236039</c:v>
                </c:pt>
                <c:pt idx="56" formatCode="0.000_);[Red]\(0.000\)">
                  <c:v>0.36560082908721814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6AA-99FB-459EE205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52031"/>
        <c:axId val="270352447"/>
      </c:scatterChart>
      <c:valAx>
        <c:axId val="2703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52447"/>
        <c:crosses val="autoZero"/>
        <c:crossBetween val="midCat"/>
      </c:valAx>
      <c:valAx>
        <c:axId val="2703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tbed_cpmp_envy!$B$2:$B$6</c:f>
              <c:numCache>
                <c:formatCode>0_);[Red]\(0\)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</c:numCache>
            </c:numRef>
          </c:xVal>
          <c:yVal>
            <c:numRef>
              <c:f>tbed_cpmp_envy!$E$2:$E$6</c:f>
              <c:numCache>
                <c:formatCode>0.000_);[Red]\(0.000\)</c:formatCode>
                <c:ptCount val="5"/>
                <c:pt idx="0">
                  <c:v>0.68280387740100001</c:v>
                </c:pt>
                <c:pt idx="1">
                  <c:v>0.63297007142899997</c:v>
                </c:pt>
                <c:pt idx="2">
                  <c:v>0.59661563394999995</c:v>
                </c:pt>
                <c:pt idx="3">
                  <c:v>0.57259898829900002</c:v>
                </c:pt>
                <c:pt idx="4">
                  <c:v>0.553077830597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C2A-B68B-E746B903A3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tbed_cpmp_envy!$B$2:$B$6</c:f>
              <c:numCache>
                <c:formatCode>0_);[Red]\(0\)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</c:numCache>
            </c:numRef>
          </c:xVal>
          <c:yVal>
            <c:numRef>
              <c:f>tbed_cpmp_envy!$F$2:$F$6</c:f>
              <c:numCache>
                <c:formatCode>0.000_);[Red]\(0.000\)</c:formatCode>
                <c:ptCount val="5"/>
                <c:pt idx="0">
                  <c:v>0.33959198972999999</c:v>
                </c:pt>
                <c:pt idx="1">
                  <c:v>0.31865171838099998</c:v>
                </c:pt>
                <c:pt idx="2">
                  <c:v>0.30840742385600001</c:v>
                </c:pt>
                <c:pt idx="3">
                  <c:v>0.29779985411299997</c:v>
                </c:pt>
                <c:pt idx="4">
                  <c:v>0.285119649162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9-4C2A-B68B-E746B903A3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tbed_cpmp_envy!$B$2:$B$6</c:f>
              <c:numCache>
                <c:formatCode>0_);[Red]\(0\)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</c:numCache>
            </c:numRef>
          </c:xVal>
          <c:yVal>
            <c:numRef>
              <c:f>tbed_cpmp_envy!$N$2:$N$6</c:f>
              <c:numCache>
                <c:formatCode>0.000_);[Red]\(0.000\)</c:formatCode>
                <c:ptCount val="5"/>
                <c:pt idx="0">
                  <c:v>0.70217912591700005</c:v>
                </c:pt>
                <c:pt idx="1">
                  <c:v>0.65123136692299999</c:v>
                </c:pt>
                <c:pt idx="2">
                  <c:v>0.61486944813099997</c:v>
                </c:pt>
                <c:pt idx="3">
                  <c:v>0.59346202270299997</c:v>
                </c:pt>
                <c:pt idx="4">
                  <c:v>0.56566199476099999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9-4C2A-B68B-E746B903A3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tbed_cpmp_envy!$B$2:$B$6</c:f>
              <c:numCache>
                <c:formatCode>0_);[Red]\(0\)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</c:numCache>
            </c:numRef>
          </c:xVal>
          <c:yVal>
            <c:numRef>
              <c:f>tbed_cpmp_envy!$O$2:$O$6</c:f>
              <c:numCache>
                <c:formatCode>0.000_);[Red]\(0.000\)</c:formatCode>
                <c:ptCount val="5"/>
                <c:pt idx="0">
                  <c:v>0.29854236519999999</c:v>
                </c:pt>
                <c:pt idx="1">
                  <c:v>0.27170056781599999</c:v>
                </c:pt>
                <c:pt idx="2">
                  <c:v>0.268874725047</c:v>
                </c:pt>
                <c:pt idx="3">
                  <c:v>0.25629660576500002</c:v>
                </c:pt>
                <c:pt idx="4">
                  <c:v>0.25050142691400001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9-4C2A-B68B-E746B903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66496"/>
        <c:axId val="1953568992"/>
      </c:scatterChart>
      <c:valAx>
        <c:axId val="1953566496"/>
        <c:scaling>
          <c:orientation val="minMax"/>
          <c:max val="42"/>
          <c:min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568992"/>
        <c:crosses val="autoZero"/>
        <c:crossBetween val="midCat"/>
        <c:majorUnit val="2"/>
      </c:valAx>
      <c:valAx>
        <c:axId val="195356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5664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tbed_cpmp_envy!$B$32:$B$36</c:f>
              <c:numCache>
                <c:formatCode>0_);[Red]\(0\)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</c:numCache>
            </c:numRef>
          </c:xVal>
          <c:yVal>
            <c:numRef>
              <c:f>tbed_cpmp_envy!$E$32:$E$36</c:f>
              <c:numCache>
                <c:formatCode>0.000_);[Red]\(0.000\)</c:formatCode>
                <c:ptCount val="5"/>
                <c:pt idx="0">
                  <c:v>0.389475305775</c:v>
                </c:pt>
                <c:pt idx="1">
                  <c:v>0.37256711181000002</c:v>
                </c:pt>
                <c:pt idx="2">
                  <c:v>0.35868040175999999</c:v>
                </c:pt>
                <c:pt idx="3">
                  <c:v>0.34721970908799998</c:v>
                </c:pt>
                <c:pt idx="4">
                  <c:v>0.33735321563300003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9D5-A5E4-9347DF1F5A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tbed_cpmp_envy!$B$32:$B$36</c:f>
              <c:numCache>
                <c:formatCode>0_);[Red]\(0\)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</c:numCache>
            </c:numRef>
          </c:xVal>
          <c:yVal>
            <c:numRef>
              <c:f>tbed_cpmp_envy!$F$32:$F$36</c:f>
              <c:numCache>
                <c:formatCode>0.000_);[Red]\(0.000\)</c:formatCode>
                <c:ptCount val="5"/>
                <c:pt idx="0">
                  <c:v>0.20868741417</c:v>
                </c:pt>
                <c:pt idx="1">
                  <c:v>0.19570430999999999</c:v>
                </c:pt>
                <c:pt idx="2">
                  <c:v>0.186361927737</c:v>
                </c:pt>
                <c:pt idx="3">
                  <c:v>0.183106049395</c:v>
                </c:pt>
                <c:pt idx="4">
                  <c:v>0.17532375019999999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4-49D5-A5E4-9347DF1F5A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tbed_cpmp_envy!$B$32:$B$36</c:f>
              <c:numCache>
                <c:formatCode>0_);[Red]\(0\)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</c:numCache>
            </c:numRef>
          </c:xVal>
          <c:yVal>
            <c:numRef>
              <c:f>tbed_cpmp_envy!$N$32:$N$36</c:f>
              <c:numCache>
                <c:formatCode>0.000_);[Red]\(0.000\)</c:formatCode>
                <c:ptCount val="5"/>
                <c:pt idx="0">
                  <c:v>0.40754002810000001</c:v>
                </c:pt>
                <c:pt idx="1">
                  <c:v>0.38768089928299998</c:v>
                </c:pt>
                <c:pt idx="2">
                  <c:v>0.37211373008900001</c:v>
                </c:pt>
                <c:pt idx="3">
                  <c:v>0.36139591621700001</c:v>
                </c:pt>
                <c:pt idx="4">
                  <c:v>0.35286934186199997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4-49D5-A5E4-9347DF1F5A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tbed_cpmp_envy!$B$32:$B$36</c:f>
              <c:numCache>
                <c:formatCode>0_);[Red]\(0\)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</c:numCache>
            </c:numRef>
          </c:xVal>
          <c:yVal>
            <c:numRef>
              <c:f>tbed_cpmp_envy!$O$32:$O$36</c:f>
              <c:numCache>
                <c:formatCode>0.000_);[Red]\(0.000\)</c:formatCode>
                <c:ptCount val="5"/>
                <c:pt idx="0">
                  <c:v>0.17556703355600001</c:v>
                </c:pt>
                <c:pt idx="1">
                  <c:v>0.17102263104400001</c:v>
                </c:pt>
                <c:pt idx="2">
                  <c:v>0.161719324646</c:v>
                </c:pt>
                <c:pt idx="3">
                  <c:v>0.15651488827400001</c:v>
                </c:pt>
                <c:pt idx="4">
                  <c:v>0.151828298009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4-49D5-A5E4-9347DF1F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60064"/>
        <c:axId val="2019474208"/>
      </c:scatterChart>
      <c:valAx>
        <c:axId val="2019460064"/>
        <c:scaling>
          <c:orientation val="minMax"/>
          <c:max val="11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4208"/>
        <c:crosses val="autoZero"/>
        <c:crossBetween val="midCat"/>
      </c:valAx>
      <c:valAx>
        <c:axId val="201947420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6006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69371198731127E-2"/>
          <c:y val="9.3553808171322653E-2"/>
          <c:w val="0.90038261139787645"/>
          <c:h val="0.85618166714140054"/>
        </c:manualLayout>
      </c:layout>
      <c:lineChart>
        <c:grouping val="standard"/>
        <c:varyColors val="0"/>
        <c:ser>
          <c:idx val="0"/>
          <c:order val="0"/>
          <c:tx>
            <c:v>Increase of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Comparison!$B$2:$B$18</c:f>
              <c:numCache>
                <c:formatCode>0.00%</c:formatCode>
                <c:ptCount val="17"/>
                <c:pt idx="0">
                  <c:v>8.9999999999999993E-3</c:v>
                </c:pt>
                <c:pt idx="1">
                  <c:v>1.0800000000000001E-2</c:v>
                </c:pt>
                <c:pt idx="2">
                  <c:v>1.3100000000000001E-2</c:v>
                </c:pt>
                <c:pt idx="3">
                  <c:v>2.9399999999999999E-2</c:v>
                </c:pt>
                <c:pt idx="4">
                  <c:v>3.49E-2</c:v>
                </c:pt>
                <c:pt idx="5">
                  <c:v>1.5599999999999999E-2</c:v>
                </c:pt>
                <c:pt idx="6">
                  <c:v>1.3599999999999999E-2</c:v>
                </c:pt>
                <c:pt idx="7">
                  <c:v>3.2399999999999998E-2</c:v>
                </c:pt>
                <c:pt idx="8">
                  <c:v>3.0499999999999999E-2</c:v>
                </c:pt>
                <c:pt idx="9">
                  <c:v>3.1099999999999999E-2</c:v>
                </c:pt>
                <c:pt idx="10">
                  <c:v>2.5399999999999999E-2</c:v>
                </c:pt>
                <c:pt idx="11">
                  <c:v>2.86E-2</c:v>
                </c:pt>
                <c:pt idx="12">
                  <c:v>0.02</c:v>
                </c:pt>
                <c:pt idx="13">
                  <c:v>5.4199999999999998E-2</c:v>
                </c:pt>
                <c:pt idx="14">
                  <c:v>3.1E-2</c:v>
                </c:pt>
                <c:pt idx="15">
                  <c:v>4.0099999999999997E-2</c:v>
                </c:pt>
                <c:pt idx="16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249-ABE8-B7484A6466B5}"/>
            </c:ext>
          </c:extLst>
        </c:ser>
        <c:ser>
          <c:idx val="1"/>
          <c:order val="1"/>
          <c:tx>
            <c:v>Max. increase of distance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Comparison!$C$2:$C$18</c:f>
              <c:numCache>
                <c:formatCode>0.00%</c:formatCode>
                <c:ptCount val="17"/>
                <c:pt idx="0">
                  <c:v>1.24E-2</c:v>
                </c:pt>
                <c:pt idx="1">
                  <c:v>2.6100000000000002E-2</c:v>
                </c:pt>
                <c:pt idx="2">
                  <c:v>1.5800000000000002E-2</c:v>
                </c:pt>
                <c:pt idx="3">
                  <c:v>4.6600000000000003E-2</c:v>
                </c:pt>
                <c:pt idx="4">
                  <c:v>5.0900000000000001E-2</c:v>
                </c:pt>
                <c:pt idx="5">
                  <c:v>2.1000000000000001E-2</c:v>
                </c:pt>
                <c:pt idx="6">
                  <c:v>1.9099999999999999E-2</c:v>
                </c:pt>
                <c:pt idx="7">
                  <c:v>4.3400000000000001E-2</c:v>
                </c:pt>
                <c:pt idx="8">
                  <c:v>3.8100000000000002E-2</c:v>
                </c:pt>
                <c:pt idx="9">
                  <c:v>4.1500000000000002E-2</c:v>
                </c:pt>
                <c:pt idx="10">
                  <c:v>3.1800000000000002E-2</c:v>
                </c:pt>
                <c:pt idx="11">
                  <c:v>3.1099999999999999E-2</c:v>
                </c:pt>
                <c:pt idx="12">
                  <c:v>2.9600000000000001E-2</c:v>
                </c:pt>
                <c:pt idx="13">
                  <c:v>8.7300000000000003E-2</c:v>
                </c:pt>
                <c:pt idx="14">
                  <c:v>3.2599999999999997E-2</c:v>
                </c:pt>
                <c:pt idx="15">
                  <c:v>5.8000000000000003E-2</c:v>
                </c:pt>
                <c:pt idx="16">
                  <c:v>4.1200000000000001E-2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249-ABE8-B7484A6466B5}"/>
            </c:ext>
          </c:extLst>
        </c:ser>
        <c:ser>
          <c:idx val="2"/>
          <c:order val="2"/>
          <c:tx>
            <c:v>Decrease of standard deviation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526-4249-ABE8-B7484A6466B5}"/>
              </c:ext>
            </c:extLst>
          </c:dPt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Comparison!$D$2:$D$18</c:f>
              <c:numCache>
                <c:formatCode>0.00%</c:formatCode>
                <c:ptCount val="17"/>
                <c:pt idx="0">
                  <c:v>-6.2199999999999998E-2</c:v>
                </c:pt>
                <c:pt idx="1">
                  <c:v>-6.6199999999999995E-2</c:v>
                </c:pt>
                <c:pt idx="2">
                  <c:v>-7.9000000000000001E-2</c:v>
                </c:pt>
                <c:pt idx="3">
                  <c:v>-0.17069999999999999</c:v>
                </c:pt>
                <c:pt idx="4">
                  <c:v>-0.1424</c:v>
                </c:pt>
                <c:pt idx="5">
                  <c:v>-8.9800000000000005E-2</c:v>
                </c:pt>
                <c:pt idx="6">
                  <c:v>-5.9900000000000002E-2</c:v>
                </c:pt>
                <c:pt idx="7">
                  <c:v>-0.1507</c:v>
                </c:pt>
                <c:pt idx="8">
                  <c:v>-0.16500000000000001</c:v>
                </c:pt>
                <c:pt idx="9">
                  <c:v>-0.16719999999999999</c:v>
                </c:pt>
                <c:pt idx="10">
                  <c:v>-0.14119999999999999</c:v>
                </c:pt>
                <c:pt idx="11">
                  <c:v>-0.1404</c:v>
                </c:pt>
                <c:pt idx="12">
                  <c:v>-0.129</c:v>
                </c:pt>
                <c:pt idx="13">
                  <c:v>-0.1452</c:v>
                </c:pt>
                <c:pt idx="14">
                  <c:v>-0.14099999999999999</c:v>
                </c:pt>
                <c:pt idx="15">
                  <c:v>-0.12479999999999999</c:v>
                </c:pt>
                <c:pt idx="16">
                  <c:v>-0.1406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249-ABE8-B7484A6466B5}"/>
            </c:ext>
          </c:extLst>
        </c:ser>
        <c:ser>
          <c:idx val="3"/>
          <c:order val="3"/>
          <c:tx>
            <c:v>Max. decrease of standard deviation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Comparison!$E$2:$E$18</c:f>
              <c:numCache>
                <c:formatCode>0.00%</c:formatCode>
                <c:ptCount val="17"/>
                <c:pt idx="0">
                  <c:v>-6.4000000000000001E-2</c:v>
                </c:pt>
                <c:pt idx="1">
                  <c:v>-8.4599999999999995E-2</c:v>
                </c:pt>
                <c:pt idx="2">
                  <c:v>-8.1900000000000001E-2</c:v>
                </c:pt>
                <c:pt idx="3">
                  <c:v>-0.20050000000000001</c:v>
                </c:pt>
                <c:pt idx="4">
                  <c:v>-0.16769999999999999</c:v>
                </c:pt>
                <c:pt idx="5">
                  <c:v>-9.7799999999999998E-2</c:v>
                </c:pt>
                <c:pt idx="6">
                  <c:v>-7.2999999999999995E-2</c:v>
                </c:pt>
                <c:pt idx="7">
                  <c:v>-0.1668</c:v>
                </c:pt>
                <c:pt idx="8">
                  <c:v>-0.1807</c:v>
                </c:pt>
                <c:pt idx="9">
                  <c:v>-0.18429999999999999</c:v>
                </c:pt>
                <c:pt idx="10">
                  <c:v>-0.14899999999999999</c:v>
                </c:pt>
                <c:pt idx="11">
                  <c:v>-0.14560000000000001</c:v>
                </c:pt>
                <c:pt idx="12">
                  <c:v>-0.14729999999999999</c:v>
                </c:pt>
                <c:pt idx="13">
                  <c:v>-0.18279999999999999</c:v>
                </c:pt>
                <c:pt idx="14">
                  <c:v>-0.14299999999999999</c:v>
                </c:pt>
                <c:pt idx="15">
                  <c:v>-0.14169999999999999</c:v>
                </c:pt>
                <c:pt idx="16">
                  <c:v>-0.15540000000000001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249-ABE8-B7484A64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98336"/>
        <c:axId val="1912095424"/>
      </c:lineChart>
      <c:catAx>
        <c:axId val="19120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2095424"/>
        <c:crosses val="autoZero"/>
        <c:auto val="1"/>
        <c:lblAlgn val="ctr"/>
        <c:lblOffset val="100"/>
        <c:tickMarkSkip val="1"/>
        <c:noMultiLvlLbl val="0"/>
      </c:catAx>
      <c:valAx>
        <c:axId val="1912095424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0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07228649655282"/>
          <c:y val="2.2983068982177697E-3"/>
          <c:w val="0.74010443690662897"/>
          <c:h val="0.1532763206464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4806016495047"/>
          <c:y val="0.1984812099033082"/>
          <c:w val="0.84283034480550889"/>
          <c:h val="0.77172664052484397"/>
        </c:manualLayout>
      </c:layout>
      <c:lineChart>
        <c:grouping val="standard"/>
        <c:varyColors val="0"/>
        <c:ser>
          <c:idx val="0"/>
          <c:order val="0"/>
          <c:tx>
            <c:v>Increase of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Comparison!$F$2:$F$18</c:f>
              <c:numCache>
                <c:formatCode>0.00%</c:formatCode>
                <c:ptCount val="17"/>
                <c:pt idx="0">
                  <c:v>8.9999999999999993E-3</c:v>
                </c:pt>
                <c:pt idx="1">
                  <c:v>1.2200000000000001E-2</c:v>
                </c:pt>
                <c:pt idx="2">
                  <c:v>1.24E-2</c:v>
                </c:pt>
                <c:pt idx="3">
                  <c:v>2.9000000000000001E-2</c:v>
                </c:pt>
                <c:pt idx="4">
                  <c:v>2.01E-2</c:v>
                </c:pt>
                <c:pt idx="5">
                  <c:v>1.55E-2</c:v>
                </c:pt>
                <c:pt idx="6">
                  <c:v>1.9099999999999999E-2</c:v>
                </c:pt>
                <c:pt idx="7">
                  <c:v>4.6300000000000001E-2</c:v>
                </c:pt>
                <c:pt idx="8">
                  <c:v>3.5000000000000003E-2</c:v>
                </c:pt>
                <c:pt idx="9">
                  <c:v>4.2599999999999999E-2</c:v>
                </c:pt>
                <c:pt idx="10">
                  <c:v>3.3099999999999997E-2</c:v>
                </c:pt>
                <c:pt idx="11">
                  <c:v>3.3000000000000002E-2</c:v>
                </c:pt>
                <c:pt idx="12">
                  <c:v>2.9399999999999999E-2</c:v>
                </c:pt>
                <c:pt idx="13">
                  <c:v>4.2999999999999997E-2</c:v>
                </c:pt>
                <c:pt idx="14">
                  <c:v>3.4200000000000001E-2</c:v>
                </c:pt>
                <c:pt idx="15">
                  <c:v>3.6999999999999998E-2</c:v>
                </c:pt>
                <c:pt idx="16">
                  <c:v>1.7500000000000002E-2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37B-9275-7B43A2536D12}"/>
            </c:ext>
          </c:extLst>
        </c:ser>
        <c:ser>
          <c:idx val="1"/>
          <c:order val="1"/>
          <c:tx>
            <c:v>Max. increase of distance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Comparison!$G$2:$G$18</c:f>
              <c:numCache>
                <c:formatCode>0.00%</c:formatCode>
                <c:ptCount val="17"/>
                <c:pt idx="0">
                  <c:v>1.24E-2</c:v>
                </c:pt>
                <c:pt idx="1">
                  <c:v>2.7199999999999998E-2</c:v>
                </c:pt>
                <c:pt idx="2">
                  <c:v>1.55E-2</c:v>
                </c:pt>
                <c:pt idx="3">
                  <c:v>4.4600000000000001E-2</c:v>
                </c:pt>
                <c:pt idx="4">
                  <c:v>3.9300000000000002E-2</c:v>
                </c:pt>
                <c:pt idx="5">
                  <c:v>2.3699999999999999E-2</c:v>
                </c:pt>
                <c:pt idx="6">
                  <c:v>2.4199999999999999E-2</c:v>
                </c:pt>
                <c:pt idx="7">
                  <c:v>5.8799999999999998E-2</c:v>
                </c:pt>
                <c:pt idx="8">
                  <c:v>4.1599999999999998E-2</c:v>
                </c:pt>
                <c:pt idx="9">
                  <c:v>5.2200000000000003E-2</c:v>
                </c:pt>
                <c:pt idx="10">
                  <c:v>4.24E-2</c:v>
                </c:pt>
                <c:pt idx="11">
                  <c:v>5.3199999999999997E-2</c:v>
                </c:pt>
                <c:pt idx="12">
                  <c:v>4.9399999999999999E-2</c:v>
                </c:pt>
                <c:pt idx="13">
                  <c:v>0.1343</c:v>
                </c:pt>
                <c:pt idx="14">
                  <c:v>3.6900000000000002E-2</c:v>
                </c:pt>
                <c:pt idx="15">
                  <c:v>5.9299999999999999E-2</c:v>
                </c:pt>
                <c:pt idx="16">
                  <c:v>3.6600000000000001E-2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B-437B-9275-7B43A2536D12}"/>
            </c:ext>
          </c:extLst>
        </c:ser>
        <c:ser>
          <c:idx val="2"/>
          <c:order val="2"/>
          <c:tx>
            <c:v>Decrease of standard deviation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CB-437B-9275-7B43A2536D12}"/>
              </c:ext>
            </c:extLst>
          </c:dPt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Comparison!$H$2:$H$18</c:f>
              <c:numCache>
                <c:formatCode>0.00%</c:formatCode>
                <c:ptCount val="17"/>
                <c:pt idx="0">
                  <c:v>-6.2199999999999998E-2</c:v>
                </c:pt>
                <c:pt idx="1">
                  <c:v>-7.0400000000000004E-2</c:v>
                </c:pt>
                <c:pt idx="2">
                  <c:v>-7.9299999999999995E-2</c:v>
                </c:pt>
                <c:pt idx="3">
                  <c:v>-0.13100000000000001</c:v>
                </c:pt>
                <c:pt idx="4">
                  <c:v>-9.6699999999999994E-2</c:v>
                </c:pt>
                <c:pt idx="5">
                  <c:v>-7.0400000000000004E-2</c:v>
                </c:pt>
                <c:pt idx="6">
                  <c:v>-7.8200000000000006E-2</c:v>
                </c:pt>
                <c:pt idx="7">
                  <c:v>-0.17430000000000001</c:v>
                </c:pt>
                <c:pt idx="8">
                  <c:v>-0.16189999999999999</c:v>
                </c:pt>
                <c:pt idx="9">
                  <c:v>-0.1376</c:v>
                </c:pt>
                <c:pt idx="10">
                  <c:v>-0.1288</c:v>
                </c:pt>
                <c:pt idx="11">
                  <c:v>-0.17749999999999999</c:v>
                </c:pt>
                <c:pt idx="12">
                  <c:v>-0.12839999999999999</c:v>
                </c:pt>
                <c:pt idx="13">
                  <c:v>-0.11609999999999999</c:v>
                </c:pt>
                <c:pt idx="14">
                  <c:v>-0.1376</c:v>
                </c:pt>
                <c:pt idx="15">
                  <c:v>-0.12089999999999999</c:v>
                </c:pt>
                <c:pt idx="16">
                  <c:v>-8.2799999999999999E-2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B-437B-9275-7B43A2536D12}"/>
            </c:ext>
          </c:extLst>
        </c:ser>
        <c:ser>
          <c:idx val="3"/>
          <c:order val="3"/>
          <c:tx>
            <c:v>Max. decrease of standard deviation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Comparison!$A$2:$A$18</c:f>
              <c:strCache>
                <c:ptCount val="17"/>
                <c:pt idx="0">
                  <c:v>Capa1</c:v>
                </c:pt>
                <c:pt idx="1">
                  <c:v>Capb1</c:v>
                </c:pt>
                <c:pt idx="2">
                  <c:v>Capc1</c:v>
                </c:pt>
                <c:pt idx="3">
                  <c:v>i300_1</c:v>
                </c:pt>
                <c:pt idx="4">
                  <c:v>i300_6</c:v>
                </c:pt>
                <c:pt idx="5">
                  <c:v>i3001500_1</c:v>
                </c:pt>
                <c:pt idx="6">
                  <c:v>i3001500_6</c:v>
                </c:pt>
                <c:pt idx="7">
                  <c:v>i500_1</c:v>
                </c:pt>
                <c:pt idx="8">
                  <c:v>i500_6</c:v>
                </c:pt>
                <c:pt idx="9">
                  <c:v>i700_1</c:v>
                </c:pt>
                <c:pt idx="10">
                  <c:v>i700_6</c:v>
                </c:pt>
                <c:pt idx="11">
                  <c:v>i1000_1</c:v>
                </c:pt>
                <c:pt idx="12">
                  <c:v>i1000_6</c:v>
                </c:pt>
                <c:pt idx="13">
                  <c:v>GY</c:v>
                </c:pt>
                <c:pt idx="14">
                  <c:v>ZY</c:v>
                </c:pt>
                <c:pt idx="15">
                  <c:v>KF</c:v>
                </c:pt>
                <c:pt idx="16">
                  <c:v>ZZ</c:v>
                </c:pt>
              </c:strCache>
            </c:strRef>
          </c:cat>
          <c:val>
            <c:numRef>
              <c:f>Comparison!$I$2:$I$18</c:f>
              <c:numCache>
                <c:formatCode>0.00%</c:formatCode>
                <c:ptCount val="17"/>
                <c:pt idx="0">
                  <c:v>-6.4000000000000001E-2</c:v>
                </c:pt>
                <c:pt idx="1">
                  <c:v>-8.6099999999999996E-2</c:v>
                </c:pt>
                <c:pt idx="2">
                  <c:v>-8.3000000000000004E-2</c:v>
                </c:pt>
                <c:pt idx="3">
                  <c:v>-0.1527</c:v>
                </c:pt>
                <c:pt idx="4">
                  <c:v>-0.12590000000000001</c:v>
                </c:pt>
                <c:pt idx="5">
                  <c:v>-8.4500000000000006E-2</c:v>
                </c:pt>
                <c:pt idx="6">
                  <c:v>-8.5699999999999998E-2</c:v>
                </c:pt>
                <c:pt idx="7">
                  <c:v>-0.19009999999999999</c:v>
                </c:pt>
                <c:pt idx="8">
                  <c:v>-0.17150000000000001</c:v>
                </c:pt>
                <c:pt idx="9">
                  <c:v>-0.159</c:v>
                </c:pt>
                <c:pt idx="10">
                  <c:v>-0.14180000000000001</c:v>
                </c:pt>
                <c:pt idx="11">
                  <c:v>-0.20810000000000001</c:v>
                </c:pt>
                <c:pt idx="12">
                  <c:v>-0.1517</c:v>
                </c:pt>
                <c:pt idx="13">
                  <c:v>-0.21579999999999999</c:v>
                </c:pt>
                <c:pt idx="14">
                  <c:v>-0.13869999999999999</c:v>
                </c:pt>
                <c:pt idx="15">
                  <c:v>-0.14080000000000001</c:v>
                </c:pt>
                <c:pt idx="16">
                  <c:v>-0.1071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B-437B-9275-7B43A253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98336"/>
        <c:axId val="1912095424"/>
      </c:lineChart>
      <c:catAx>
        <c:axId val="19120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2095424"/>
        <c:crosses val="autoZero"/>
        <c:auto val="1"/>
        <c:lblAlgn val="ctr"/>
        <c:lblOffset val="100"/>
        <c:tickMarkSkip val="1"/>
        <c:noMultiLvlLbl val="0"/>
      </c:catAx>
      <c:valAx>
        <c:axId val="1912095424"/>
        <c:scaling>
          <c:orientation val="minMax"/>
          <c:max val="0.14000000000000001"/>
          <c:min val="-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0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19452548511116"/>
          <c:y val="4.3773710344254459E-2"/>
          <c:w val="0.74354452705364016"/>
          <c:h val="0.17198789465301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i500_6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Weight_analysis!$E$66:$E$70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Weight_analysis!$G$66:$G$70</c:f>
              <c:numCache>
                <c:formatCode>0.000</c:formatCode>
                <c:ptCount val="5"/>
                <c:pt idx="0">
                  <c:v>0.56532190000000004</c:v>
                </c:pt>
                <c:pt idx="1">
                  <c:v>0.56814500000000001</c:v>
                </c:pt>
                <c:pt idx="2">
                  <c:v>0.57060730000000004</c:v>
                </c:pt>
                <c:pt idx="3">
                  <c:v>0.57113668200000001</c:v>
                </c:pt>
                <c:pt idx="4">
                  <c:v>0.57113668200000001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5-4839-A268-23876EF7B6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Weight_analysis!$E$66:$E$70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Weight_analysis!$H$66:$H$70</c:f>
              <c:numCache>
                <c:formatCode>0.000_);[Red]\(0.000\)</c:formatCode>
                <c:ptCount val="5"/>
                <c:pt idx="0">
                  <c:v>0.2493387</c:v>
                </c:pt>
                <c:pt idx="1">
                  <c:v>0.24365000000000001</c:v>
                </c:pt>
                <c:pt idx="2">
                  <c:v>0.24111099999999999</c:v>
                </c:pt>
                <c:pt idx="3">
                  <c:v>0.24111099999999999</c:v>
                </c:pt>
                <c:pt idx="4">
                  <c:v>0.24111099999999999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5-4839-A268-23876EF7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03568"/>
        <c:axId val="1011101904"/>
      </c:scatterChart>
      <c:valAx>
        <c:axId val="101110356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101904"/>
        <c:crosses val="autoZero"/>
        <c:crossBetween val="midCat"/>
      </c:valAx>
      <c:valAx>
        <c:axId val="101110190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1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i300_6</a:t>
            </a:r>
            <a:endParaRPr lang="zh-CN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Weight_analysis!$E$52:$E$56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Weight_analysis!$G$52:$G$56</c:f>
              <c:numCache>
                <c:formatCode>0.000</c:formatCode>
                <c:ptCount val="5"/>
                <c:pt idx="0">
                  <c:v>0.61597469999999999</c:v>
                </c:pt>
                <c:pt idx="1">
                  <c:v>0.61796233</c:v>
                </c:pt>
                <c:pt idx="2">
                  <c:v>0.617962334</c:v>
                </c:pt>
                <c:pt idx="3">
                  <c:v>0.61796233</c:v>
                </c:pt>
                <c:pt idx="4">
                  <c:v>0.628695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5-4B6C-8149-1214D3C6D0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Weight_analysis!$E$52:$E$56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Weight_analysis!$H$52:$H$56</c:f>
              <c:numCache>
                <c:formatCode>0.000_);[Red]\(0.000\)</c:formatCode>
                <c:ptCount val="5"/>
                <c:pt idx="0">
                  <c:v>0.26837299999999997</c:v>
                </c:pt>
                <c:pt idx="1">
                  <c:v>0.26698585000000002</c:v>
                </c:pt>
                <c:pt idx="2">
                  <c:v>0.26698499999999997</c:v>
                </c:pt>
                <c:pt idx="3">
                  <c:v>0.2669858</c:v>
                </c:pt>
                <c:pt idx="4">
                  <c:v>0.25807099999999999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5-4B6C-8149-1214D3C6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69776"/>
        <c:axId val="1912870192"/>
      </c:scatterChart>
      <c:valAx>
        <c:axId val="19128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870192"/>
        <c:crosses val="autoZero"/>
        <c:crossBetween val="midCat"/>
      </c:valAx>
      <c:valAx>
        <c:axId val="19128701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8697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KF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Weight_analysis!$E$38:$E$42</c:f>
              <c:numCache>
                <c:formatCode>0.0_);[Red]\(0.0\)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Weight_analysis!$G$38:$G$42</c:f>
              <c:numCache>
                <c:formatCode>0.000</c:formatCode>
                <c:ptCount val="5"/>
                <c:pt idx="0">
                  <c:v>0.80355478599999997</c:v>
                </c:pt>
                <c:pt idx="1">
                  <c:v>0.808456703123</c:v>
                </c:pt>
                <c:pt idx="2">
                  <c:v>0.82155921646499996</c:v>
                </c:pt>
                <c:pt idx="3">
                  <c:v>0.82155921646499996</c:v>
                </c:pt>
                <c:pt idx="4">
                  <c:v>0.82155921646499996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D9A-A8BE-9DD4494BD9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Weight_analysis!$E$38:$E$42</c:f>
              <c:numCache>
                <c:formatCode>0.0_);[Red]\(0.0\)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Weight_analysis!$H$38:$H$42</c:f>
              <c:numCache>
                <c:formatCode>0.000_);[Red]\(0.000\)</c:formatCode>
                <c:ptCount val="5"/>
                <c:pt idx="0">
                  <c:v>0.39467020000000003</c:v>
                </c:pt>
                <c:pt idx="1">
                  <c:v>0.39052156900000001</c:v>
                </c:pt>
                <c:pt idx="2">
                  <c:v>0.38101590000000002</c:v>
                </c:pt>
                <c:pt idx="3">
                  <c:v>0.38101590000000002</c:v>
                </c:pt>
                <c:pt idx="4">
                  <c:v>0.38101597999999998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6-4D9A-A8BE-9DD4494B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94960"/>
        <c:axId val="1012675408"/>
      </c:scatterChart>
      <c:valAx>
        <c:axId val="101269496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75408"/>
        <c:crosses val="autoZero"/>
        <c:crossBetween val="midCat"/>
      </c:valAx>
      <c:valAx>
        <c:axId val="101267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949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ZY!$Q$4:$Q$9</c:f>
              <c:numCache>
                <c:formatCode>0.0_);[Red]\(0.0\)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ZY!$R$4:$R$9</c:f>
              <c:numCache>
                <c:formatCode>0.000_);[Red]\(0.000\)</c:formatCode>
                <c:ptCount val="6"/>
                <c:pt idx="0">
                  <c:v>0.41393852709399998</c:v>
                </c:pt>
                <c:pt idx="1">
                  <c:v>0.41393852709399998</c:v>
                </c:pt>
                <c:pt idx="2">
                  <c:v>0.41393852709399998</c:v>
                </c:pt>
                <c:pt idx="3">
                  <c:v>0.41393852709399998</c:v>
                </c:pt>
                <c:pt idx="4">
                  <c:v>0.41393852709399998</c:v>
                </c:pt>
                <c:pt idx="5">
                  <c:v>0.41393852709399998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B-4654-A2A3-6D192A36AE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ZY!$Q$4:$Q$9</c:f>
              <c:numCache>
                <c:formatCode>0.0_);[Red]\(0.0\)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ZY!$S$4:$S$9</c:f>
              <c:numCache>
                <c:formatCode>0.000_);[Red]\(0.000\)</c:formatCode>
                <c:ptCount val="6"/>
                <c:pt idx="0">
                  <c:v>0.17533789</c:v>
                </c:pt>
                <c:pt idx="1">
                  <c:v>0.17533789250000001</c:v>
                </c:pt>
                <c:pt idx="2">
                  <c:v>0.17533789250000001</c:v>
                </c:pt>
                <c:pt idx="3">
                  <c:v>0.17533789250000001</c:v>
                </c:pt>
                <c:pt idx="4">
                  <c:v>0.17533789250000001</c:v>
                </c:pt>
                <c:pt idx="5">
                  <c:v>0.17533789250000001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B-4654-A2A3-6D192A36AE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ZY!$Q$4:$Q$9</c:f>
              <c:numCache>
                <c:formatCode>0.0_);[Red]\(0.0\)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ZY!$T$4:$T$9</c:f>
              <c:numCache>
                <c:formatCode>0.000_);[Red]\(0.000\)</c:formatCode>
                <c:ptCount val="6"/>
                <c:pt idx="0">
                  <c:v>0.13246521999999999</c:v>
                </c:pt>
                <c:pt idx="1">
                  <c:v>0.13246521999999999</c:v>
                </c:pt>
                <c:pt idx="2">
                  <c:v>0.13246521999999999</c:v>
                </c:pt>
                <c:pt idx="3">
                  <c:v>0.13246521999999999</c:v>
                </c:pt>
                <c:pt idx="4">
                  <c:v>0.13246521999999999</c:v>
                </c:pt>
                <c:pt idx="5">
                  <c:v>0.13246521999999999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B-4654-A2A3-6D192A36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2160"/>
        <c:axId val="1671717808"/>
      </c:scatterChart>
      <c:valAx>
        <c:axId val="1704252160"/>
        <c:scaling>
          <c:orientation val="minMax"/>
          <c:max val="3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717808"/>
        <c:crosses val="autoZero"/>
        <c:crossBetween val="midCat"/>
      </c:valAx>
      <c:valAx>
        <c:axId val="16717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2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GY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Weight_analysis!$E$10:$E$14</c:f>
              <c:numCache>
                <c:formatCode>0.0_);[Red]\(0.0\)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Weight_analysis!$G$10:$G$14</c:f>
              <c:numCache>
                <c:formatCode>0.000</c:formatCode>
                <c:ptCount val="5"/>
                <c:pt idx="0">
                  <c:v>1.92350048644</c:v>
                </c:pt>
                <c:pt idx="1">
                  <c:v>1.9403827971300001</c:v>
                </c:pt>
                <c:pt idx="2">
                  <c:v>1.9733012232</c:v>
                </c:pt>
                <c:pt idx="3">
                  <c:v>1.99068178712</c:v>
                </c:pt>
                <c:pt idx="4">
                  <c:v>2.0085980000000001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B-4C0C-92C4-BDFDAE8F6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Weight_analysis!$E$10:$E$14</c:f>
              <c:numCache>
                <c:formatCode>0.0_);[Red]\(0.0\)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Weight_analysis!$H$10:$H$14</c:f>
              <c:numCache>
                <c:formatCode>0.000_);[Red]\(0.000\)</c:formatCode>
                <c:ptCount val="5"/>
                <c:pt idx="0">
                  <c:v>1.3567225387399999</c:v>
                </c:pt>
                <c:pt idx="1">
                  <c:v>1.34342893076</c:v>
                </c:pt>
                <c:pt idx="2">
                  <c:v>1.3166600668899999</c:v>
                </c:pt>
                <c:pt idx="3">
                  <c:v>1.299612</c:v>
                </c:pt>
                <c:pt idx="4">
                  <c:v>1.2710659200000001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B-4C0C-92C4-BDFDAE8F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42128"/>
        <c:axId val="863042544"/>
      </c:scatterChart>
      <c:valAx>
        <c:axId val="8630421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42544"/>
        <c:crosses val="autoZero"/>
        <c:crossBetween val="midCat"/>
      </c:valAx>
      <c:valAx>
        <c:axId val="8630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/>
              <a:t>ZY</a:t>
            </a:r>
            <a:endParaRPr lang="zh-CN" alt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Weight_analysis!$E$17:$E$21</c:f>
              <c:numCache>
                <c:formatCode>0.0_);[Red]\(0.0\)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Weight_analysis!$G$17:$G$21</c:f>
              <c:numCache>
                <c:formatCode>0.000</c:formatCode>
                <c:ptCount val="5"/>
                <c:pt idx="0">
                  <c:v>0.40168270860299998</c:v>
                </c:pt>
                <c:pt idx="1">
                  <c:v>0.41300478320400003</c:v>
                </c:pt>
                <c:pt idx="2">
                  <c:v>0.41300478320400003</c:v>
                </c:pt>
                <c:pt idx="3">
                  <c:v>0.41300478320400003</c:v>
                </c:pt>
                <c:pt idx="4">
                  <c:v>0.41300478320400003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D-4130-9F61-719EC7ADD7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Weight_analysis!$E$17:$E$21</c:f>
              <c:numCache>
                <c:formatCode>0.0_);[Red]\(0.0\)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Weight_analysis!$H$17:$H$21</c:f>
              <c:numCache>
                <c:formatCode>0.000_);[Red]\(0.000\)</c:formatCode>
                <c:ptCount val="5"/>
                <c:pt idx="0">
                  <c:v>0.191354220144</c:v>
                </c:pt>
                <c:pt idx="1">
                  <c:v>0.17423167242900001</c:v>
                </c:pt>
                <c:pt idx="2">
                  <c:v>0.17423167242900001</c:v>
                </c:pt>
                <c:pt idx="3">
                  <c:v>0.17423167242900001</c:v>
                </c:pt>
                <c:pt idx="4">
                  <c:v>0.17423167242900001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D-4130-9F61-719EC7AD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46416"/>
        <c:axId val="1063950992"/>
      </c:scatterChart>
      <c:valAx>
        <c:axId val="106394641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950992"/>
        <c:crosses val="autoZero"/>
        <c:crossBetween val="midCat"/>
      </c:valAx>
      <c:valAx>
        <c:axId val="10639509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9464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GY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Weight_analysis!$E$3:$E$7</c:f>
              <c:numCache>
                <c:formatCode>0.0_);[Red]\(0.0\)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Weight_analysis!$G$3:$G$7</c:f>
              <c:numCache>
                <c:formatCode>0.000</c:formatCode>
                <c:ptCount val="5"/>
                <c:pt idx="0">
                  <c:v>1.8590178078199999</c:v>
                </c:pt>
                <c:pt idx="1">
                  <c:v>1.8931755397300001</c:v>
                </c:pt>
                <c:pt idx="2">
                  <c:v>1.92175607706</c:v>
                </c:pt>
                <c:pt idx="3">
                  <c:v>1.921756077</c:v>
                </c:pt>
                <c:pt idx="4">
                  <c:v>1.9380050499999999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050-8F15-0501DACE84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Weight_analysis!$E$3:$E$7</c:f>
              <c:numCache>
                <c:formatCode>0.0_);[Red]\(0.0\)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Weight_analysis!$H$3:$H$7</c:f>
              <c:numCache>
                <c:formatCode>0.000_);[Red]\(0.000\)</c:formatCode>
                <c:ptCount val="5"/>
                <c:pt idx="0">
                  <c:v>1.26180965537</c:v>
                </c:pt>
                <c:pt idx="1">
                  <c:v>1.1791548173899999</c:v>
                </c:pt>
                <c:pt idx="2">
                  <c:v>1.1593545761599999</c:v>
                </c:pt>
                <c:pt idx="3">
                  <c:v>1.1593545761599999</c:v>
                </c:pt>
                <c:pt idx="4">
                  <c:v>1.1503473099999999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B-4050-8F15-0501DACE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04512"/>
        <c:axId val="1958907840"/>
      </c:scatterChart>
      <c:valAx>
        <c:axId val="195890451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07840"/>
        <c:crosses val="autoZero"/>
        <c:crossBetween val="midCat"/>
      </c:valAx>
      <c:valAx>
        <c:axId val="19589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ZY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Weight_analysis!$E$17:$E$21</c:f>
              <c:numCache>
                <c:formatCode>0.0_);[Red]\(0.0\)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Weight_analysis!$G$17:$G$21</c:f>
              <c:numCache>
                <c:formatCode>0.000</c:formatCode>
                <c:ptCount val="5"/>
                <c:pt idx="0">
                  <c:v>0.40168270860299998</c:v>
                </c:pt>
                <c:pt idx="1">
                  <c:v>0.41300478320400003</c:v>
                </c:pt>
                <c:pt idx="2">
                  <c:v>0.41300478320400003</c:v>
                </c:pt>
                <c:pt idx="3">
                  <c:v>0.41300478320400003</c:v>
                </c:pt>
                <c:pt idx="4">
                  <c:v>0.41300478320400003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C-4BD8-A264-1BDA30D078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Weight_analysis!$E$17:$E$21</c:f>
              <c:numCache>
                <c:formatCode>0.0_);[Red]\(0.0\)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Weight_analysis!$H$17:$H$21</c:f>
              <c:numCache>
                <c:formatCode>0.000_);[Red]\(0.000\)</c:formatCode>
                <c:ptCount val="5"/>
                <c:pt idx="0">
                  <c:v>0.191354220144</c:v>
                </c:pt>
                <c:pt idx="1">
                  <c:v>0.17423167242900001</c:v>
                </c:pt>
                <c:pt idx="2">
                  <c:v>0.17423167242900001</c:v>
                </c:pt>
                <c:pt idx="3">
                  <c:v>0.17423167242900001</c:v>
                </c:pt>
                <c:pt idx="4">
                  <c:v>0.17423167242900001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C-4BD8-A264-1BDA30D0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42800"/>
        <c:axId val="971545296"/>
      </c:scatterChart>
      <c:valAx>
        <c:axId val="97154280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545296"/>
        <c:crosses val="autoZero"/>
        <c:crossBetween val="midCat"/>
      </c:valAx>
      <c:valAx>
        <c:axId val="9715452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54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KF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Weight_analysis!$E$31:$E$35</c:f>
              <c:numCache>
                <c:formatCode>0.0_);[Red]\(0.0\)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Weight_analysis!$G$31:$G$35</c:f>
              <c:numCache>
                <c:formatCode>0.000</c:formatCode>
                <c:ptCount val="5"/>
                <c:pt idx="0">
                  <c:v>0.80348359999999996</c:v>
                </c:pt>
                <c:pt idx="1">
                  <c:v>0.80829244259999999</c:v>
                </c:pt>
                <c:pt idx="2">
                  <c:v>0.82139490000000004</c:v>
                </c:pt>
                <c:pt idx="3">
                  <c:v>0.82139494999999996</c:v>
                </c:pt>
                <c:pt idx="4">
                  <c:v>0.82139494999999996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3-41E2-9DC5-5087DDB448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Weight_analysis!$E$31:$E$35</c:f>
              <c:numCache>
                <c:formatCode>0.0_);[Red]\(0.0\)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Weight_analysis!$H$31:$H$35</c:f>
              <c:numCache>
                <c:formatCode>0.000_);[Red]\(0.000\)</c:formatCode>
                <c:ptCount val="5"/>
                <c:pt idx="0">
                  <c:v>0.394617</c:v>
                </c:pt>
                <c:pt idx="1">
                  <c:v>0.390504831</c:v>
                </c:pt>
                <c:pt idx="2">
                  <c:v>0.38100440000000002</c:v>
                </c:pt>
                <c:pt idx="3">
                  <c:v>0.38100446999999998</c:v>
                </c:pt>
                <c:pt idx="4">
                  <c:v>0.38100446999999998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1E2-9DC5-5087DDB4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9072"/>
        <c:axId val="960394480"/>
      </c:scatterChart>
      <c:valAx>
        <c:axId val="9603890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94480"/>
        <c:crosses val="autoZero"/>
        <c:crossBetween val="midCat"/>
      </c:valAx>
      <c:valAx>
        <c:axId val="96039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89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i300_6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Weight_analysis!$E$45:$E$49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Weight_analysis!$G$45:$G$49</c:f>
              <c:numCache>
                <c:formatCode>0.000</c:formatCode>
                <c:ptCount val="5"/>
                <c:pt idx="0">
                  <c:v>0.58516794999999999</c:v>
                </c:pt>
                <c:pt idx="1">
                  <c:v>0.58742891909999995</c:v>
                </c:pt>
                <c:pt idx="2">
                  <c:v>0.60099796500000002</c:v>
                </c:pt>
                <c:pt idx="3">
                  <c:v>0.60099796500000002</c:v>
                </c:pt>
                <c:pt idx="4">
                  <c:v>0.60099796500000002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2-4865-B97D-DFA0D61890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Weight_analysis!$E$45:$E$49</c:f>
              <c:numCache>
                <c:formatCode>0.0_);[Red]\(0.0\)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Weight_analysis!$H$45:$H$49</c:f>
              <c:numCache>
                <c:formatCode>0.000_);[Red]\(0.000\)</c:formatCode>
                <c:ptCount val="5"/>
                <c:pt idx="0">
                  <c:v>0.26029289999999999</c:v>
                </c:pt>
                <c:pt idx="1">
                  <c:v>0.25792900000000002</c:v>
                </c:pt>
                <c:pt idx="2">
                  <c:v>0.24345130000000001</c:v>
                </c:pt>
                <c:pt idx="3">
                  <c:v>0.24345130000000001</c:v>
                </c:pt>
                <c:pt idx="4">
                  <c:v>0.24345130000000001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2-4865-B97D-DFA0D618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00720"/>
        <c:axId val="1783501552"/>
      </c:scatterChart>
      <c:valAx>
        <c:axId val="17835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501552"/>
        <c:crosses val="autoZero"/>
        <c:crossBetween val="midCat"/>
        <c:majorUnit val="5"/>
      </c:valAx>
      <c:valAx>
        <c:axId val="178350155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5007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i500_6</a:t>
            </a:r>
            <a:endParaRPr lang="zh-CN" alt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Weight_analysis!$E$59:$E$63</c:f>
              <c:numCache>
                <c:formatCode>0.0_);[Red]\(0.0\)</c:formatCode>
                <c:ptCount val="5"/>
                <c:pt idx="0">
                  <c:v>3.5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Weight_analysis!$G$59:$G$63</c:f>
              <c:numCache>
                <c:formatCode>0.000</c:formatCode>
                <c:ptCount val="5"/>
                <c:pt idx="0">
                  <c:v>0.53729716599999999</c:v>
                </c:pt>
                <c:pt idx="1">
                  <c:v>0.5440682</c:v>
                </c:pt>
                <c:pt idx="2">
                  <c:v>0.55293939999999997</c:v>
                </c:pt>
                <c:pt idx="3">
                  <c:v>0.55515477800000002</c:v>
                </c:pt>
                <c:pt idx="4">
                  <c:v>0.5551547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0-444A-A4A1-777918011B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Weight_analysis!$E$59:$E$63</c:f>
              <c:numCache>
                <c:formatCode>0.0_);[Red]\(0.0\)</c:formatCode>
                <c:ptCount val="5"/>
                <c:pt idx="0">
                  <c:v>3.5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Weight_analysis!$H$59:$H$63</c:f>
              <c:numCache>
                <c:formatCode>0.000_);[Red]\(0.000\)</c:formatCode>
                <c:ptCount val="5"/>
                <c:pt idx="0">
                  <c:v>0.23752999999999999</c:v>
                </c:pt>
                <c:pt idx="1">
                  <c:v>0.22691</c:v>
                </c:pt>
                <c:pt idx="2">
                  <c:v>0.21907499999999999</c:v>
                </c:pt>
                <c:pt idx="3">
                  <c:v>0.21715519999999999</c:v>
                </c:pt>
                <c:pt idx="4">
                  <c:v>0.21715499999999999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0-444A-A4A1-77791801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78672"/>
        <c:axId val="960379088"/>
      </c:scatterChart>
      <c:valAx>
        <c:axId val="9603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79088"/>
        <c:crosses val="autoZero"/>
        <c:crossBetween val="midCat"/>
      </c:valAx>
      <c:valAx>
        <c:axId val="96037908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786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Dis_analysis!$P$2:$P$6</c:f>
              <c:numCache>
                <c:formatCode>0.00_ </c:formatCode>
                <c:ptCount val="5"/>
                <c:pt idx="0">
                  <c:v>1.4</c:v>
                </c:pt>
                <c:pt idx="1">
                  <c:v>1.6</c:v>
                </c:pt>
                <c:pt idx="2">
                  <c:v>1.8</c:v>
                </c:pt>
                <c:pt idx="3">
                  <c:v>2</c:v>
                </c:pt>
                <c:pt idx="4">
                  <c:v>2.2000000000000002</c:v>
                </c:pt>
              </c:numCache>
            </c:numRef>
          </c:xVal>
          <c:yVal>
            <c:numRef>
              <c:f>Dis_analysis!$R$2:$R$6</c:f>
              <c:numCache>
                <c:formatCode>0.000_);[Red]\(0.000\)</c:formatCode>
                <c:ptCount val="5"/>
                <c:pt idx="0">
                  <c:v>1.9037272921999999</c:v>
                </c:pt>
                <c:pt idx="1">
                  <c:v>1.92175607</c:v>
                </c:pt>
                <c:pt idx="2">
                  <c:v>1.92175607706</c:v>
                </c:pt>
                <c:pt idx="3">
                  <c:v>1.9380050520000001</c:v>
                </c:pt>
                <c:pt idx="4">
                  <c:v>1.9380050499999999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1-4273-A56A-A01DD03AE5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Dis_analysis!$P$2:$P$6</c:f>
              <c:numCache>
                <c:formatCode>0.00_ </c:formatCode>
                <c:ptCount val="5"/>
                <c:pt idx="0">
                  <c:v>1.4</c:v>
                </c:pt>
                <c:pt idx="1">
                  <c:v>1.6</c:v>
                </c:pt>
                <c:pt idx="2">
                  <c:v>1.8</c:v>
                </c:pt>
                <c:pt idx="3">
                  <c:v>2</c:v>
                </c:pt>
                <c:pt idx="4">
                  <c:v>2.2000000000000002</c:v>
                </c:pt>
              </c:numCache>
            </c:numRef>
          </c:xVal>
          <c:yVal>
            <c:numRef>
              <c:f>Dis_analysis!$S$2:$S$6</c:f>
              <c:numCache>
                <c:formatCode>0.000_);[Red]\(0.000\)</c:formatCode>
                <c:ptCount val="5"/>
                <c:pt idx="0">
                  <c:v>1.1622768999999999</c:v>
                </c:pt>
                <c:pt idx="1">
                  <c:v>1.1593545000000001</c:v>
                </c:pt>
                <c:pt idx="2">
                  <c:v>1.159354</c:v>
                </c:pt>
                <c:pt idx="3">
                  <c:v>1.150347</c:v>
                </c:pt>
                <c:pt idx="4">
                  <c:v>1.150347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1-4273-A56A-A01DD03A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66528"/>
        <c:axId val="1819268192"/>
      </c:scatterChart>
      <c:valAx>
        <c:axId val="1819266528"/>
        <c:scaling>
          <c:orientation val="minMax"/>
          <c:max val="2.2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268192"/>
        <c:crosses val="autoZero"/>
        <c:crossBetween val="midCat"/>
        <c:majorUnit val="0.2"/>
      </c:valAx>
      <c:valAx>
        <c:axId val="1819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2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Dis_analysis!$P$8:$P$12</c:f>
              <c:numCache>
                <c:formatCode>0.00_ </c:formatCode>
                <c:ptCount val="5"/>
                <c:pt idx="0">
                  <c:v>0.36</c:v>
                </c:pt>
                <c:pt idx="1">
                  <c:v>0.38</c:v>
                </c:pt>
                <c:pt idx="2">
                  <c:v>0.4</c:v>
                </c:pt>
                <c:pt idx="3">
                  <c:v>0.42</c:v>
                </c:pt>
                <c:pt idx="4">
                  <c:v>0.44</c:v>
                </c:pt>
              </c:numCache>
            </c:numRef>
          </c:xVal>
          <c:yVal>
            <c:numRef>
              <c:f>Dis_analysis!$R$8:$R$12</c:f>
              <c:numCache>
                <c:formatCode>0.000_);[Red]\(0.000\)</c:formatCode>
                <c:ptCount val="5"/>
                <c:pt idx="0">
                  <c:v>0.41300478000000002</c:v>
                </c:pt>
                <c:pt idx="1">
                  <c:v>0.41300478000000002</c:v>
                </c:pt>
                <c:pt idx="2">
                  <c:v>0.41300478000000002</c:v>
                </c:pt>
                <c:pt idx="3">
                  <c:v>0.4130047832</c:v>
                </c:pt>
                <c:pt idx="4">
                  <c:v>0.41210430990000002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B-4312-A1FD-F37CB2029E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Dis_analysis!$P$8:$P$12</c:f>
              <c:numCache>
                <c:formatCode>0.00_ </c:formatCode>
                <c:ptCount val="5"/>
                <c:pt idx="0">
                  <c:v>0.36</c:v>
                </c:pt>
                <c:pt idx="1">
                  <c:v>0.38</c:v>
                </c:pt>
                <c:pt idx="2">
                  <c:v>0.4</c:v>
                </c:pt>
                <c:pt idx="3">
                  <c:v>0.42</c:v>
                </c:pt>
                <c:pt idx="4">
                  <c:v>0.44</c:v>
                </c:pt>
              </c:numCache>
            </c:numRef>
          </c:xVal>
          <c:yVal>
            <c:numRef>
              <c:f>Dis_analysis!$S$8:$S$12</c:f>
              <c:numCache>
                <c:formatCode>0.000_);[Red]\(0.000\)</c:formatCode>
                <c:ptCount val="5"/>
                <c:pt idx="0">
                  <c:v>0.17423167000000001</c:v>
                </c:pt>
                <c:pt idx="1">
                  <c:v>0.17423167000000001</c:v>
                </c:pt>
                <c:pt idx="2">
                  <c:v>0.17423167000000001</c:v>
                </c:pt>
                <c:pt idx="3">
                  <c:v>0.17423167000000001</c:v>
                </c:pt>
                <c:pt idx="4">
                  <c:v>0.177482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B-4312-A1FD-F37CB202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43632"/>
        <c:axId val="971544048"/>
      </c:scatterChart>
      <c:valAx>
        <c:axId val="971543632"/>
        <c:scaling>
          <c:orientation val="minMax"/>
          <c:max val="0.42000000000000004"/>
          <c:min val="0.36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544048"/>
        <c:crosses val="autoZero"/>
        <c:crossBetween val="midCat"/>
        <c:majorUnit val="2.0000000000000004E-2"/>
      </c:valAx>
      <c:valAx>
        <c:axId val="971544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5436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Dis_analysis!$P$14:$P$18</c:f>
              <c:numCache>
                <c:formatCode>0.00_ </c:formatCode>
                <c:ptCount val="5"/>
                <c:pt idx="0">
                  <c:v>0.63</c:v>
                </c:pt>
                <c:pt idx="1">
                  <c:v>0.71</c:v>
                </c:pt>
                <c:pt idx="2">
                  <c:v>0.79</c:v>
                </c:pt>
                <c:pt idx="3">
                  <c:v>0.87</c:v>
                </c:pt>
                <c:pt idx="4">
                  <c:v>0.95</c:v>
                </c:pt>
              </c:numCache>
            </c:numRef>
          </c:xVal>
          <c:yVal>
            <c:numRef>
              <c:f>Dis_analysis!$R$14:$R$18</c:f>
              <c:numCache>
                <c:formatCode>0.000_);[Red]\(0.000\)</c:formatCode>
                <c:ptCount val="5"/>
                <c:pt idx="0">
                  <c:v>0.80698700000000001</c:v>
                </c:pt>
                <c:pt idx="1">
                  <c:v>0.81817785399999998</c:v>
                </c:pt>
                <c:pt idx="2">
                  <c:v>0.82139495500000004</c:v>
                </c:pt>
                <c:pt idx="3">
                  <c:v>0.82173089300000002</c:v>
                </c:pt>
                <c:pt idx="4">
                  <c:v>0.82173089300000002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1-41F2-88A8-2663603B9B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Dis_analysis!$P$14:$P$18</c:f>
              <c:numCache>
                <c:formatCode>0.00_ </c:formatCode>
                <c:ptCount val="5"/>
                <c:pt idx="0">
                  <c:v>0.63</c:v>
                </c:pt>
                <c:pt idx="1">
                  <c:v>0.71</c:v>
                </c:pt>
                <c:pt idx="2">
                  <c:v>0.79</c:v>
                </c:pt>
                <c:pt idx="3">
                  <c:v>0.87</c:v>
                </c:pt>
                <c:pt idx="4">
                  <c:v>0.95</c:v>
                </c:pt>
              </c:numCache>
            </c:numRef>
          </c:xVal>
          <c:yVal>
            <c:numRef>
              <c:f>Dis_analysis!$S$14:$S$18</c:f>
              <c:numCache>
                <c:formatCode>0.000_);[Red]\(0.000\)</c:formatCode>
                <c:ptCount val="5"/>
                <c:pt idx="0">
                  <c:v>0.39140000000000003</c:v>
                </c:pt>
                <c:pt idx="1">
                  <c:v>0.38165000900000001</c:v>
                </c:pt>
                <c:pt idx="2">
                  <c:v>0.38100447500000001</c:v>
                </c:pt>
                <c:pt idx="3">
                  <c:v>0.38107769000000002</c:v>
                </c:pt>
                <c:pt idx="4">
                  <c:v>0.381077691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1-41F2-88A8-2663603B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90736"/>
        <c:axId val="960391568"/>
      </c:scatterChart>
      <c:valAx>
        <c:axId val="960390736"/>
        <c:scaling>
          <c:orientation val="minMax"/>
          <c:max val="0.95000000000000007"/>
          <c:min val="0.63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91568"/>
        <c:crosses val="autoZero"/>
        <c:crossBetween val="midCat"/>
        <c:majorUnit val="8.0000000000000016E-2"/>
        <c:minorUnit val="1.0000000000000002E-2"/>
      </c:valAx>
      <c:valAx>
        <c:axId val="96039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3907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ZY!$P$11:$P$15</c:f>
              <c:numCache>
                <c:formatCode>0.00_ </c:formatCode>
                <c:ptCount val="5"/>
                <c:pt idx="0">
                  <c:v>0.39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0.35</c:v>
                </c:pt>
              </c:numCache>
            </c:numRef>
          </c:xVal>
          <c:yVal>
            <c:numRef>
              <c:f>ZY!$R$11:$R$15</c:f>
              <c:numCache>
                <c:formatCode>0.000_);[Red]\(0.000\)</c:formatCode>
                <c:ptCount val="5"/>
                <c:pt idx="0">
                  <c:v>0.41393852709399998</c:v>
                </c:pt>
                <c:pt idx="1">
                  <c:v>0.41393852709399998</c:v>
                </c:pt>
                <c:pt idx="2">
                  <c:v>0.41393852709399998</c:v>
                </c:pt>
                <c:pt idx="3">
                  <c:v>0.41393852709399998</c:v>
                </c:pt>
                <c:pt idx="4">
                  <c:v>0.41393852709399998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C-4192-A7A6-BF75681C15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ZY!$P$11:$P$15</c:f>
              <c:numCache>
                <c:formatCode>0.00_ </c:formatCode>
                <c:ptCount val="5"/>
                <c:pt idx="0">
                  <c:v>0.39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0.35</c:v>
                </c:pt>
              </c:numCache>
            </c:numRef>
          </c:xVal>
          <c:yVal>
            <c:numRef>
              <c:f>ZY!$S$11:$S$15</c:f>
              <c:numCache>
                <c:formatCode>0.000_);[Red]\(0.000\)</c:formatCode>
                <c:ptCount val="5"/>
                <c:pt idx="0">
                  <c:v>0.17533789250000001</c:v>
                </c:pt>
                <c:pt idx="1">
                  <c:v>0.17533789250000001</c:v>
                </c:pt>
                <c:pt idx="2">
                  <c:v>0.17533789250000001</c:v>
                </c:pt>
                <c:pt idx="3">
                  <c:v>0.17533789250000001</c:v>
                </c:pt>
                <c:pt idx="4">
                  <c:v>0.17533789250000001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C-4192-A7A6-BF75681C15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ZY!$P$11:$P$15</c:f>
              <c:numCache>
                <c:formatCode>0.00_ </c:formatCode>
                <c:ptCount val="5"/>
                <c:pt idx="0">
                  <c:v>0.39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0.35</c:v>
                </c:pt>
              </c:numCache>
            </c:numRef>
          </c:xVal>
          <c:yVal>
            <c:numRef>
              <c:f>ZY!$T$11:$T$15</c:f>
              <c:numCache>
                <c:formatCode>0.000_);[Red]\(0.000\)</c:formatCode>
                <c:ptCount val="5"/>
                <c:pt idx="0">
                  <c:v>0.13246521999999999</c:v>
                </c:pt>
                <c:pt idx="1">
                  <c:v>0.13246521999999999</c:v>
                </c:pt>
                <c:pt idx="2">
                  <c:v>0.13246521999999999</c:v>
                </c:pt>
                <c:pt idx="3">
                  <c:v>0.13246521999999999</c:v>
                </c:pt>
                <c:pt idx="4">
                  <c:v>0.13246521999999999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C-4192-A7A6-BF75681C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20048"/>
        <c:axId val="1543422128"/>
      </c:scatterChart>
      <c:valAx>
        <c:axId val="1543420048"/>
        <c:scaling>
          <c:orientation val="minMax"/>
          <c:max val="0.39000000000000007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22128"/>
        <c:crosses val="autoZero"/>
        <c:crossBetween val="midCat"/>
      </c:valAx>
      <c:valAx>
        <c:axId val="15434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i300_6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Dis_analysis!$P$20:$P$24</c:f>
              <c:numCache>
                <c:formatCode>0.00_ </c:formatCode>
                <c:ptCount val="5"/>
                <c:pt idx="0">
                  <c:v>0.46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0.63</c:v>
                </c:pt>
                <c:pt idx="4">
                  <c:v>0.68</c:v>
                </c:pt>
              </c:numCache>
            </c:numRef>
          </c:xVal>
          <c:yVal>
            <c:numRef>
              <c:f>Dis_analysis!$R$20:$R$24</c:f>
              <c:numCache>
                <c:formatCode>0.000_);[Red]\(0.000\)</c:formatCode>
                <c:ptCount val="5"/>
                <c:pt idx="0">
                  <c:v>0.59275277999999998</c:v>
                </c:pt>
                <c:pt idx="1">
                  <c:v>0.60099796569999997</c:v>
                </c:pt>
                <c:pt idx="2" formatCode="0.000">
                  <c:v>0.600997</c:v>
                </c:pt>
                <c:pt idx="3" formatCode="0.000">
                  <c:v>0.60099796569999997</c:v>
                </c:pt>
                <c:pt idx="4" formatCode="0.000">
                  <c:v>0.60099796569999997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8-4CE4-8DCA-41E26840ED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Dis_analysis!$P$20:$P$24</c:f>
              <c:numCache>
                <c:formatCode>0.00_ </c:formatCode>
                <c:ptCount val="5"/>
                <c:pt idx="0">
                  <c:v>0.46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0.63</c:v>
                </c:pt>
                <c:pt idx="4">
                  <c:v>0.68</c:v>
                </c:pt>
              </c:numCache>
            </c:numRef>
          </c:xVal>
          <c:yVal>
            <c:numRef>
              <c:f>Dis_analysis!$S$20:$S$24</c:f>
              <c:numCache>
                <c:formatCode>0.000_);[Red]\(0.000\)</c:formatCode>
                <c:ptCount val="5"/>
                <c:pt idx="0">
                  <c:v>0.25174049999999998</c:v>
                </c:pt>
                <c:pt idx="1">
                  <c:v>0.24345130000000001</c:v>
                </c:pt>
                <c:pt idx="2">
                  <c:v>0.24345133499999999</c:v>
                </c:pt>
                <c:pt idx="3">
                  <c:v>0.24345133499999999</c:v>
                </c:pt>
                <c:pt idx="4">
                  <c:v>0.24345133499999999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8-4CE4-8DCA-41E26840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4816"/>
        <c:axId val="1042483568"/>
      </c:scatterChart>
      <c:valAx>
        <c:axId val="1042484816"/>
        <c:scaling>
          <c:orientation val="minMax"/>
          <c:max val="0.70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83568"/>
        <c:crosses val="autoZero"/>
        <c:crossBetween val="midCat"/>
        <c:majorUnit val="5.000000000000001E-2"/>
      </c:valAx>
      <c:valAx>
        <c:axId val="104248356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848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i500_6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Dis_analysis!$P$26:$P$30</c:f>
              <c:numCache>
                <c:formatCode>0.00_ </c:formatCode>
                <c:ptCount val="5"/>
                <c:pt idx="0">
                  <c:v>0.42</c:v>
                </c:pt>
                <c:pt idx="1">
                  <c:v>0.47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0.62</c:v>
                </c:pt>
              </c:numCache>
            </c:numRef>
          </c:xVal>
          <c:yVal>
            <c:numRef>
              <c:f>Dis_analysis!$R$26:$R$30</c:f>
              <c:numCache>
                <c:formatCode>0.000</c:formatCode>
                <c:ptCount val="5"/>
                <c:pt idx="0" formatCode="0.000_);[Red]\(0.000\)">
                  <c:v>0.54649099999999995</c:v>
                </c:pt>
                <c:pt idx="1">
                  <c:v>0.54649102400000005</c:v>
                </c:pt>
                <c:pt idx="2">
                  <c:v>0.55293945600000005</c:v>
                </c:pt>
                <c:pt idx="3" formatCode="0.000_);[Red]\(0.000\)">
                  <c:v>0.55293945629999997</c:v>
                </c:pt>
                <c:pt idx="4" formatCode="0.000_);[Red]\(0.000\)">
                  <c:v>0.54795579999999999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8-4BC2-A8FC-54C6FFAB6E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Dis_analysis!$P$26:$P$30</c:f>
              <c:numCache>
                <c:formatCode>0.00_ </c:formatCode>
                <c:ptCount val="5"/>
                <c:pt idx="0">
                  <c:v>0.42</c:v>
                </c:pt>
                <c:pt idx="1">
                  <c:v>0.47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0.62</c:v>
                </c:pt>
              </c:numCache>
            </c:numRef>
          </c:xVal>
          <c:yVal>
            <c:numRef>
              <c:f>Dis_analysis!$S$26:$S$30</c:f>
              <c:numCache>
                <c:formatCode>0.000_);[Red]\(0.000\)</c:formatCode>
                <c:ptCount val="5"/>
                <c:pt idx="0">
                  <c:v>0.222525</c:v>
                </c:pt>
                <c:pt idx="1">
                  <c:v>0.222525</c:v>
                </c:pt>
                <c:pt idx="2" formatCode="0.000">
                  <c:v>0.21907570000000001</c:v>
                </c:pt>
                <c:pt idx="3">
                  <c:v>0.21907570000000001</c:v>
                </c:pt>
                <c:pt idx="4">
                  <c:v>0.2290874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8-4BC2-A8FC-54C6FFAB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41712"/>
        <c:axId val="863045456"/>
      </c:scatterChart>
      <c:valAx>
        <c:axId val="863041712"/>
        <c:scaling>
          <c:orientation val="minMax"/>
          <c:max val="0.62000000000000011"/>
          <c:min val="0.42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45456"/>
        <c:crosses val="autoZero"/>
        <c:crossBetween val="midCat"/>
      </c:valAx>
      <c:valAx>
        <c:axId val="8630454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417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Dis_analysis!$D$2:$D$6</c:f>
              <c:numCache>
                <c:formatCode>0.00_ </c:formatCode>
                <c:ptCount val="5"/>
                <c:pt idx="0">
                  <c:v>1.5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2.2999999999999998</c:v>
                </c:pt>
              </c:numCache>
            </c:numRef>
          </c:xVal>
          <c:yVal>
            <c:numRef>
              <c:f>Dis_analysis!$F$2:$F$6</c:f>
              <c:numCache>
                <c:formatCode>0.000_);[Red]\(0.000\)</c:formatCode>
                <c:ptCount val="5"/>
                <c:pt idx="0">
                  <c:v>1.9373863497999999</c:v>
                </c:pt>
                <c:pt idx="1">
                  <c:v>1.95184059</c:v>
                </c:pt>
                <c:pt idx="2">
                  <c:v>1.9946200000000001</c:v>
                </c:pt>
                <c:pt idx="3">
                  <c:v>1.97351832669</c:v>
                </c:pt>
                <c:pt idx="4">
                  <c:v>1.98181956663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2-41B7-A629-72D8E05D01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Dis_analysis!$D$2:$D$6</c:f>
              <c:numCache>
                <c:formatCode>0.00_ </c:formatCode>
                <c:ptCount val="5"/>
                <c:pt idx="0">
                  <c:v>1.5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2.2999999999999998</c:v>
                </c:pt>
              </c:numCache>
            </c:numRef>
          </c:xVal>
          <c:yVal>
            <c:numRef>
              <c:f>Dis_analysis!$G$2:$G$6</c:f>
              <c:numCache>
                <c:formatCode>0.000_);[Red]\(0.000\)</c:formatCode>
                <c:ptCount val="5"/>
                <c:pt idx="0">
                  <c:v>1.3595010000000001</c:v>
                </c:pt>
                <c:pt idx="1">
                  <c:v>1.3403590000000001</c:v>
                </c:pt>
                <c:pt idx="2">
                  <c:v>1.2941</c:v>
                </c:pt>
                <c:pt idx="3">
                  <c:v>1.31660482</c:v>
                </c:pt>
                <c:pt idx="4">
                  <c:v>1.315805774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2-41B7-A629-72D8E05D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33136"/>
        <c:axId val="1020635632"/>
      </c:scatterChart>
      <c:valAx>
        <c:axId val="1020633136"/>
        <c:scaling>
          <c:orientation val="minMax"/>
          <c:max val="2.2999999999999998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635632"/>
        <c:crosses val="autoZero"/>
        <c:crossBetween val="midCat"/>
        <c:majorUnit val="0.2"/>
      </c:valAx>
      <c:valAx>
        <c:axId val="1020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6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Dis_analysis!$D$8:$D$12</c:f>
              <c:numCache>
                <c:formatCode>0.00_ </c:formatCode>
                <c:ptCount val="5"/>
                <c:pt idx="0">
                  <c:v>0.36</c:v>
                </c:pt>
                <c:pt idx="1">
                  <c:v>0.38</c:v>
                </c:pt>
                <c:pt idx="2">
                  <c:v>0.4</c:v>
                </c:pt>
                <c:pt idx="3">
                  <c:v>0.42</c:v>
                </c:pt>
                <c:pt idx="4">
                  <c:v>0.44</c:v>
                </c:pt>
              </c:numCache>
            </c:numRef>
          </c:xVal>
          <c:yVal>
            <c:numRef>
              <c:f>Dis_analysis!$F$8:$F$12</c:f>
              <c:numCache>
                <c:formatCode>0.000_);[Red]\(0.000\)</c:formatCode>
                <c:ptCount val="5"/>
                <c:pt idx="0">
                  <c:v>0.41393852709399998</c:v>
                </c:pt>
                <c:pt idx="1">
                  <c:v>0.41393852709399998</c:v>
                </c:pt>
                <c:pt idx="2">
                  <c:v>0.41728544856999999</c:v>
                </c:pt>
                <c:pt idx="3">
                  <c:v>0.41728544000000001</c:v>
                </c:pt>
                <c:pt idx="4">
                  <c:v>0.41739376839999998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8-4130-B5EA-2DF9B6B1D3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Dis_analysis!$D$8:$D$12</c:f>
              <c:numCache>
                <c:formatCode>0.00_ </c:formatCode>
                <c:ptCount val="5"/>
                <c:pt idx="0">
                  <c:v>0.36</c:v>
                </c:pt>
                <c:pt idx="1">
                  <c:v>0.38</c:v>
                </c:pt>
                <c:pt idx="2">
                  <c:v>0.4</c:v>
                </c:pt>
                <c:pt idx="3">
                  <c:v>0.42</c:v>
                </c:pt>
                <c:pt idx="4">
                  <c:v>0.44</c:v>
                </c:pt>
              </c:numCache>
            </c:numRef>
          </c:xVal>
          <c:yVal>
            <c:numRef>
              <c:f>Dis_analysis!$G$8:$G$12</c:f>
              <c:numCache>
                <c:formatCode>0.000_);[Red]\(0.000\)</c:formatCode>
                <c:ptCount val="5"/>
                <c:pt idx="0">
                  <c:v>0.17533789250000001</c:v>
                </c:pt>
                <c:pt idx="1">
                  <c:v>0.17533789250000001</c:v>
                </c:pt>
                <c:pt idx="2">
                  <c:v>0.18059469</c:v>
                </c:pt>
                <c:pt idx="3">
                  <c:v>0.18059</c:v>
                </c:pt>
                <c:pt idx="4">
                  <c:v>0.1805835995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130-B5EA-2DF9B6B1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03920"/>
        <c:axId val="963505168"/>
      </c:scatterChart>
      <c:valAx>
        <c:axId val="963503920"/>
        <c:scaling>
          <c:orientation val="minMax"/>
          <c:max val="0.44000000000000006"/>
          <c:min val="0.36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05168"/>
        <c:crosses val="autoZero"/>
        <c:crossBetween val="midCat"/>
        <c:majorUnit val="2.0000000000000004E-2"/>
      </c:valAx>
      <c:valAx>
        <c:axId val="96350516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039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i300_6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Dis_analysis!$D$20:$D$24</c:f>
              <c:numCache>
                <c:formatCode>0.00_ </c:formatCode>
                <c:ptCount val="5"/>
                <c:pt idx="0">
                  <c:v>0.48</c:v>
                </c:pt>
                <c:pt idx="1">
                  <c:v>0.54</c:v>
                </c:pt>
                <c:pt idx="2">
                  <c:v>0.6</c:v>
                </c:pt>
                <c:pt idx="3">
                  <c:v>0.66</c:v>
                </c:pt>
                <c:pt idx="4">
                  <c:v>0.72</c:v>
                </c:pt>
              </c:numCache>
            </c:numRef>
          </c:xVal>
          <c:yVal>
            <c:numRef>
              <c:f>Dis_analysis!$F$20:$F$24</c:f>
              <c:numCache>
                <c:formatCode>0.000_);[Red]\(0.000\)</c:formatCode>
                <c:ptCount val="5"/>
                <c:pt idx="0">
                  <c:v>0.61888810000000005</c:v>
                </c:pt>
                <c:pt idx="1">
                  <c:v>0.62054710899999999</c:v>
                </c:pt>
                <c:pt idx="2">
                  <c:v>0.61796200000000001</c:v>
                </c:pt>
                <c:pt idx="3">
                  <c:v>0.61796233</c:v>
                </c:pt>
                <c:pt idx="4">
                  <c:v>0.62455590000000005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2-41BB-8764-3266319050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Dis_analysis!$D$20:$D$24</c:f>
              <c:numCache>
                <c:formatCode>0.00_ </c:formatCode>
                <c:ptCount val="5"/>
                <c:pt idx="0">
                  <c:v>0.48</c:v>
                </c:pt>
                <c:pt idx="1">
                  <c:v>0.54</c:v>
                </c:pt>
                <c:pt idx="2">
                  <c:v>0.6</c:v>
                </c:pt>
                <c:pt idx="3">
                  <c:v>0.66</c:v>
                </c:pt>
                <c:pt idx="4">
                  <c:v>0.72</c:v>
                </c:pt>
              </c:numCache>
            </c:numRef>
          </c:xVal>
          <c:yVal>
            <c:numRef>
              <c:f>Dis_analysis!$G$20:$G$24</c:f>
              <c:numCache>
                <c:formatCode>0.000_);[Red]\(0.000\)</c:formatCode>
                <c:ptCount val="5"/>
                <c:pt idx="0">
                  <c:v>0.26180999999999999</c:v>
                </c:pt>
                <c:pt idx="1">
                  <c:v>0.26193</c:v>
                </c:pt>
                <c:pt idx="2">
                  <c:v>0.2669858564</c:v>
                </c:pt>
                <c:pt idx="3">
                  <c:v>0.26698585600000002</c:v>
                </c:pt>
                <c:pt idx="4">
                  <c:v>0.25940210000000002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2-41BB-8764-32663190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6480"/>
        <c:axId val="963805232"/>
      </c:scatterChart>
      <c:valAx>
        <c:axId val="963806480"/>
        <c:scaling>
          <c:orientation val="minMax"/>
          <c:max val="0.72000000000000008"/>
          <c:min val="0.48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05232"/>
        <c:crosses val="autoZero"/>
        <c:crossBetween val="midCat"/>
        <c:majorUnit val="6.0000000000000012E-2"/>
      </c:valAx>
      <c:valAx>
        <c:axId val="96380523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064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i500_6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Dis_analysis!$D$26:$D$30</c:f>
              <c:numCache>
                <c:formatCode>0.00_ </c:formatCode>
                <c:ptCount val="5"/>
                <c:pt idx="0">
                  <c:v>0.42</c:v>
                </c:pt>
                <c:pt idx="1">
                  <c:v>0.48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0.64</c:v>
                </c:pt>
              </c:numCache>
            </c:numRef>
          </c:xVal>
          <c:yVal>
            <c:numRef>
              <c:f>Dis_analysis!$F$26:$F$30</c:f>
              <c:numCache>
                <c:formatCode>0.000_);[Red]\(0.000\)</c:formatCode>
                <c:ptCount val="5"/>
                <c:pt idx="0">
                  <c:v>0.57003731999999996</c:v>
                </c:pt>
                <c:pt idx="1">
                  <c:v>0.57003732799999995</c:v>
                </c:pt>
                <c:pt idx="2">
                  <c:v>0.57060730000000004</c:v>
                </c:pt>
                <c:pt idx="3">
                  <c:v>0.57113668210000001</c:v>
                </c:pt>
                <c:pt idx="4">
                  <c:v>0.57023801399999996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2-4100-9D03-59D324CFB7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Dis_analysis!$D$26:$D$30</c:f>
              <c:numCache>
                <c:formatCode>0.00_ </c:formatCode>
                <c:ptCount val="5"/>
                <c:pt idx="0">
                  <c:v>0.42</c:v>
                </c:pt>
                <c:pt idx="1">
                  <c:v>0.48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0.64</c:v>
                </c:pt>
              </c:numCache>
            </c:numRef>
          </c:xVal>
          <c:yVal>
            <c:numRef>
              <c:f>Dis_analysis!$G$26:$G$30</c:f>
              <c:numCache>
                <c:formatCode>0.000_);[Red]\(0.000\)</c:formatCode>
                <c:ptCount val="5"/>
                <c:pt idx="0">
                  <c:v>0.2413148</c:v>
                </c:pt>
                <c:pt idx="1">
                  <c:v>0.2413148</c:v>
                </c:pt>
                <c:pt idx="2">
                  <c:v>0.24111099999999999</c:v>
                </c:pt>
                <c:pt idx="3">
                  <c:v>0.24091152900000001</c:v>
                </c:pt>
                <c:pt idx="4">
                  <c:v>0.2436092758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4100-9D03-59D324CF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62976"/>
        <c:axId val="2019472128"/>
      </c:scatterChart>
      <c:valAx>
        <c:axId val="2019462976"/>
        <c:scaling>
          <c:orientation val="minMax"/>
          <c:max val="0.64000000000000012"/>
          <c:min val="0.42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72128"/>
        <c:crosses val="autoZero"/>
        <c:crossBetween val="midCat"/>
        <c:majorUnit val="6.0000000000000012E-2"/>
      </c:valAx>
      <c:valAx>
        <c:axId val="20194721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46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Dis_analysis!$D$14:$D$18</c:f>
              <c:numCache>
                <c:formatCode>0.00_ </c:formatCode>
                <c:ptCount val="5"/>
                <c:pt idx="0">
                  <c:v>0.66</c:v>
                </c:pt>
                <c:pt idx="1">
                  <c:v>0.74</c:v>
                </c:pt>
                <c:pt idx="2">
                  <c:v>0.82</c:v>
                </c:pt>
                <c:pt idx="3">
                  <c:v>0.9</c:v>
                </c:pt>
                <c:pt idx="4">
                  <c:v>0.98</c:v>
                </c:pt>
              </c:numCache>
            </c:numRef>
          </c:xVal>
          <c:yVal>
            <c:numRef>
              <c:f>Dis_analysis!$F$14:$F$18</c:f>
              <c:numCache>
                <c:formatCode>0.000_);[Red]\(0.000\)</c:formatCode>
                <c:ptCount val="5"/>
                <c:pt idx="0">
                  <c:v>0.80836353167999997</c:v>
                </c:pt>
                <c:pt idx="1">
                  <c:v>0.82155921646499996</c:v>
                </c:pt>
                <c:pt idx="2">
                  <c:v>0.80889983580000002</c:v>
                </c:pt>
                <c:pt idx="3">
                  <c:v>0.82189515390800005</c:v>
                </c:pt>
                <c:pt idx="4">
                  <c:v>0.82189515390000001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0-4314-82FA-0625A52FF0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Dis_analysis!$D$14:$D$18</c:f>
              <c:numCache>
                <c:formatCode>0.00_ </c:formatCode>
                <c:ptCount val="5"/>
                <c:pt idx="0">
                  <c:v>0.66</c:v>
                </c:pt>
                <c:pt idx="1">
                  <c:v>0.74</c:v>
                </c:pt>
                <c:pt idx="2">
                  <c:v>0.82</c:v>
                </c:pt>
                <c:pt idx="3">
                  <c:v>0.9</c:v>
                </c:pt>
                <c:pt idx="4">
                  <c:v>0.98</c:v>
                </c:pt>
              </c:numCache>
            </c:numRef>
          </c:xVal>
          <c:yVal>
            <c:numRef>
              <c:f>Dis_analysis!$G$14:$G$18</c:f>
              <c:numCache>
                <c:formatCode>0.000_);[Red]\(0.000\)</c:formatCode>
                <c:ptCount val="5"/>
                <c:pt idx="0">
                  <c:v>0.39055769600000001</c:v>
                </c:pt>
                <c:pt idx="1">
                  <c:v>0.38101597999999998</c:v>
                </c:pt>
                <c:pt idx="2">
                  <c:v>0.39456799999999997</c:v>
                </c:pt>
                <c:pt idx="3">
                  <c:v>0.38108904999999998</c:v>
                </c:pt>
                <c:pt idx="4">
                  <c:v>0.38108905100000001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0-4314-82FA-0625A52F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58064"/>
        <c:axId val="851365968"/>
      </c:scatterChart>
      <c:valAx>
        <c:axId val="85135806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65968"/>
        <c:crosses val="autoZero"/>
        <c:crossBetween val="midCat"/>
      </c:valAx>
      <c:valAx>
        <c:axId val="851365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580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HM_convergence!$C$2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HM_convergence!$A$3:$A$192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HM_convergence!$C$3:$C$192</c:f>
              <c:numCache>
                <c:formatCode>0.000_);[Red]\(0.000\)</c:formatCode>
                <c:ptCount val="190"/>
                <c:pt idx="0">
                  <c:v>2.5210294927899999</c:v>
                </c:pt>
                <c:pt idx="1">
                  <c:v>2.4164731471500001</c:v>
                </c:pt>
                <c:pt idx="2">
                  <c:v>2.3502286253600002</c:v>
                </c:pt>
                <c:pt idx="3">
                  <c:v>2.3370110420499999</c:v>
                </c:pt>
                <c:pt idx="4">
                  <c:v>2.4077250056300001</c:v>
                </c:pt>
                <c:pt idx="5">
                  <c:v>2.3488526518200001</c:v>
                </c:pt>
                <c:pt idx="6">
                  <c:v>2.3400309196300002</c:v>
                </c:pt>
                <c:pt idx="7">
                  <c:v>2.3487532261999999</c:v>
                </c:pt>
                <c:pt idx="8">
                  <c:v>2.3487532261999999</c:v>
                </c:pt>
                <c:pt idx="9">
                  <c:v>2.3488526518200001</c:v>
                </c:pt>
                <c:pt idx="10">
                  <c:v>2.2544582607199999</c:v>
                </c:pt>
                <c:pt idx="11">
                  <c:v>2.24117303331</c:v>
                </c:pt>
                <c:pt idx="12">
                  <c:v>2.1780513294000001</c:v>
                </c:pt>
                <c:pt idx="13">
                  <c:v>2.26951361872</c:v>
                </c:pt>
                <c:pt idx="14">
                  <c:v>2.1780513294000001</c:v>
                </c:pt>
                <c:pt idx="15">
                  <c:v>2.1803504632399999</c:v>
                </c:pt>
                <c:pt idx="16">
                  <c:v>2.24117303331</c:v>
                </c:pt>
                <c:pt idx="17">
                  <c:v>2.1803504632399999</c:v>
                </c:pt>
                <c:pt idx="18">
                  <c:v>2.1803504632399999</c:v>
                </c:pt>
                <c:pt idx="19">
                  <c:v>2.16517543397</c:v>
                </c:pt>
                <c:pt idx="20">
                  <c:v>2.17316636805</c:v>
                </c:pt>
                <c:pt idx="21">
                  <c:v>2.17316636805</c:v>
                </c:pt>
                <c:pt idx="22">
                  <c:v>2.26231665704</c:v>
                </c:pt>
                <c:pt idx="23">
                  <c:v>2.1642224190600001</c:v>
                </c:pt>
                <c:pt idx="24">
                  <c:v>2.2293608231499999</c:v>
                </c:pt>
                <c:pt idx="25">
                  <c:v>2.1484614197699998</c:v>
                </c:pt>
                <c:pt idx="26">
                  <c:v>2.1642224190600001</c:v>
                </c:pt>
                <c:pt idx="27">
                  <c:v>2.1479347153599999</c:v>
                </c:pt>
                <c:pt idx="28">
                  <c:v>2.14790523412</c:v>
                </c:pt>
                <c:pt idx="29">
                  <c:v>2.17316636805</c:v>
                </c:pt>
                <c:pt idx="30">
                  <c:v>2.2293365452399998</c:v>
                </c:pt>
                <c:pt idx="31">
                  <c:v>2.2294967916399999</c:v>
                </c:pt>
                <c:pt idx="32">
                  <c:v>2.1642224190600001</c:v>
                </c:pt>
                <c:pt idx="33">
                  <c:v>2.14790523412</c:v>
                </c:pt>
                <c:pt idx="34">
                  <c:v>2.17316636805</c:v>
                </c:pt>
                <c:pt idx="35">
                  <c:v>2.1642224190600001</c:v>
                </c:pt>
                <c:pt idx="36">
                  <c:v>2.1319564450200001</c:v>
                </c:pt>
                <c:pt idx="37">
                  <c:v>2.1319564450200001</c:v>
                </c:pt>
                <c:pt idx="38">
                  <c:v>2.15823305774</c:v>
                </c:pt>
                <c:pt idx="39">
                  <c:v>2.17316636805</c:v>
                </c:pt>
                <c:pt idx="40">
                  <c:v>2.1319564450200001</c:v>
                </c:pt>
                <c:pt idx="41">
                  <c:v>2.1319564450200001</c:v>
                </c:pt>
                <c:pt idx="42">
                  <c:v>2.1313166397800001</c:v>
                </c:pt>
                <c:pt idx="43">
                  <c:v>2.15823305774</c:v>
                </c:pt>
                <c:pt idx="44">
                  <c:v>2.1319564450200001</c:v>
                </c:pt>
                <c:pt idx="45">
                  <c:v>2.15823305774</c:v>
                </c:pt>
                <c:pt idx="46">
                  <c:v>2.1716885002500002</c:v>
                </c:pt>
                <c:pt idx="47">
                  <c:v>2.1619588943700001</c:v>
                </c:pt>
                <c:pt idx="48">
                  <c:v>2.1711541752299999</c:v>
                </c:pt>
                <c:pt idx="49">
                  <c:v>2.1642224190600001</c:v>
                </c:pt>
                <c:pt idx="50">
                  <c:v>2.1319564450200001</c:v>
                </c:pt>
                <c:pt idx="51">
                  <c:v>2.1208171400500002</c:v>
                </c:pt>
                <c:pt idx="52">
                  <c:v>2.17316636805</c:v>
                </c:pt>
                <c:pt idx="53">
                  <c:v>2.1642224190600001</c:v>
                </c:pt>
                <c:pt idx="54">
                  <c:v>2.12945650198</c:v>
                </c:pt>
                <c:pt idx="55">
                  <c:v>2.1642224190600001</c:v>
                </c:pt>
                <c:pt idx="56">
                  <c:v>2.1319564450200001</c:v>
                </c:pt>
                <c:pt idx="57">
                  <c:v>2.1294930325700001</c:v>
                </c:pt>
                <c:pt idx="58">
                  <c:v>2.15823305774</c:v>
                </c:pt>
                <c:pt idx="59">
                  <c:v>2.15823305774</c:v>
                </c:pt>
                <c:pt idx="60">
                  <c:v>2.15823305774</c:v>
                </c:pt>
                <c:pt idx="61">
                  <c:v>2.1250044300200002</c:v>
                </c:pt>
                <c:pt idx="62">
                  <c:v>2.1319564450200001</c:v>
                </c:pt>
                <c:pt idx="63">
                  <c:v>2.1487240605400002</c:v>
                </c:pt>
                <c:pt idx="64">
                  <c:v>2.15820676923</c:v>
                </c:pt>
                <c:pt idx="65">
                  <c:v>2.1847660014799999</c:v>
                </c:pt>
                <c:pt idx="66">
                  <c:v>2.1966079680599999</c:v>
                </c:pt>
                <c:pt idx="67">
                  <c:v>2.1219186962999999</c:v>
                </c:pt>
                <c:pt idx="68">
                  <c:v>2.1224562688200002</c:v>
                </c:pt>
                <c:pt idx="69">
                  <c:v>2.15823305774</c:v>
                </c:pt>
                <c:pt idx="70">
                  <c:v>2.1103779939499998</c:v>
                </c:pt>
                <c:pt idx="71">
                  <c:v>2.1301590852799999</c:v>
                </c:pt>
                <c:pt idx="72">
                  <c:v>2.1546567354200001</c:v>
                </c:pt>
                <c:pt idx="73">
                  <c:v>2.1319564450200001</c:v>
                </c:pt>
                <c:pt idx="74">
                  <c:v>2.17316636805</c:v>
                </c:pt>
                <c:pt idx="75">
                  <c:v>2.17316636805</c:v>
                </c:pt>
                <c:pt idx="76">
                  <c:v>2.17316636805</c:v>
                </c:pt>
                <c:pt idx="77">
                  <c:v>2.1319564450200001</c:v>
                </c:pt>
                <c:pt idx="78">
                  <c:v>2.17316636805</c:v>
                </c:pt>
                <c:pt idx="79">
                  <c:v>2.1637689841399999</c:v>
                </c:pt>
                <c:pt idx="80">
                  <c:v>2.2154334061899998</c:v>
                </c:pt>
                <c:pt idx="81">
                  <c:v>2.1319564450200001</c:v>
                </c:pt>
                <c:pt idx="82">
                  <c:v>2.17316636805</c:v>
                </c:pt>
                <c:pt idx="83">
                  <c:v>2.1269262630200001</c:v>
                </c:pt>
                <c:pt idx="84">
                  <c:v>2.1523060112299999</c:v>
                </c:pt>
                <c:pt idx="85">
                  <c:v>2.1266554496899999</c:v>
                </c:pt>
                <c:pt idx="86">
                  <c:v>2.1319564450200001</c:v>
                </c:pt>
                <c:pt idx="87">
                  <c:v>2.1221497745</c:v>
                </c:pt>
                <c:pt idx="88">
                  <c:v>2.1319564450200001</c:v>
                </c:pt>
                <c:pt idx="89">
                  <c:v>2.1517066157900002</c:v>
                </c:pt>
                <c:pt idx="90">
                  <c:v>2.1239676727100001</c:v>
                </c:pt>
                <c:pt idx="91">
                  <c:v>2.1241077187899999</c:v>
                </c:pt>
                <c:pt idx="92">
                  <c:v>2.1517819918200001</c:v>
                </c:pt>
                <c:pt idx="93">
                  <c:v>2.1319564450200001</c:v>
                </c:pt>
                <c:pt idx="94">
                  <c:v>2.1319564450200001</c:v>
                </c:pt>
                <c:pt idx="95">
                  <c:v>2.1319564450200001</c:v>
                </c:pt>
                <c:pt idx="96">
                  <c:v>2.1221871332000002</c:v>
                </c:pt>
                <c:pt idx="97">
                  <c:v>2.1319564450200001</c:v>
                </c:pt>
                <c:pt idx="98">
                  <c:v>2.1319564450200001</c:v>
                </c:pt>
                <c:pt idx="99">
                  <c:v>2.1642224190600001</c:v>
                </c:pt>
                <c:pt idx="100">
                  <c:v>2.1212488018700002</c:v>
                </c:pt>
                <c:pt idx="101">
                  <c:v>2.1503566165299999</c:v>
                </c:pt>
                <c:pt idx="102">
                  <c:v>2.1516372868400002</c:v>
                </c:pt>
                <c:pt idx="103">
                  <c:v>2.1642224190600001</c:v>
                </c:pt>
                <c:pt idx="104">
                  <c:v>2.1221871332000002</c:v>
                </c:pt>
                <c:pt idx="105">
                  <c:v>2.1093753555200001</c:v>
                </c:pt>
                <c:pt idx="106">
                  <c:v>2.1221871332000002</c:v>
                </c:pt>
                <c:pt idx="107">
                  <c:v>2.1186186306299999</c:v>
                </c:pt>
                <c:pt idx="108">
                  <c:v>2.1221871332000002</c:v>
                </c:pt>
                <c:pt idx="109">
                  <c:v>2.1516372868400002</c:v>
                </c:pt>
                <c:pt idx="110">
                  <c:v>2.1221871332000002</c:v>
                </c:pt>
                <c:pt idx="111">
                  <c:v>2.0905283582699998</c:v>
                </c:pt>
                <c:pt idx="112">
                  <c:v>2.1221871332000002</c:v>
                </c:pt>
                <c:pt idx="113">
                  <c:v>2.1691164392600002</c:v>
                </c:pt>
                <c:pt idx="114">
                  <c:v>2.1317661714599998</c:v>
                </c:pt>
                <c:pt idx="115">
                  <c:v>2.3697822038499998</c:v>
                </c:pt>
                <c:pt idx="116">
                  <c:v>2.1537383629</c:v>
                </c:pt>
                <c:pt idx="117">
                  <c:v>2.13644044723</c:v>
                </c:pt>
                <c:pt idx="118">
                  <c:v>2.1364881628700001</c:v>
                </c:pt>
                <c:pt idx="119">
                  <c:v>2.1221871332000002</c:v>
                </c:pt>
                <c:pt idx="120">
                  <c:v>2.1364881628700001</c:v>
                </c:pt>
                <c:pt idx="121">
                  <c:v>2.1364881628700001</c:v>
                </c:pt>
                <c:pt idx="122">
                  <c:v>2.1364881628700001</c:v>
                </c:pt>
                <c:pt idx="123">
                  <c:v>2.12236159369</c:v>
                </c:pt>
                <c:pt idx="124">
                  <c:v>2.1319564450200001</c:v>
                </c:pt>
                <c:pt idx="125">
                  <c:v>2.1341359230000001</c:v>
                </c:pt>
                <c:pt idx="126">
                  <c:v>2.1319564450200001</c:v>
                </c:pt>
                <c:pt idx="127">
                  <c:v>2.1221871332000002</c:v>
                </c:pt>
                <c:pt idx="128">
                  <c:v>2.1368504652200002</c:v>
                </c:pt>
                <c:pt idx="129">
                  <c:v>2.1319564450200001</c:v>
                </c:pt>
                <c:pt idx="130">
                  <c:v>2.1364881628700001</c:v>
                </c:pt>
                <c:pt idx="131">
                  <c:v>2.1205351275300002</c:v>
                </c:pt>
                <c:pt idx="132">
                  <c:v>2.1319564450200001</c:v>
                </c:pt>
                <c:pt idx="133">
                  <c:v>2.1627239354199999</c:v>
                </c:pt>
                <c:pt idx="134">
                  <c:v>2.12601824997</c:v>
                </c:pt>
                <c:pt idx="135">
                  <c:v>2.13793044176</c:v>
                </c:pt>
                <c:pt idx="136">
                  <c:v>2.1319564450200001</c:v>
                </c:pt>
                <c:pt idx="137">
                  <c:v>2.1361985899000002</c:v>
                </c:pt>
                <c:pt idx="138">
                  <c:v>2.1319564450200001</c:v>
                </c:pt>
                <c:pt idx="139">
                  <c:v>2.1361985899000002</c:v>
                </c:pt>
                <c:pt idx="140">
                  <c:v>2.1361985899000002</c:v>
                </c:pt>
                <c:pt idx="141">
                  <c:v>2.1221871332000002</c:v>
                </c:pt>
                <c:pt idx="142">
                  <c:v>2.1361985899000002</c:v>
                </c:pt>
                <c:pt idx="143">
                  <c:v>2.1221871332000002</c:v>
                </c:pt>
                <c:pt idx="144">
                  <c:v>2.1361985899000002</c:v>
                </c:pt>
                <c:pt idx="145">
                  <c:v>2.1361985899000002</c:v>
                </c:pt>
                <c:pt idx="146">
                  <c:v>2.1357742821899999</c:v>
                </c:pt>
                <c:pt idx="147">
                  <c:v>2.1341359230000001</c:v>
                </c:pt>
                <c:pt idx="148">
                  <c:v>2.1635447290699998</c:v>
                </c:pt>
                <c:pt idx="149">
                  <c:v>2.1262794524099999</c:v>
                </c:pt>
                <c:pt idx="150">
                  <c:v>2.1319300215300001</c:v>
                </c:pt>
                <c:pt idx="151">
                  <c:v>2.1318715644199999</c:v>
                </c:pt>
                <c:pt idx="152">
                  <c:v>2.1201244663000001</c:v>
                </c:pt>
                <c:pt idx="153">
                  <c:v>2.1361985899000002</c:v>
                </c:pt>
                <c:pt idx="154">
                  <c:v>2.1202770710599999</c:v>
                </c:pt>
                <c:pt idx="155">
                  <c:v>2.13078553253</c:v>
                </c:pt>
                <c:pt idx="156">
                  <c:v>2.1050350092199999</c:v>
                </c:pt>
                <c:pt idx="157">
                  <c:v>2.1167897307899999</c:v>
                </c:pt>
                <c:pt idx="158">
                  <c:v>2.1361985899000002</c:v>
                </c:pt>
                <c:pt idx="159">
                  <c:v>2.1368504652200002</c:v>
                </c:pt>
                <c:pt idx="160">
                  <c:v>2.1221871332000002</c:v>
                </c:pt>
                <c:pt idx="161">
                  <c:v>2.1249898913299998</c:v>
                </c:pt>
                <c:pt idx="162">
                  <c:v>2.1356395080300001</c:v>
                </c:pt>
                <c:pt idx="163">
                  <c:v>2.1319564450200001</c:v>
                </c:pt>
                <c:pt idx="164">
                  <c:v>2.1361985899000002</c:v>
                </c:pt>
                <c:pt idx="165">
                  <c:v>2.1361985899000002</c:v>
                </c:pt>
                <c:pt idx="166">
                  <c:v>2.1361985899000002</c:v>
                </c:pt>
                <c:pt idx="167">
                  <c:v>2.1368504652200002</c:v>
                </c:pt>
                <c:pt idx="168">
                  <c:v>2.1319564450200001</c:v>
                </c:pt>
                <c:pt idx="169">
                  <c:v>2.1239974259999999</c:v>
                </c:pt>
                <c:pt idx="170">
                  <c:v>2.1347877983200001</c:v>
                </c:pt>
                <c:pt idx="171">
                  <c:v>2.1059353303199999</c:v>
                </c:pt>
                <c:pt idx="172">
                  <c:v>2.1378160248700002</c:v>
                </c:pt>
                <c:pt idx="173">
                  <c:v>2.1361985899000002</c:v>
                </c:pt>
                <c:pt idx="174">
                  <c:v>2.1341359230000001</c:v>
                </c:pt>
                <c:pt idx="175">
                  <c:v>2.1290268676299999</c:v>
                </c:pt>
                <c:pt idx="176">
                  <c:v>2.1347877983200001</c:v>
                </c:pt>
                <c:pt idx="177">
                  <c:v>2.24252631434</c:v>
                </c:pt>
                <c:pt idx="178">
                  <c:v>2.1249898913299998</c:v>
                </c:pt>
                <c:pt idx="179">
                  <c:v>2.1361985899000002</c:v>
                </c:pt>
                <c:pt idx="180">
                  <c:v>2.09281732066</c:v>
                </c:pt>
                <c:pt idx="181">
                  <c:v>2.1361985899000002</c:v>
                </c:pt>
                <c:pt idx="182">
                  <c:v>2.1361985899000002</c:v>
                </c:pt>
                <c:pt idx="183">
                  <c:v>2.1319564450200001</c:v>
                </c:pt>
                <c:pt idx="184">
                  <c:v>2.1361985899000002</c:v>
                </c:pt>
                <c:pt idx="185">
                  <c:v>2.1341359230000001</c:v>
                </c:pt>
                <c:pt idx="186">
                  <c:v>2.1368504652200002</c:v>
                </c:pt>
                <c:pt idx="187">
                  <c:v>2.1284370691199999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2-47EF-A5BB-5172B1DF39AD}"/>
            </c:ext>
          </c:extLst>
        </c:ser>
        <c:ser>
          <c:idx val="3"/>
          <c:order val="1"/>
          <c:tx>
            <c:strRef>
              <c:f>HM_convergence!$E$2</c:f>
              <c:strCache>
                <c:ptCount val="1"/>
                <c:pt idx="0">
                  <c:v>stdev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HM_convergence!$A$3:$A$192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HM_convergence!$E$3:$E$192</c:f>
              <c:numCache>
                <c:formatCode>0.000_);[Red]\(0.000\)</c:formatCode>
                <c:ptCount val="190"/>
                <c:pt idx="0">
                  <c:v>1.69822605664</c:v>
                </c:pt>
                <c:pt idx="1">
                  <c:v>1.6462877383700001</c:v>
                </c:pt>
                <c:pt idx="2">
                  <c:v>1.65486494285</c:v>
                </c:pt>
                <c:pt idx="3">
                  <c:v>1.6173162380599999</c:v>
                </c:pt>
                <c:pt idx="4">
                  <c:v>1.6480998900899999</c:v>
                </c:pt>
                <c:pt idx="5">
                  <c:v>1.59792657484</c:v>
                </c:pt>
                <c:pt idx="6">
                  <c:v>1.64721287823</c:v>
                </c:pt>
                <c:pt idx="7">
                  <c:v>1.65447425997</c:v>
                </c:pt>
                <c:pt idx="8">
                  <c:v>1.65447425997</c:v>
                </c:pt>
                <c:pt idx="9">
                  <c:v>1.59792657484</c:v>
                </c:pt>
                <c:pt idx="10">
                  <c:v>1.5522002531600001</c:v>
                </c:pt>
                <c:pt idx="11">
                  <c:v>1.5392024088</c:v>
                </c:pt>
                <c:pt idx="12">
                  <c:v>1.56874006114</c:v>
                </c:pt>
                <c:pt idx="13">
                  <c:v>1.5240445379200001</c:v>
                </c:pt>
                <c:pt idx="14">
                  <c:v>1.56874006114</c:v>
                </c:pt>
                <c:pt idx="15">
                  <c:v>1.56666455714</c:v>
                </c:pt>
                <c:pt idx="16">
                  <c:v>1.5392024088</c:v>
                </c:pt>
                <c:pt idx="17">
                  <c:v>1.56666455714</c:v>
                </c:pt>
                <c:pt idx="18">
                  <c:v>1.56666455714</c:v>
                </c:pt>
                <c:pt idx="19">
                  <c:v>1.43883248116</c:v>
                </c:pt>
                <c:pt idx="20">
                  <c:v>1.5663021697599999</c:v>
                </c:pt>
                <c:pt idx="21">
                  <c:v>1.5663021697599999</c:v>
                </c:pt>
                <c:pt idx="22">
                  <c:v>1.5217343539999999</c:v>
                </c:pt>
                <c:pt idx="23">
                  <c:v>1.43822742815</c:v>
                </c:pt>
                <c:pt idx="24">
                  <c:v>1.5154361323800001</c:v>
                </c:pt>
                <c:pt idx="25">
                  <c:v>1.4218014022700001</c:v>
                </c:pt>
                <c:pt idx="26">
                  <c:v>1.43822742815</c:v>
                </c:pt>
                <c:pt idx="27">
                  <c:v>1.4211333979</c:v>
                </c:pt>
                <c:pt idx="28">
                  <c:v>1.4207951546199999</c:v>
                </c:pt>
                <c:pt idx="29">
                  <c:v>1.5663021697599999</c:v>
                </c:pt>
                <c:pt idx="30">
                  <c:v>1.5154063690999999</c:v>
                </c:pt>
                <c:pt idx="31">
                  <c:v>1.51536312092</c:v>
                </c:pt>
                <c:pt idx="32">
                  <c:v>1.43822742815</c:v>
                </c:pt>
                <c:pt idx="33">
                  <c:v>1.4207951546199999</c:v>
                </c:pt>
                <c:pt idx="34">
                  <c:v>1.5663021697599999</c:v>
                </c:pt>
                <c:pt idx="35">
                  <c:v>1.43822742815</c:v>
                </c:pt>
                <c:pt idx="36">
                  <c:v>1.4302050552400001</c:v>
                </c:pt>
                <c:pt idx="37">
                  <c:v>1.4302050552400001</c:v>
                </c:pt>
                <c:pt idx="38">
                  <c:v>1.45303706319</c:v>
                </c:pt>
                <c:pt idx="39">
                  <c:v>1.5663021697599999</c:v>
                </c:pt>
                <c:pt idx="40">
                  <c:v>1.4302050552400001</c:v>
                </c:pt>
                <c:pt idx="41">
                  <c:v>1.4302050552400001</c:v>
                </c:pt>
                <c:pt idx="42">
                  <c:v>1.4303077791500001</c:v>
                </c:pt>
                <c:pt idx="43">
                  <c:v>1.45303706319</c:v>
                </c:pt>
                <c:pt idx="44">
                  <c:v>1.4302050552400001</c:v>
                </c:pt>
                <c:pt idx="45">
                  <c:v>1.45303706319</c:v>
                </c:pt>
                <c:pt idx="46">
                  <c:v>1.3935423897400001</c:v>
                </c:pt>
                <c:pt idx="47">
                  <c:v>1.4368133501</c:v>
                </c:pt>
                <c:pt idx="48">
                  <c:v>1.5645153084500001</c:v>
                </c:pt>
                <c:pt idx="49">
                  <c:v>1.43822742815</c:v>
                </c:pt>
                <c:pt idx="50">
                  <c:v>1.4302050552400001</c:v>
                </c:pt>
                <c:pt idx="51">
                  <c:v>1.41497450544</c:v>
                </c:pt>
                <c:pt idx="52">
                  <c:v>1.5663021697599999</c:v>
                </c:pt>
                <c:pt idx="53">
                  <c:v>1.43822742815</c:v>
                </c:pt>
                <c:pt idx="54">
                  <c:v>1.4284498638000001</c:v>
                </c:pt>
                <c:pt idx="55">
                  <c:v>1.43822742815</c:v>
                </c:pt>
                <c:pt idx="56">
                  <c:v>1.4302050552400001</c:v>
                </c:pt>
                <c:pt idx="57">
                  <c:v>1.4273156867500001</c:v>
                </c:pt>
                <c:pt idx="58">
                  <c:v>1.45303706319</c:v>
                </c:pt>
                <c:pt idx="59">
                  <c:v>1.45303706319</c:v>
                </c:pt>
                <c:pt idx="60">
                  <c:v>1.45303706319</c:v>
                </c:pt>
                <c:pt idx="61">
                  <c:v>1.4312251358200001</c:v>
                </c:pt>
                <c:pt idx="62">
                  <c:v>1.4302050552400001</c:v>
                </c:pt>
                <c:pt idx="63">
                  <c:v>1.40369614211</c:v>
                </c:pt>
                <c:pt idx="64">
                  <c:v>1.43286216857</c:v>
                </c:pt>
                <c:pt idx="65">
                  <c:v>1.41056858685</c:v>
                </c:pt>
                <c:pt idx="66">
                  <c:v>1.3789836819500001</c:v>
                </c:pt>
                <c:pt idx="67">
                  <c:v>1.4303407721500001</c:v>
                </c:pt>
                <c:pt idx="68">
                  <c:v>1.42946263892</c:v>
                </c:pt>
                <c:pt idx="69">
                  <c:v>1.45303706319</c:v>
                </c:pt>
                <c:pt idx="70">
                  <c:v>1.4270744070600001</c:v>
                </c:pt>
                <c:pt idx="71">
                  <c:v>1.4293499403500001</c:v>
                </c:pt>
                <c:pt idx="72">
                  <c:v>1.4522002656899999</c:v>
                </c:pt>
                <c:pt idx="73">
                  <c:v>1.4302050552400001</c:v>
                </c:pt>
                <c:pt idx="74">
                  <c:v>1.5663021697599999</c:v>
                </c:pt>
                <c:pt idx="75">
                  <c:v>1.5663021697599999</c:v>
                </c:pt>
                <c:pt idx="76">
                  <c:v>1.5663021697599999</c:v>
                </c:pt>
                <c:pt idx="77">
                  <c:v>1.4302050552400001</c:v>
                </c:pt>
                <c:pt idx="78">
                  <c:v>1.5663021697599999</c:v>
                </c:pt>
                <c:pt idx="79">
                  <c:v>1.43768104564</c:v>
                </c:pt>
                <c:pt idx="80">
                  <c:v>1.6340392927</c:v>
                </c:pt>
                <c:pt idx="81">
                  <c:v>1.4302050552400001</c:v>
                </c:pt>
                <c:pt idx="82">
                  <c:v>1.5663021697599999</c:v>
                </c:pt>
                <c:pt idx="83">
                  <c:v>1.42359988216</c:v>
                </c:pt>
                <c:pt idx="84">
                  <c:v>1.41669596837</c:v>
                </c:pt>
                <c:pt idx="85">
                  <c:v>1.4201459888500001</c:v>
                </c:pt>
                <c:pt idx="86">
                  <c:v>1.4302050552400001</c:v>
                </c:pt>
                <c:pt idx="87">
                  <c:v>1.41287465837</c:v>
                </c:pt>
                <c:pt idx="88">
                  <c:v>1.4302050552400001</c:v>
                </c:pt>
                <c:pt idx="89">
                  <c:v>1.4348576341499999</c:v>
                </c:pt>
                <c:pt idx="90">
                  <c:v>1.41089020158</c:v>
                </c:pt>
                <c:pt idx="91">
                  <c:v>1.41084240589</c:v>
                </c:pt>
                <c:pt idx="92">
                  <c:v>1.43447795829</c:v>
                </c:pt>
                <c:pt idx="93">
                  <c:v>1.4302050552400001</c:v>
                </c:pt>
                <c:pt idx="94">
                  <c:v>1.4302050552400001</c:v>
                </c:pt>
                <c:pt idx="95">
                  <c:v>1.4302050552400001</c:v>
                </c:pt>
                <c:pt idx="96">
                  <c:v>1.41193962521</c:v>
                </c:pt>
                <c:pt idx="97">
                  <c:v>1.4302050552400001</c:v>
                </c:pt>
                <c:pt idx="98">
                  <c:v>1.4302050552400001</c:v>
                </c:pt>
                <c:pt idx="99">
                  <c:v>1.43822742815</c:v>
                </c:pt>
                <c:pt idx="100">
                  <c:v>1.4120115496500001</c:v>
                </c:pt>
                <c:pt idx="101">
                  <c:v>1.4334109605700001</c:v>
                </c:pt>
                <c:pt idx="102">
                  <c:v>1.4344582557700001</c:v>
                </c:pt>
                <c:pt idx="103">
                  <c:v>1.43822742815</c:v>
                </c:pt>
                <c:pt idx="104">
                  <c:v>1.41193962521</c:v>
                </c:pt>
                <c:pt idx="105">
                  <c:v>1.43104987719</c:v>
                </c:pt>
                <c:pt idx="106">
                  <c:v>1.41193962521</c:v>
                </c:pt>
                <c:pt idx="107">
                  <c:v>1.4087513674700001</c:v>
                </c:pt>
                <c:pt idx="108">
                  <c:v>1.41193962521</c:v>
                </c:pt>
                <c:pt idx="109">
                  <c:v>1.4344582557700001</c:v>
                </c:pt>
                <c:pt idx="110">
                  <c:v>1.41193962521</c:v>
                </c:pt>
                <c:pt idx="111">
                  <c:v>1.42372056824</c:v>
                </c:pt>
                <c:pt idx="112">
                  <c:v>1.41193962521</c:v>
                </c:pt>
                <c:pt idx="113">
                  <c:v>1.43538546822</c:v>
                </c:pt>
                <c:pt idx="114">
                  <c:v>1.42996640672</c:v>
                </c:pt>
                <c:pt idx="115">
                  <c:v>1.59602019041</c:v>
                </c:pt>
                <c:pt idx="116">
                  <c:v>1.4225785128299999</c:v>
                </c:pt>
                <c:pt idx="117">
                  <c:v>1.4009576862999999</c:v>
                </c:pt>
                <c:pt idx="118">
                  <c:v>1.4009416314200001</c:v>
                </c:pt>
                <c:pt idx="119">
                  <c:v>1.41193962521</c:v>
                </c:pt>
                <c:pt idx="120">
                  <c:v>1.4009416314200001</c:v>
                </c:pt>
                <c:pt idx="121">
                  <c:v>1.4009416314200001</c:v>
                </c:pt>
                <c:pt idx="122">
                  <c:v>1.4009416314200001</c:v>
                </c:pt>
                <c:pt idx="123">
                  <c:v>1.4042269952199999</c:v>
                </c:pt>
                <c:pt idx="124">
                  <c:v>1.4302050552400001</c:v>
                </c:pt>
                <c:pt idx="125">
                  <c:v>1.3991246207900001</c:v>
                </c:pt>
                <c:pt idx="126">
                  <c:v>1.4302050552400001</c:v>
                </c:pt>
                <c:pt idx="127">
                  <c:v>1.41193962521</c:v>
                </c:pt>
                <c:pt idx="128">
                  <c:v>1.4274577499700001</c:v>
                </c:pt>
                <c:pt idx="129">
                  <c:v>1.4302050552400001</c:v>
                </c:pt>
                <c:pt idx="130">
                  <c:v>1.4009416314200001</c:v>
                </c:pt>
                <c:pt idx="131">
                  <c:v>1.4104556378099999</c:v>
                </c:pt>
                <c:pt idx="132">
                  <c:v>1.4302050552400001</c:v>
                </c:pt>
                <c:pt idx="133">
                  <c:v>1.47054078158</c:v>
                </c:pt>
                <c:pt idx="134">
                  <c:v>1.4068685110000001</c:v>
                </c:pt>
                <c:pt idx="135">
                  <c:v>1.4273820024299999</c:v>
                </c:pt>
                <c:pt idx="136">
                  <c:v>1.4302050552400001</c:v>
                </c:pt>
                <c:pt idx="137">
                  <c:v>1.40031435946</c:v>
                </c:pt>
                <c:pt idx="138">
                  <c:v>1.4302050552400001</c:v>
                </c:pt>
                <c:pt idx="139">
                  <c:v>1.40031435946</c:v>
                </c:pt>
                <c:pt idx="140">
                  <c:v>1.40031435946</c:v>
                </c:pt>
                <c:pt idx="141">
                  <c:v>1.41193962521</c:v>
                </c:pt>
                <c:pt idx="142">
                  <c:v>1.40031435946</c:v>
                </c:pt>
                <c:pt idx="143">
                  <c:v>1.41193962521</c:v>
                </c:pt>
                <c:pt idx="144">
                  <c:v>1.40031435946</c:v>
                </c:pt>
                <c:pt idx="145">
                  <c:v>1.40031435946</c:v>
                </c:pt>
                <c:pt idx="146">
                  <c:v>1.4003358854400001</c:v>
                </c:pt>
                <c:pt idx="147">
                  <c:v>1.3991246207900001</c:v>
                </c:pt>
                <c:pt idx="148">
                  <c:v>1.3575940764900001</c:v>
                </c:pt>
                <c:pt idx="149">
                  <c:v>1.40953138825</c:v>
                </c:pt>
                <c:pt idx="150">
                  <c:v>1.43012977865</c:v>
                </c:pt>
                <c:pt idx="151">
                  <c:v>1.3959240096300001</c:v>
                </c:pt>
                <c:pt idx="152">
                  <c:v>1.41073920429</c:v>
                </c:pt>
                <c:pt idx="153">
                  <c:v>1.40031435946</c:v>
                </c:pt>
                <c:pt idx="154">
                  <c:v>1.4240286799599999</c:v>
                </c:pt>
                <c:pt idx="155">
                  <c:v>1.4033912604800001</c:v>
                </c:pt>
                <c:pt idx="156">
                  <c:v>1.42477054089</c:v>
                </c:pt>
                <c:pt idx="157">
                  <c:v>1.40902389473</c:v>
                </c:pt>
                <c:pt idx="158">
                  <c:v>1.40031435946</c:v>
                </c:pt>
                <c:pt idx="159">
                  <c:v>1.4274577499700001</c:v>
                </c:pt>
                <c:pt idx="160">
                  <c:v>1.41193962521</c:v>
                </c:pt>
                <c:pt idx="161">
                  <c:v>1.4107354039</c:v>
                </c:pt>
                <c:pt idx="162">
                  <c:v>1.4000201163999999</c:v>
                </c:pt>
                <c:pt idx="163">
                  <c:v>1.4302050552400001</c:v>
                </c:pt>
                <c:pt idx="164">
                  <c:v>1.40031435946</c:v>
                </c:pt>
                <c:pt idx="165">
                  <c:v>1.40031435946</c:v>
                </c:pt>
                <c:pt idx="166">
                  <c:v>1.40031435946</c:v>
                </c:pt>
                <c:pt idx="167">
                  <c:v>1.4274577499700001</c:v>
                </c:pt>
                <c:pt idx="168">
                  <c:v>1.4302050552400001</c:v>
                </c:pt>
                <c:pt idx="169">
                  <c:v>1.4251369175799999</c:v>
                </c:pt>
                <c:pt idx="170">
                  <c:v>1.42629159584</c:v>
                </c:pt>
                <c:pt idx="171">
                  <c:v>1.4023677241000001</c:v>
                </c:pt>
                <c:pt idx="172">
                  <c:v>1.4013708016199999</c:v>
                </c:pt>
                <c:pt idx="173">
                  <c:v>1.40031435946</c:v>
                </c:pt>
                <c:pt idx="174">
                  <c:v>1.3991246207900001</c:v>
                </c:pt>
                <c:pt idx="175">
                  <c:v>1.42669656725</c:v>
                </c:pt>
                <c:pt idx="176">
                  <c:v>1.42629159584</c:v>
                </c:pt>
                <c:pt idx="177">
                  <c:v>1.7010550100499999</c:v>
                </c:pt>
                <c:pt idx="178">
                  <c:v>1.4107354039</c:v>
                </c:pt>
                <c:pt idx="179">
                  <c:v>1.40031435946</c:v>
                </c:pt>
                <c:pt idx="180">
                  <c:v>1.40125733035</c:v>
                </c:pt>
                <c:pt idx="181">
                  <c:v>1.40031435946</c:v>
                </c:pt>
                <c:pt idx="182">
                  <c:v>1.40031435946</c:v>
                </c:pt>
                <c:pt idx="183">
                  <c:v>1.4302050552400001</c:v>
                </c:pt>
                <c:pt idx="184">
                  <c:v>1.40031435946</c:v>
                </c:pt>
                <c:pt idx="185">
                  <c:v>1.3991246207900001</c:v>
                </c:pt>
                <c:pt idx="186">
                  <c:v>1.4274577499700001</c:v>
                </c:pt>
                <c:pt idx="187">
                  <c:v>1.39768896267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2-47EF-A5BB-5172B1DF39AD}"/>
            </c:ext>
          </c:extLst>
        </c:ser>
        <c:ser>
          <c:idx val="5"/>
          <c:order val="2"/>
          <c:tx>
            <c:strRef>
              <c:f>HM_convergence!$G$2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HM_convergence!$A$3:$A$192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HM_convergence!$G$3:$G$192</c:f>
              <c:numCache>
                <c:formatCode>0.000_);[Red]\(0.000\)</c:formatCode>
                <c:ptCount val="190"/>
                <c:pt idx="0">
                  <c:v>2.5210294927899999</c:v>
                </c:pt>
                <c:pt idx="1">
                  <c:v>2.4164731471500001</c:v>
                </c:pt>
                <c:pt idx="2">
                  <c:v>2.3502286253600002</c:v>
                </c:pt>
                <c:pt idx="3">
                  <c:v>2.3370110420499999</c:v>
                </c:pt>
                <c:pt idx="4">
                  <c:v>2.3370110420499999</c:v>
                </c:pt>
                <c:pt idx="5">
                  <c:v>2.3488526518200001</c:v>
                </c:pt>
                <c:pt idx="6">
                  <c:v>2.3488526518200001</c:v>
                </c:pt>
                <c:pt idx="7">
                  <c:v>2.3488526518200001</c:v>
                </c:pt>
                <c:pt idx="8">
                  <c:v>2.3488526518200001</c:v>
                </c:pt>
                <c:pt idx="9">
                  <c:v>2.3488526518200001</c:v>
                </c:pt>
                <c:pt idx="10">
                  <c:v>2.2544582607199999</c:v>
                </c:pt>
                <c:pt idx="11">
                  <c:v>2.24117303331</c:v>
                </c:pt>
                <c:pt idx="12">
                  <c:v>2.1780513294000001</c:v>
                </c:pt>
                <c:pt idx="13">
                  <c:v>2.1780513294000001</c:v>
                </c:pt>
                <c:pt idx="14">
                  <c:v>2.1780513294000001</c:v>
                </c:pt>
                <c:pt idx="15">
                  <c:v>2.1803504632399999</c:v>
                </c:pt>
                <c:pt idx="16">
                  <c:v>2.1803504632399999</c:v>
                </c:pt>
                <c:pt idx="17">
                  <c:v>2.1803504632399999</c:v>
                </c:pt>
                <c:pt idx="18">
                  <c:v>2.1803504632399999</c:v>
                </c:pt>
                <c:pt idx="19">
                  <c:v>2.16517543397</c:v>
                </c:pt>
                <c:pt idx="20">
                  <c:v>2.16517543397</c:v>
                </c:pt>
                <c:pt idx="21">
                  <c:v>2.16517543397</c:v>
                </c:pt>
                <c:pt idx="22">
                  <c:v>2.16517543397</c:v>
                </c:pt>
                <c:pt idx="23">
                  <c:v>2.1642224190600001</c:v>
                </c:pt>
                <c:pt idx="24">
                  <c:v>2.1642224190600001</c:v>
                </c:pt>
                <c:pt idx="25">
                  <c:v>2.1484614197699998</c:v>
                </c:pt>
                <c:pt idx="26">
                  <c:v>2.1484614197699998</c:v>
                </c:pt>
                <c:pt idx="27">
                  <c:v>2.1479347153599999</c:v>
                </c:pt>
                <c:pt idx="28">
                  <c:v>2.14790523412</c:v>
                </c:pt>
                <c:pt idx="29">
                  <c:v>2.14790523412</c:v>
                </c:pt>
                <c:pt idx="30">
                  <c:v>2.14790523412</c:v>
                </c:pt>
                <c:pt idx="31">
                  <c:v>2.14790523412</c:v>
                </c:pt>
                <c:pt idx="32">
                  <c:v>2.14790523412</c:v>
                </c:pt>
                <c:pt idx="33">
                  <c:v>2.14790523412</c:v>
                </c:pt>
                <c:pt idx="34">
                  <c:v>2.14790523412</c:v>
                </c:pt>
                <c:pt idx="35">
                  <c:v>2.14790523412</c:v>
                </c:pt>
                <c:pt idx="36">
                  <c:v>2.1319564450200001</c:v>
                </c:pt>
                <c:pt idx="37">
                  <c:v>2.1319564450200001</c:v>
                </c:pt>
                <c:pt idx="38">
                  <c:v>2.1319564450200001</c:v>
                </c:pt>
                <c:pt idx="39">
                  <c:v>2.1319564450200001</c:v>
                </c:pt>
                <c:pt idx="40">
                  <c:v>2.1319564450200001</c:v>
                </c:pt>
                <c:pt idx="41">
                  <c:v>2.1319564450200001</c:v>
                </c:pt>
                <c:pt idx="42">
                  <c:v>2.1319564450200001</c:v>
                </c:pt>
                <c:pt idx="43">
                  <c:v>2.1319564450200001</c:v>
                </c:pt>
                <c:pt idx="44">
                  <c:v>2.1319564450200001</c:v>
                </c:pt>
                <c:pt idx="45">
                  <c:v>2.1319564450200001</c:v>
                </c:pt>
                <c:pt idx="46">
                  <c:v>2.1319564450200001</c:v>
                </c:pt>
                <c:pt idx="47">
                  <c:v>2.1319564450200001</c:v>
                </c:pt>
                <c:pt idx="48">
                  <c:v>2.1319564450200001</c:v>
                </c:pt>
                <c:pt idx="49">
                  <c:v>2.1319564450200001</c:v>
                </c:pt>
                <c:pt idx="50">
                  <c:v>2.1319564450200001</c:v>
                </c:pt>
                <c:pt idx="51">
                  <c:v>2.1319564450200001</c:v>
                </c:pt>
                <c:pt idx="52">
                  <c:v>2.1319564450200001</c:v>
                </c:pt>
                <c:pt idx="53">
                  <c:v>2.1319564450200001</c:v>
                </c:pt>
                <c:pt idx="54">
                  <c:v>2.1319564450200001</c:v>
                </c:pt>
                <c:pt idx="55">
                  <c:v>2.1319564450200001</c:v>
                </c:pt>
                <c:pt idx="56">
                  <c:v>2.1319564450200001</c:v>
                </c:pt>
                <c:pt idx="57">
                  <c:v>2.1319564450200001</c:v>
                </c:pt>
                <c:pt idx="58">
                  <c:v>2.1319564450200001</c:v>
                </c:pt>
                <c:pt idx="59">
                  <c:v>2.1319564450200001</c:v>
                </c:pt>
                <c:pt idx="60">
                  <c:v>2.1319564450200001</c:v>
                </c:pt>
                <c:pt idx="61">
                  <c:v>2.1319564450200001</c:v>
                </c:pt>
                <c:pt idx="62">
                  <c:v>2.1319564450200001</c:v>
                </c:pt>
                <c:pt idx="63">
                  <c:v>2.1319564450200001</c:v>
                </c:pt>
                <c:pt idx="64">
                  <c:v>2.1319564450200001</c:v>
                </c:pt>
                <c:pt idx="65">
                  <c:v>2.1319564450200001</c:v>
                </c:pt>
                <c:pt idx="66">
                  <c:v>2.1319564450200001</c:v>
                </c:pt>
                <c:pt idx="67">
                  <c:v>2.1319564450200001</c:v>
                </c:pt>
                <c:pt idx="68">
                  <c:v>2.1319564450200001</c:v>
                </c:pt>
                <c:pt idx="69">
                  <c:v>2.1319564450200001</c:v>
                </c:pt>
                <c:pt idx="70">
                  <c:v>2.1319564450200001</c:v>
                </c:pt>
                <c:pt idx="71">
                  <c:v>2.1319564450200001</c:v>
                </c:pt>
                <c:pt idx="72">
                  <c:v>2.1319564450200001</c:v>
                </c:pt>
                <c:pt idx="73">
                  <c:v>2.1319564450200001</c:v>
                </c:pt>
                <c:pt idx="74">
                  <c:v>2.1319564450200001</c:v>
                </c:pt>
                <c:pt idx="75">
                  <c:v>2.1319564450200001</c:v>
                </c:pt>
                <c:pt idx="76">
                  <c:v>2.1319564450200001</c:v>
                </c:pt>
                <c:pt idx="77">
                  <c:v>2.1319564450200001</c:v>
                </c:pt>
                <c:pt idx="78">
                  <c:v>2.1319564450200001</c:v>
                </c:pt>
                <c:pt idx="79">
                  <c:v>2.1319564450200001</c:v>
                </c:pt>
                <c:pt idx="80">
                  <c:v>2.1319564450200001</c:v>
                </c:pt>
                <c:pt idx="81">
                  <c:v>2.1319564450200001</c:v>
                </c:pt>
                <c:pt idx="82">
                  <c:v>2.1319564450200001</c:v>
                </c:pt>
                <c:pt idx="83">
                  <c:v>2.1319564450200001</c:v>
                </c:pt>
                <c:pt idx="84">
                  <c:v>2.1319564450200001</c:v>
                </c:pt>
                <c:pt idx="85">
                  <c:v>2.1266554496899999</c:v>
                </c:pt>
                <c:pt idx="86">
                  <c:v>2.1266554496899999</c:v>
                </c:pt>
                <c:pt idx="87">
                  <c:v>2.1221497745</c:v>
                </c:pt>
                <c:pt idx="88">
                  <c:v>2.1221497745</c:v>
                </c:pt>
                <c:pt idx="89">
                  <c:v>2.1221497745</c:v>
                </c:pt>
                <c:pt idx="90">
                  <c:v>2.1239676727100001</c:v>
                </c:pt>
                <c:pt idx="91">
                  <c:v>2.1241077187899999</c:v>
                </c:pt>
                <c:pt idx="92">
                  <c:v>2.1241077187899999</c:v>
                </c:pt>
                <c:pt idx="93">
                  <c:v>2.1241077187899999</c:v>
                </c:pt>
                <c:pt idx="94">
                  <c:v>2.1241077187899999</c:v>
                </c:pt>
                <c:pt idx="95">
                  <c:v>2.1241077187899999</c:v>
                </c:pt>
                <c:pt idx="96">
                  <c:v>2.1221871332000002</c:v>
                </c:pt>
                <c:pt idx="97">
                  <c:v>2.1221871332000002</c:v>
                </c:pt>
                <c:pt idx="98">
                  <c:v>2.1221871332000002</c:v>
                </c:pt>
                <c:pt idx="99">
                  <c:v>2.1221871332000002</c:v>
                </c:pt>
                <c:pt idx="100">
                  <c:v>2.1221871332000002</c:v>
                </c:pt>
                <c:pt idx="101">
                  <c:v>2.1221871332000002</c:v>
                </c:pt>
                <c:pt idx="102">
                  <c:v>2.1221871332000002</c:v>
                </c:pt>
                <c:pt idx="103">
                  <c:v>2.1221871332000002</c:v>
                </c:pt>
                <c:pt idx="104">
                  <c:v>2.1221871332000002</c:v>
                </c:pt>
                <c:pt idx="105">
                  <c:v>2.1221871332000002</c:v>
                </c:pt>
                <c:pt idx="106">
                  <c:v>2.1221871332000002</c:v>
                </c:pt>
                <c:pt idx="107">
                  <c:v>2.1221871332000002</c:v>
                </c:pt>
                <c:pt idx="108">
                  <c:v>2.1221871332000002</c:v>
                </c:pt>
                <c:pt idx="109">
                  <c:v>2.1221871332000002</c:v>
                </c:pt>
                <c:pt idx="110">
                  <c:v>2.1221871332000002</c:v>
                </c:pt>
                <c:pt idx="111">
                  <c:v>2.1221871332000002</c:v>
                </c:pt>
                <c:pt idx="112">
                  <c:v>2.1221871332000002</c:v>
                </c:pt>
                <c:pt idx="113">
                  <c:v>2.1221871332000002</c:v>
                </c:pt>
                <c:pt idx="114">
                  <c:v>2.1221871332000002</c:v>
                </c:pt>
                <c:pt idx="115">
                  <c:v>2.1221871332000002</c:v>
                </c:pt>
                <c:pt idx="116">
                  <c:v>2.1221871332000002</c:v>
                </c:pt>
                <c:pt idx="117">
                  <c:v>2.13644044723</c:v>
                </c:pt>
                <c:pt idx="118">
                  <c:v>2.1364881628700001</c:v>
                </c:pt>
                <c:pt idx="119">
                  <c:v>2.1364881628700001</c:v>
                </c:pt>
                <c:pt idx="120">
                  <c:v>2.1364881628700001</c:v>
                </c:pt>
                <c:pt idx="121">
                  <c:v>2.1364881628700001</c:v>
                </c:pt>
                <c:pt idx="122">
                  <c:v>2.1364881628700001</c:v>
                </c:pt>
                <c:pt idx="123">
                  <c:v>2.1364881628700001</c:v>
                </c:pt>
                <c:pt idx="124">
                  <c:v>2.1364881628700001</c:v>
                </c:pt>
                <c:pt idx="125">
                  <c:v>2.1364881628700001</c:v>
                </c:pt>
                <c:pt idx="126">
                  <c:v>2.1364881628700001</c:v>
                </c:pt>
                <c:pt idx="127">
                  <c:v>2.1364881628700001</c:v>
                </c:pt>
                <c:pt idx="128">
                  <c:v>2.1364881628700001</c:v>
                </c:pt>
                <c:pt idx="129">
                  <c:v>2.1364881628700001</c:v>
                </c:pt>
                <c:pt idx="130">
                  <c:v>2.1364881628700001</c:v>
                </c:pt>
                <c:pt idx="131">
                  <c:v>2.1364881628700001</c:v>
                </c:pt>
                <c:pt idx="132">
                  <c:v>2.1364881628700001</c:v>
                </c:pt>
                <c:pt idx="133">
                  <c:v>2.1364881628700001</c:v>
                </c:pt>
                <c:pt idx="134">
                  <c:v>2.1364881628700001</c:v>
                </c:pt>
                <c:pt idx="135">
                  <c:v>2.1364881628700001</c:v>
                </c:pt>
                <c:pt idx="136">
                  <c:v>2.1364881628700001</c:v>
                </c:pt>
                <c:pt idx="137">
                  <c:v>2.1361985899000002</c:v>
                </c:pt>
                <c:pt idx="138">
                  <c:v>2.1361985899000002</c:v>
                </c:pt>
                <c:pt idx="139">
                  <c:v>2.1361985899000002</c:v>
                </c:pt>
                <c:pt idx="140">
                  <c:v>2.1361985899000002</c:v>
                </c:pt>
                <c:pt idx="141">
                  <c:v>2.1361985899000002</c:v>
                </c:pt>
                <c:pt idx="142">
                  <c:v>2.1361985899000002</c:v>
                </c:pt>
                <c:pt idx="143">
                  <c:v>2.1361985899000002</c:v>
                </c:pt>
                <c:pt idx="144">
                  <c:v>2.1361985899000002</c:v>
                </c:pt>
                <c:pt idx="145">
                  <c:v>2.1361985899000002</c:v>
                </c:pt>
                <c:pt idx="146">
                  <c:v>2.1361985899000002</c:v>
                </c:pt>
                <c:pt idx="147">
                  <c:v>2.1361985899000002</c:v>
                </c:pt>
                <c:pt idx="148">
                  <c:v>2.1361985899000002</c:v>
                </c:pt>
                <c:pt idx="149">
                  <c:v>2.1361985899000002</c:v>
                </c:pt>
                <c:pt idx="150">
                  <c:v>2.1361985899000002</c:v>
                </c:pt>
                <c:pt idx="151">
                  <c:v>2.1361985899000002</c:v>
                </c:pt>
                <c:pt idx="152">
                  <c:v>2.1361985899000002</c:v>
                </c:pt>
                <c:pt idx="153">
                  <c:v>2.1361985899000002</c:v>
                </c:pt>
                <c:pt idx="154">
                  <c:v>2.1361985899000002</c:v>
                </c:pt>
                <c:pt idx="155">
                  <c:v>2.1361985899000002</c:v>
                </c:pt>
                <c:pt idx="156">
                  <c:v>2.1361985899000002</c:v>
                </c:pt>
                <c:pt idx="157">
                  <c:v>2.1361985899000002</c:v>
                </c:pt>
                <c:pt idx="158">
                  <c:v>2.1361985899000002</c:v>
                </c:pt>
                <c:pt idx="159">
                  <c:v>2.1361985899000002</c:v>
                </c:pt>
                <c:pt idx="160">
                  <c:v>2.1361985899000002</c:v>
                </c:pt>
                <c:pt idx="161">
                  <c:v>2.1361985899000002</c:v>
                </c:pt>
                <c:pt idx="162">
                  <c:v>2.1361985899000002</c:v>
                </c:pt>
                <c:pt idx="163">
                  <c:v>2.1361985899000002</c:v>
                </c:pt>
                <c:pt idx="164">
                  <c:v>2.1361985899000002</c:v>
                </c:pt>
                <c:pt idx="165">
                  <c:v>2.1361985899000002</c:v>
                </c:pt>
                <c:pt idx="166">
                  <c:v>2.1361985899000002</c:v>
                </c:pt>
                <c:pt idx="167">
                  <c:v>2.1361985899000002</c:v>
                </c:pt>
                <c:pt idx="168">
                  <c:v>2.1361985899000002</c:v>
                </c:pt>
                <c:pt idx="169">
                  <c:v>2.1361985899000002</c:v>
                </c:pt>
                <c:pt idx="170">
                  <c:v>2.1361985899000002</c:v>
                </c:pt>
                <c:pt idx="171">
                  <c:v>2.1361985899000002</c:v>
                </c:pt>
                <c:pt idx="172">
                  <c:v>2.1361985899000002</c:v>
                </c:pt>
                <c:pt idx="173">
                  <c:v>2.1361985899000002</c:v>
                </c:pt>
                <c:pt idx="174">
                  <c:v>2.1361985899000002</c:v>
                </c:pt>
                <c:pt idx="175">
                  <c:v>2.1361985899000002</c:v>
                </c:pt>
                <c:pt idx="176">
                  <c:v>2.1361985899000002</c:v>
                </c:pt>
                <c:pt idx="177">
                  <c:v>2.1361985899000002</c:v>
                </c:pt>
                <c:pt idx="178">
                  <c:v>2.1361985899000002</c:v>
                </c:pt>
                <c:pt idx="179">
                  <c:v>2.1361985899000002</c:v>
                </c:pt>
                <c:pt idx="180">
                  <c:v>2.1361985899000002</c:v>
                </c:pt>
                <c:pt idx="181">
                  <c:v>2.1361985899000002</c:v>
                </c:pt>
                <c:pt idx="182">
                  <c:v>2.1361985899000002</c:v>
                </c:pt>
                <c:pt idx="183">
                  <c:v>2.1361985899000002</c:v>
                </c:pt>
                <c:pt idx="184">
                  <c:v>2.1361985899000002</c:v>
                </c:pt>
                <c:pt idx="185">
                  <c:v>2.1361985899000002</c:v>
                </c:pt>
                <c:pt idx="186">
                  <c:v>2.1361985899000002</c:v>
                </c:pt>
                <c:pt idx="187">
                  <c:v>2.1361985899000002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12-47EF-A5BB-5172B1DF39AD}"/>
            </c:ext>
          </c:extLst>
        </c:ser>
        <c:ser>
          <c:idx val="7"/>
          <c:order val="3"/>
          <c:tx>
            <c:strRef>
              <c:f>HM_convergence!$I$2</c:f>
              <c:strCache>
                <c:ptCount val="1"/>
                <c:pt idx="0">
                  <c:v>stdev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HM_convergence!$A$3:$A$192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HM_convergence!$I$3:$I$192</c:f>
              <c:numCache>
                <c:formatCode>0.000_);[Red]\(0.000\)</c:formatCode>
                <c:ptCount val="190"/>
                <c:pt idx="0">
                  <c:v>1.69822605664</c:v>
                </c:pt>
                <c:pt idx="1">
                  <c:v>1.6462877383700001</c:v>
                </c:pt>
                <c:pt idx="2">
                  <c:v>1.65486494285</c:v>
                </c:pt>
                <c:pt idx="3">
                  <c:v>1.6173162380599999</c:v>
                </c:pt>
                <c:pt idx="4">
                  <c:v>1.6173162380599999</c:v>
                </c:pt>
                <c:pt idx="5">
                  <c:v>1.59792657484</c:v>
                </c:pt>
                <c:pt idx="6">
                  <c:v>1.59792657484</c:v>
                </c:pt>
                <c:pt idx="7">
                  <c:v>1.59792657484</c:v>
                </c:pt>
                <c:pt idx="8">
                  <c:v>1.59792657484</c:v>
                </c:pt>
                <c:pt idx="9">
                  <c:v>1.59792657484</c:v>
                </c:pt>
                <c:pt idx="10">
                  <c:v>1.5522002531600001</c:v>
                </c:pt>
                <c:pt idx="11">
                  <c:v>1.5392024088</c:v>
                </c:pt>
                <c:pt idx="12">
                  <c:v>1.56874006114</c:v>
                </c:pt>
                <c:pt idx="13">
                  <c:v>1.56874006114</c:v>
                </c:pt>
                <c:pt idx="14">
                  <c:v>1.56874006114</c:v>
                </c:pt>
                <c:pt idx="15">
                  <c:v>1.56666455714</c:v>
                </c:pt>
                <c:pt idx="16">
                  <c:v>1.56666455714</c:v>
                </c:pt>
                <c:pt idx="17">
                  <c:v>1.56666455714</c:v>
                </c:pt>
                <c:pt idx="18">
                  <c:v>1.56666455714</c:v>
                </c:pt>
                <c:pt idx="19">
                  <c:v>1.43883248116</c:v>
                </c:pt>
                <c:pt idx="20">
                  <c:v>1.43883248116</c:v>
                </c:pt>
                <c:pt idx="21">
                  <c:v>1.43883248116</c:v>
                </c:pt>
                <c:pt idx="22">
                  <c:v>1.43883248116</c:v>
                </c:pt>
                <c:pt idx="23">
                  <c:v>1.43822742815</c:v>
                </c:pt>
                <c:pt idx="24">
                  <c:v>1.43822742815</c:v>
                </c:pt>
                <c:pt idx="25">
                  <c:v>1.4218014022700001</c:v>
                </c:pt>
                <c:pt idx="26">
                  <c:v>1.4218014022700001</c:v>
                </c:pt>
                <c:pt idx="27">
                  <c:v>1.4211333979</c:v>
                </c:pt>
                <c:pt idx="28">
                  <c:v>1.4207951546199999</c:v>
                </c:pt>
                <c:pt idx="29">
                  <c:v>1.4207951546199999</c:v>
                </c:pt>
                <c:pt idx="30">
                  <c:v>1.4207951546199999</c:v>
                </c:pt>
                <c:pt idx="31">
                  <c:v>1.4207951546199999</c:v>
                </c:pt>
                <c:pt idx="32">
                  <c:v>1.4207951546199999</c:v>
                </c:pt>
                <c:pt idx="33">
                  <c:v>1.4207951546199999</c:v>
                </c:pt>
                <c:pt idx="34">
                  <c:v>1.4207951546199999</c:v>
                </c:pt>
                <c:pt idx="35">
                  <c:v>1.4207951546199999</c:v>
                </c:pt>
                <c:pt idx="36">
                  <c:v>1.4302050552400001</c:v>
                </c:pt>
                <c:pt idx="37">
                  <c:v>1.4302050552400001</c:v>
                </c:pt>
                <c:pt idx="38">
                  <c:v>1.4302050552400001</c:v>
                </c:pt>
                <c:pt idx="39">
                  <c:v>1.4302050552400001</c:v>
                </c:pt>
                <c:pt idx="40">
                  <c:v>1.4302050552400001</c:v>
                </c:pt>
                <c:pt idx="41">
                  <c:v>1.4302050552400001</c:v>
                </c:pt>
                <c:pt idx="42">
                  <c:v>1.4302050552400001</c:v>
                </c:pt>
                <c:pt idx="43">
                  <c:v>1.4302050552400001</c:v>
                </c:pt>
                <c:pt idx="44">
                  <c:v>1.4302050552400001</c:v>
                </c:pt>
                <c:pt idx="45">
                  <c:v>1.4302050552400001</c:v>
                </c:pt>
                <c:pt idx="46">
                  <c:v>1.4302050552400001</c:v>
                </c:pt>
                <c:pt idx="47">
                  <c:v>1.4302050552400001</c:v>
                </c:pt>
                <c:pt idx="48">
                  <c:v>1.4302050552400001</c:v>
                </c:pt>
                <c:pt idx="49">
                  <c:v>1.4302050552400001</c:v>
                </c:pt>
                <c:pt idx="50">
                  <c:v>1.4302050552400001</c:v>
                </c:pt>
                <c:pt idx="51">
                  <c:v>1.4302050552400001</c:v>
                </c:pt>
                <c:pt idx="52">
                  <c:v>1.4302050552400001</c:v>
                </c:pt>
                <c:pt idx="53">
                  <c:v>1.4302050552400001</c:v>
                </c:pt>
                <c:pt idx="54">
                  <c:v>1.4302050552400001</c:v>
                </c:pt>
                <c:pt idx="55">
                  <c:v>1.4302050552400001</c:v>
                </c:pt>
                <c:pt idx="56">
                  <c:v>1.4302050552400001</c:v>
                </c:pt>
                <c:pt idx="57">
                  <c:v>1.4302050552400001</c:v>
                </c:pt>
                <c:pt idx="58">
                  <c:v>1.4302050552400001</c:v>
                </c:pt>
                <c:pt idx="59">
                  <c:v>1.4302050552400001</c:v>
                </c:pt>
                <c:pt idx="60">
                  <c:v>1.4302050552400001</c:v>
                </c:pt>
                <c:pt idx="61">
                  <c:v>1.4302050552400001</c:v>
                </c:pt>
                <c:pt idx="62">
                  <c:v>1.4302050552400001</c:v>
                </c:pt>
                <c:pt idx="63">
                  <c:v>1.4302050552400001</c:v>
                </c:pt>
                <c:pt idx="64">
                  <c:v>1.4302050552400001</c:v>
                </c:pt>
                <c:pt idx="65">
                  <c:v>1.4302050552400001</c:v>
                </c:pt>
                <c:pt idx="66">
                  <c:v>1.4302050552400001</c:v>
                </c:pt>
                <c:pt idx="67">
                  <c:v>1.4302050552400001</c:v>
                </c:pt>
                <c:pt idx="68">
                  <c:v>1.4302050552400001</c:v>
                </c:pt>
                <c:pt idx="69">
                  <c:v>1.4302050552400001</c:v>
                </c:pt>
                <c:pt idx="70">
                  <c:v>1.4302050552400001</c:v>
                </c:pt>
                <c:pt idx="71">
                  <c:v>1.4302050552400001</c:v>
                </c:pt>
                <c:pt idx="72">
                  <c:v>1.4302050552400001</c:v>
                </c:pt>
                <c:pt idx="73">
                  <c:v>1.4302050552400001</c:v>
                </c:pt>
                <c:pt idx="74">
                  <c:v>1.4302050552400001</c:v>
                </c:pt>
                <c:pt idx="75">
                  <c:v>1.4302050552400001</c:v>
                </c:pt>
                <c:pt idx="76">
                  <c:v>1.4302050552400001</c:v>
                </c:pt>
                <c:pt idx="77">
                  <c:v>1.4302050552400001</c:v>
                </c:pt>
                <c:pt idx="78">
                  <c:v>1.4302050552400001</c:v>
                </c:pt>
                <c:pt idx="79">
                  <c:v>1.4302050552400001</c:v>
                </c:pt>
                <c:pt idx="80">
                  <c:v>1.4302050552400001</c:v>
                </c:pt>
                <c:pt idx="81">
                  <c:v>1.4302050552400001</c:v>
                </c:pt>
                <c:pt idx="82">
                  <c:v>1.4302050552400001</c:v>
                </c:pt>
                <c:pt idx="83">
                  <c:v>1.4302050552400001</c:v>
                </c:pt>
                <c:pt idx="84">
                  <c:v>1.4302050552400001</c:v>
                </c:pt>
                <c:pt idx="85">
                  <c:v>1.4201459888500001</c:v>
                </c:pt>
                <c:pt idx="86">
                  <c:v>1.4201459888500001</c:v>
                </c:pt>
                <c:pt idx="87">
                  <c:v>1.41287465837</c:v>
                </c:pt>
                <c:pt idx="88">
                  <c:v>1.41287465837</c:v>
                </c:pt>
                <c:pt idx="89">
                  <c:v>1.41287465837</c:v>
                </c:pt>
                <c:pt idx="90">
                  <c:v>1.41089020158</c:v>
                </c:pt>
                <c:pt idx="91">
                  <c:v>1.41084240589</c:v>
                </c:pt>
                <c:pt idx="92">
                  <c:v>1.41084240589</c:v>
                </c:pt>
                <c:pt idx="93">
                  <c:v>1.41084240589</c:v>
                </c:pt>
                <c:pt idx="94">
                  <c:v>1.41084240589</c:v>
                </c:pt>
                <c:pt idx="95">
                  <c:v>1.41084240589</c:v>
                </c:pt>
                <c:pt idx="96">
                  <c:v>1.41193962521</c:v>
                </c:pt>
                <c:pt idx="97">
                  <c:v>1.41193962521</c:v>
                </c:pt>
                <c:pt idx="98">
                  <c:v>1.41193962521</c:v>
                </c:pt>
                <c:pt idx="99">
                  <c:v>1.41193962521</c:v>
                </c:pt>
                <c:pt idx="100">
                  <c:v>1.41193962521</c:v>
                </c:pt>
                <c:pt idx="101">
                  <c:v>1.41193962521</c:v>
                </c:pt>
                <c:pt idx="102">
                  <c:v>1.41193962521</c:v>
                </c:pt>
                <c:pt idx="103">
                  <c:v>1.41193962521</c:v>
                </c:pt>
                <c:pt idx="104">
                  <c:v>1.41193962521</c:v>
                </c:pt>
                <c:pt idx="105">
                  <c:v>1.41193962521</c:v>
                </c:pt>
                <c:pt idx="106">
                  <c:v>1.41193962521</c:v>
                </c:pt>
                <c:pt idx="107">
                  <c:v>1.41193962521</c:v>
                </c:pt>
                <c:pt idx="108">
                  <c:v>1.41193962521</c:v>
                </c:pt>
                <c:pt idx="109">
                  <c:v>1.41193962521</c:v>
                </c:pt>
                <c:pt idx="110">
                  <c:v>1.41193962521</c:v>
                </c:pt>
                <c:pt idx="111">
                  <c:v>1.41193962521</c:v>
                </c:pt>
                <c:pt idx="112">
                  <c:v>1.41193962521</c:v>
                </c:pt>
                <c:pt idx="113">
                  <c:v>1.41193962521</c:v>
                </c:pt>
                <c:pt idx="114">
                  <c:v>1.41193962521</c:v>
                </c:pt>
                <c:pt idx="115">
                  <c:v>1.41193962521</c:v>
                </c:pt>
                <c:pt idx="116">
                  <c:v>1.41193962521</c:v>
                </c:pt>
                <c:pt idx="117">
                  <c:v>1.4009576862999999</c:v>
                </c:pt>
                <c:pt idx="118">
                  <c:v>1.4009416314200001</c:v>
                </c:pt>
                <c:pt idx="119">
                  <c:v>1.4009416314200001</c:v>
                </c:pt>
                <c:pt idx="120">
                  <c:v>1.4009416314200001</c:v>
                </c:pt>
                <c:pt idx="121">
                  <c:v>1.4009416314200001</c:v>
                </c:pt>
                <c:pt idx="122">
                  <c:v>1.4009416314200001</c:v>
                </c:pt>
                <c:pt idx="123">
                  <c:v>1.4009416314200001</c:v>
                </c:pt>
                <c:pt idx="124">
                  <c:v>1.4009416314200001</c:v>
                </c:pt>
                <c:pt idx="125">
                  <c:v>1.4009416314200001</c:v>
                </c:pt>
                <c:pt idx="126">
                  <c:v>1.4009416314200001</c:v>
                </c:pt>
                <c:pt idx="127">
                  <c:v>1.4009416314200001</c:v>
                </c:pt>
                <c:pt idx="128">
                  <c:v>1.4009416314200001</c:v>
                </c:pt>
                <c:pt idx="129">
                  <c:v>1.4009416314200001</c:v>
                </c:pt>
                <c:pt idx="130">
                  <c:v>1.4009416314200001</c:v>
                </c:pt>
                <c:pt idx="131">
                  <c:v>1.4009416314200001</c:v>
                </c:pt>
                <c:pt idx="132">
                  <c:v>1.4009416314200001</c:v>
                </c:pt>
                <c:pt idx="133">
                  <c:v>1.4009416314200001</c:v>
                </c:pt>
                <c:pt idx="134">
                  <c:v>1.4009416314200001</c:v>
                </c:pt>
                <c:pt idx="135">
                  <c:v>1.4009416314200001</c:v>
                </c:pt>
                <c:pt idx="136">
                  <c:v>1.4009416314200001</c:v>
                </c:pt>
                <c:pt idx="137">
                  <c:v>1.40031435946</c:v>
                </c:pt>
                <c:pt idx="138">
                  <c:v>1.40031435946</c:v>
                </c:pt>
                <c:pt idx="139">
                  <c:v>1.40031435946</c:v>
                </c:pt>
                <c:pt idx="140">
                  <c:v>1.40031435946</c:v>
                </c:pt>
                <c:pt idx="141">
                  <c:v>1.40031435946</c:v>
                </c:pt>
                <c:pt idx="142">
                  <c:v>1.40031435946</c:v>
                </c:pt>
                <c:pt idx="143">
                  <c:v>1.40031435946</c:v>
                </c:pt>
                <c:pt idx="144">
                  <c:v>1.40031435946</c:v>
                </c:pt>
                <c:pt idx="145">
                  <c:v>1.40031435946</c:v>
                </c:pt>
                <c:pt idx="146">
                  <c:v>1.40031435946</c:v>
                </c:pt>
                <c:pt idx="147">
                  <c:v>1.40031435946</c:v>
                </c:pt>
                <c:pt idx="148">
                  <c:v>1.40031435946</c:v>
                </c:pt>
                <c:pt idx="149">
                  <c:v>1.40031435946</c:v>
                </c:pt>
                <c:pt idx="150">
                  <c:v>1.40031435946</c:v>
                </c:pt>
                <c:pt idx="151">
                  <c:v>1.40031435946</c:v>
                </c:pt>
                <c:pt idx="152">
                  <c:v>1.40031435946</c:v>
                </c:pt>
                <c:pt idx="153">
                  <c:v>1.40031435946</c:v>
                </c:pt>
                <c:pt idx="154">
                  <c:v>1.40031435946</c:v>
                </c:pt>
                <c:pt idx="155">
                  <c:v>1.40031435946</c:v>
                </c:pt>
                <c:pt idx="156">
                  <c:v>1.40031435946</c:v>
                </c:pt>
                <c:pt idx="157">
                  <c:v>1.40031435946</c:v>
                </c:pt>
                <c:pt idx="158">
                  <c:v>1.40031435946</c:v>
                </c:pt>
                <c:pt idx="159">
                  <c:v>1.40031435946</c:v>
                </c:pt>
                <c:pt idx="160">
                  <c:v>1.40031435946</c:v>
                </c:pt>
                <c:pt idx="161">
                  <c:v>1.40031435946</c:v>
                </c:pt>
                <c:pt idx="162">
                  <c:v>1.40031435946</c:v>
                </c:pt>
                <c:pt idx="163">
                  <c:v>1.40031435946</c:v>
                </c:pt>
                <c:pt idx="164">
                  <c:v>1.40031435946</c:v>
                </c:pt>
                <c:pt idx="165">
                  <c:v>1.40031435946</c:v>
                </c:pt>
                <c:pt idx="166">
                  <c:v>1.40031435946</c:v>
                </c:pt>
                <c:pt idx="167">
                  <c:v>1.40031435946</c:v>
                </c:pt>
                <c:pt idx="168">
                  <c:v>1.40031435946</c:v>
                </c:pt>
                <c:pt idx="169">
                  <c:v>1.40031435946</c:v>
                </c:pt>
                <c:pt idx="170">
                  <c:v>1.40031435946</c:v>
                </c:pt>
                <c:pt idx="171">
                  <c:v>1.40031435946</c:v>
                </c:pt>
                <c:pt idx="172">
                  <c:v>1.40031435946</c:v>
                </c:pt>
                <c:pt idx="173">
                  <c:v>1.40031435946</c:v>
                </c:pt>
                <c:pt idx="174">
                  <c:v>1.40031435946</c:v>
                </c:pt>
                <c:pt idx="175">
                  <c:v>1.40031435946</c:v>
                </c:pt>
                <c:pt idx="176">
                  <c:v>1.40031435946</c:v>
                </c:pt>
                <c:pt idx="177">
                  <c:v>1.40031435946</c:v>
                </c:pt>
                <c:pt idx="178">
                  <c:v>1.40031435946</c:v>
                </c:pt>
                <c:pt idx="179">
                  <c:v>1.40031435946</c:v>
                </c:pt>
                <c:pt idx="180">
                  <c:v>1.40031435946</c:v>
                </c:pt>
                <c:pt idx="181">
                  <c:v>1.40031435946</c:v>
                </c:pt>
                <c:pt idx="182">
                  <c:v>1.40031435946</c:v>
                </c:pt>
                <c:pt idx="183">
                  <c:v>1.40031435946</c:v>
                </c:pt>
                <c:pt idx="184">
                  <c:v>1.40031435946</c:v>
                </c:pt>
                <c:pt idx="185">
                  <c:v>1.40031435946</c:v>
                </c:pt>
                <c:pt idx="186">
                  <c:v>1.40031435946</c:v>
                </c:pt>
                <c:pt idx="187">
                  <c:v>1.40031435946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12-47EF-A5BB-5172B1DF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39664"/>
        <c:axId val="1786037168"/>
      </c:scatterChart>
      <c:valAx>
        <c:axId val="17860396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37168"/>
        <c:crosses val="autoZero"/>
        <c:crossBetween val="midCat"/>
      </c:valAx>
      <c:valAx>
        <c:axId val="1786037168"/>
        <c:scaling>
          <c:orientation val="minMax"/>
          <c:max val="2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HM_convergence!$L$3:$L$90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HM_convergence!$N$3:$N$90</c:f>
              <c:numCache>
                <c:formatCode>0.000_);[Red]\(0.000\)</c:formatCode>
                <c:ptCount val="88"/>
                <c:pt idx="0">
                  <c:v>0.919667024045</c:v>
                </c:pt>
                <c:pt idx="1">
                  <c:v>0.904260978484</c:v>
                </c:pt>
                <c:pt idx="2">
                  <c:v>0.88325692844500003</c:v>
                </c:pt>
                <c:pt idx="3">
                  <c:v>0.88486247964300002</c:v>
                </c:pt>
                <c:pt idx="4">
                  <c:v>0.855879915188</c:v>
                </c:pt>
                <c:pt idx="5">
                  <c:v>0.90246446209800002</c:v>
                </c:pt>
                <c:pt idx="6">
                  <c:v>0.892905533827</c:v>
                </c:pt>
                <c:pt idx="7">
                  <c:v>0.892905533827</c:v>
                </c:pt>
                <c:pt idx="8">
                  <c:v>0.88842584159000004</c:v>
                </c:pt>
                <c:pt idx="9">
                  <c:v>0.88736170099400002</c:v>
                </c:pt>
                <c:pt idx="10">
                  <c:v>0.88623177755299998</c:v>
                </c:pt>
                <c:pt idx="11">
                  <c:v>0.87850071756600001</c:v>
                </c:pt>
                <c:pt idx="12">
                  <c:v>0.87850019716200001</c:v>
                </c:pt>
                <c:pt idx="13">
                  <c:v>0.86750946245899996</c:v>
                </c:pt>
                <c:pt idx="14">
                  <c:v>0.85874635705900004</c:v>
                </c:pt>
                <c:pt idx="15">
                  <c:v>0.85874635705900004</c:v>
                </c:pt>
                <c:pt idx="16">
                  <c:v>0.84204226471400001</c:v>
                </c:pt>
                <c:pt idx="17">
                  <c:v>0.84151288778599997</c:v>
                </c:pt>
                <c:pt idx="18">
                  <c:v>0.83060485369799997</c:v>
                </c:pt>
                <c:pt idx="19">
                  <c:v>0.83060485369799997</c:v>
                </c:pt>
                <c:pt idx="20">
                  <c:v>0.82756304649000001</c:v>
                </c:pt>
                <c:pt idx="21">
                  <c:v>0.82756304649000001</c:v>
                </c:pt>
                <c:pt idx="22">
                  <c:v>0.82756304649000001</c:v>
                </c:pt>
                <c:pt idx="23">
                  <c:v>0.82756304649000001</c:v>
                </c:pt>
                <c:pt idx="24">
                  <c:v>0.82756304649000001</c:v>
                </c:pt>
                <c:pt idx="25">
                  <c:v>0.82756304649000001</c:v>
                </c:pt>
                <c:pt idx="26">
                  <c:v>0.82756304649000001</c:v>
                </c:pt>
                <c:pt idx="27">
                  <c:v>0.82756304649000001</c:v>
                </c:pt>
                <c:pt idx="28">
                  <c:v>0.82756304649000001</c:v>
                </c:pt>
                <c:pt idx="29">
                  <c:v>0.82756304649000001</c:v>
                </c:pt>
                <c:pt idx="30">
                  <c:v>0.82756304649000001</c:v>
                </c:pt>
                <c:pt idx="31">
                  <c:v>0.82716400434799997</c:v>
                </c:pt>
                <c:pt idx="32">
                  <c:v>0.82716400434799997</c:v>
                </c:pt>
                <c:pt idx="33">
                  <c:v>0.82683984983199998</c:v>
                </c:pt>
                <c:pt idx="34">
                  <c:v>0.82667637567700003</c:v>
                </c:pt>
                <c:pt idx="35">
                  <c:v>0.82667637567700003</c:v>
                </c:pt>
                <c:pt idx="36">
                  <c:v>0.82325744727100003</c:v>
                </c:pt>
                <c:pt idx="37">
                  <c:v>0.82139248317699998</c:v>
                </c:pt>
                <c:pt idx="38">
                  <c:v>0.82139248317699998</c:v>
                </c:pt>
                <c:pt idx="39">
                  <c:v>0.82139248317699998</c:v>
                </c:pt>
                <c:pt idx="40">
                  <c:v>0.82139248317699998</c:v>
                </c:pt>
                <c:pt idx="41">
                  <c:v>0.82139248317699998</c:v>
                </c:pt>
                <c:pt idx="42">
                  <c:v>0.82139248317699998</c:v>
                </c:pt>
                <c:pt idx="43">
                  <c:v>0.82139248317699998</c:v>
                </c:pt>
                <c:pt idx="44">
                  <c:v>0.82139248317699998</c:v>
                </c:pt>
                <c:pt idx="45">
                  <c:v>0.82139248317699998</c:v>
                </c:pt>
                <c:pt idx="46">
                  <c:v>0.82139248317699998</c:v>
                </c:pt>
                <c:pt idx="47">
                  <c:v>0.82139248317699998</c:v>
                </c:pt>
                <c:pt idx="48">
                  <c:v>0.82139248317699998</c:v>
                </c:pt>
                <c:pt idx="49">
                  <c:v>0.82139140750100004</c:v>
                </c:pt>
                <c:pt idx="50">
                  <c:v>0.82139248317699998</c:v>
                </c:pt>
                <c:pt idx="51">
                  <c:v>0.82139248317699998</c:v>
                </c:pt>
                <c:pt idx="52">
                  <c:v>0.82139248317699998</c:v>
                </c:pt>
                <c:pt idx="53">
                  <c:v>0.82139248317699998</c:v>
                </c:pt>
                <c:pt idx="54">
                  <c:v>0.82139248317699998</c:v>
                </c:pt>
                <c:pt idx="55">
                  <c:v>0.82139248317699998</c:v>
                </c:pt>
                <c:pt idx="56">
                  <c:v>0.82139248317699998</c:v>
                </c:pt>
                <c:pt idx="57">
                  <c:v>0.82136529022600002</c:v>
                </c:pt>
                <c:pt idx="58">
                  <c:v>0.82139248317699998</c:v>
                </c:pt>
                <c:pt idx="59">
                  <c:v>0.82139248317699998</c:v>
                </c:pt>
                <c:pt idx="60">
                  <c:v>0.82139248317699998</c:v>
                </c:pt>
                <c:pt idx="61">
                  <c:v>0.82139248317699998</c:v>
                </c:pt>
                <c:pt idx="62">
                  <c:v>0.82139248317699998</c:v>
                </c:pt>
                <c:pt idx="63">
                  <c:v>0.82139248317699998</c:v>
                </c:pt>
                <c:pt idx="64">
                  <c:v>0.82139248317699998</c:v>
                </c:pt>
                <c:pt idx="65">
                  <c:v>0.82139248317699998</c:v>
                </c:pt>
                <c:pt idx="66">
                  <c:v>0.82139248317699998</c:v>
                </c:pt>
                <c:pt idx="67">
                  <c:v>0.82139248317699998</c:v>
                </c:pt>
                <c:pt idx="68">
                  <c:v>0.82138765000299996</c:v>
                </c:pt>
                <c:pt idx="69">
                  <c:v>0.82139248317699998</c:v>
                </c:pt>
                <c:pt idx="70">
                  <c:v>0.82139248317699998</c:v>
                </c:pt>
                <c:pt idx="71">
                  <c:v>0.82139248317699998</c:v>
                </c:pt>
                <c:pt idx="72">
                  <c:v>0.82139248317699998</c:v>
                </c:pt>
                <c:pt idx="73">
                  <c:v>0.82138765000299996</c:v>
                </c:pt>
                <c:pt idx="74">
                  <c:v>0.82496824130199997</c:v>
                </c:pt>
                <c:pt idx="75">
                  <c:v>0.82139118682400003</c:v>
                </c:pt>
                <c:pt idx="76">
                  <c:v>0.82139248317699998</c:v>
                </c:pt>
                <c:pt idx="77">
                  <c:v>0.82139248317699998</c:v>
                </c:pt>
                <c:pt idx="78">
                  <c:v>0.82139248317699998</c:v>
                </c:pt>
                <c:pt idx="79">
                  <c:v>0.82139248317699998</c:v>
                </c:pt>
                <c:pt idx="80">
                  <c:v>0.82139248317699998</c:v>
                </c:pt>
                <c:pt idx="81">
                  <c:v>0.82139248317699998</c:v>
                </c:pt>
                <c:pt idx="82">
                  <c:v>0.82139248317699998</c:v>
                </c:pt>
                <c:pt idx="83">
                  <c:v>0.82139248317699998</c:v>
                </c:pt>
                <c:pt idx="84">
                  <c:v>0.82139248317699998</c:v>
                </c:pt>
                <c:pt idx="85">
                  <c:v>0.82139248317699998</c:v>
                </c:pt>
                <c:pt idx="86">
                  <c:v>0.82139248317699998</c:v>
                </c:pt>
                <c:pt idx="87">
                  <c:v>0.82139248317699998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470-BA96-9228971D75E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HM_convergence!$L$3:$L$90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HM_convergence!$P$3:$P$90</c:f>
              <c:numCache>
                <c:formatCode>0.000_);[Red]\(0.000\)</c:formatCode>
                <c:ptCount val="88"/>
                <c:pt idx="0">
                  <c:v>0.50073801919399996</c:v>
                </c:pt>
                <c:pt idx="1">
                  <c:v>0.50581466501700001</c:v>
                </c:pt>
                <c:pt idx="2">
                  <c:v>0.49505680298400001</c:v>
                </c:pt>
                <c:pt idx="3">
                  <c:v>0.493065361975</c:v>
                </c:pt>
                <c:pt idx="4">
                  <c:v>0.49212990833199999</c:v>
                </c:pt>
                <c:pt idx="5">
                  <c:v>0.49579033360899999</c:v>
                </c:pt>
                <c:pt idx="6">
                  <c:v>0.48149602645299999</c:v>
                </c:pt>
                <c:pt idx="7">
                  <c:v>0.48149602645299999</c:v>
                </c:pt>
                <c:pt idx="8">
                  <c:v>0.474297291851</c:v>
                </c:pt>
                <c:pt idx="9">
                  <c:v>0.42703899339899998</c:v>
                </c:pt>
                <c:pt idx="10">
                  <c:v>0.42409742169199999</c:v>
                </c:pt>
                <c:pt idx="11">
                  <c:v>0.42431016969399998</c:v>
                </c:pt>
                <c:pt idx="12">
                  <c:v>0.42430917463399997</c:v>
                </c:pt>
                <c:pt idx="13">
                  <c:v>0.40521447405700001</c:v>
                </c:pt>
                <c:pt idx="14">
                  <c:v>0.39598125346800001</c:v>
                </c:pt>
                <c:pt idx="15">
                  <c:v>0.39598125346800001</c:v>
                </c:pt>
                <c:pt idx="16">
                  <c:v>0.39632965099900003</c:v>
                </c:pt>
                <c:pt idx="17">
                  <c:v>0.39622233962300002</c:v>
                </c:pt>
                <c:pt idx="18">
                  <c:v>0.39791978770999997</c:v>
                </c:pt>
                <c:pt idx="19">
                  <c:v>0.39791978770999997</c:v>
                </c:pt>
                <c:pt idx="20">
                  <c:v>0.39663166257999999</c:v>
                </c:pt>
                <c:pt idx="21">
                  <c:v>0.39663166257999999</c:v>
                </c:pt>
                <c:pt idx="22">
                  <c:v>0.39663166257999999</c:v>
                </c:pt>
                <c:pt idx="23">
                  <c:v>0.39663166257999999</c:v>
                </c:pt>
                <c:pt idx="24">
                  <c:v>0.39663166257999999</c:v>
                </c:pt>
                <c:pt idx="25">
                  <c:v>0.39663166257999999</c:v>
                </c:pt>
                <c:pt idx="26">
                  <c:v>0.39663166257999999</c:v>
                </c:pt>
                <c:pt idx="27">
                  <c:v>0.39663166257999999</c:v>
                </c:pt>
                <c:pt idx="28">
                  <c:v>0.39663166257999999</c:v>
                </c:pt>
                <c:pt idx="29">
                  <c:v>0.39663166257999999</c:v>
                </c:pt>
                <c:pt idx="30">
                  <c:v>0.39663166257999999</c:v>
                </c:pt>
                <c:pt idx="31">
                  <c:v>0.39079700462099998</c:v>
                </c:pt>
                <c:pt idx="32">
                  <c:v>0.39079700462099998</c:v>
                </c:pt>
                <c:pt idx="33">
                  <c:v>0.39020524693300002</c:v>
                </c:pt>
                <c:pt idx="34">
                  <c:v>0.39059622505399999</c:v>
                </c:pt>
                <c:pt idx="35">
                  <c:v>0.39059622505399999</c:v>
                </c:pt>
                <c:pt idx="36">
                  <c:v>0.389346331805</c:v>
                </c:pt>
                <c:pt idx="37">
                  <c:v>0.384097567566</c:v>
                </c:pt>
                <c:pt idx="38">
                  <c:v>0.384097567566</c:v>
                </c:pt>
                <c:pt idx="39">
                  <c:v>0.384097567566</c:v>
                </c:pt>
                <c:pt idx="40">
                  <c:v>0.384097567566</c:v>
                </c:pt>
                <c:pt idx="41">
                  <c:v>0.384097567566</c:v>
                </c:pt>
                <c:pt idx="42">
                  <c:v>0.384097567566</c:v>
                </c:pt>
                <c:pt idx="43">
                  <c:v>0.384097567566</c:v>
                </c:pt>
                <c:pt idx="44">
                  <c:v>0.384097567566</c:v>
                </c:pt>
                <c:pt idx="45">
                  <c:v>0.384097567566</c:v>
                </c:pt>
                <c:pt idx="46">
                  <c:v>0.384097567566</c:v>
                </c:pt>
                <c:pt idx="47">
                  <c:v>0.384097567566</c:v>
                </c:pt>
                <c:pt idx="48">
                  <c:v>0.384097567566</c:v>
                </c:pt>
                <c:pt idx="49">
                  <c:v>0.38409659262899998</c:v>
                </c:pt>
                <c:pt idx="50">
                  <c:v>0.384097567566</c:v>
                </c:pt>
                <c:pt idx="51">
                  <c:v>0.384097567566</c:v>
                </c:pt>
                <c:pt idx="52">
                  <c:v>0.384097567566</c:v>
                </c:pt>
                <c:pt idx="53">
                  <c:v>0.384097567566</c:v>
                </c:pt>
                <c:pt idx="54">
                  <c:v>0.384097567566</c:v>
                </c:pt>
                <c:pt idx="55">
                  <c:v>0.384097567566</c:v>
                </c:pt>
                <c:pt idx="56">
                  <c:v>0.384097567566</c:v>
                </c:pt>
                <c:pt idx="57">
                  <c:v>0.38406963042499997</c:v>
                </c:pt>
                <c:pt idx="58">
                  <c:v>0.384097567566</c:v>
                </c:pt>
                <c:pt idx="59">
                  <c:v>0.384097567566</c:v>
                </c:pt>
                <c:pt idx="60">
                  <c:v>0.384097567566</c:v>
                </c:pt>
                <c:pt idx="61">
                  <c:v>0.384097567566</c:v>
                </c:pt>
                <c:pt idx="62">
                  <c:v>0.384097567566</c:v>
                </c:pt>
                <c:pt idx="63">
                  <c:v>0.384097567566</c:v>
                </c:pt>
                <c:pt idx="64">
                  <c:v>0.384097567566</c:v>
                </c:pt>
                <c:pt idx="65">
                  <c:v>0.384097567566</c:v>
                </c:pt>
                <c:pt idx="66">
                  <c:v>0.384097567566</c:v>
                </c:pt>
                <c:pt idx="67">
                  <c:v>0.384097567566</c:v>
                </c:pt>
                <c:pt idx="68">
                  <c:v>0.38408673778899999</c:v>
                </c:pt>
                <c:pt idx="69">
                  <c:v>0.384097567566</c:v>
                </c:pt>
                <c:pt idx="70">
                  <c:v>0.384097567566</c:v>
                </c:pt>
                <c:pt idx="71">
                  <c:v>0.384097567566</c:v>
                </c:pt>
                <c:pt idx="72">
                  <c:v>0.384097567566</c:v>
                </c:pt>
                <c:pt idx="73">
                  <c:v>0.38408673778899999</c:v>
                </c:pt>
                <c:pt idx="74">
                  <c:v>0.39007542735099998</c:v>
                </c:pt>
                <c:pt idx="75">
                  <c:v>0.38409628604200002</c:v>
                </c:pt>
                <c:pt idx="76">
                  <c:v>0.384097567566</c:v>
                </c:pt>
                <c:pt idx="77">
                  <c:v>0.384097567566</c:v>
                </c:pt>
                <c:pt idx="78">
                  <c:v>0.384097567566</c:v>
                </c:pt>
                <c:pt idx="79">
                  <c:v>0.384097567566</c:v>
                </c:pt>
                <c:pt idx="80">
                  <c:v>0.384097567566</c:v>
                </c:pt>
                <c:pt idx="81">
                  <c:v>0.384097567566</c:v>
                </c:pt>
                <c:pt idx="82">
                  <c:v>0.384097567566</c:v>
                </c:pt>
                <c:pt idx="83">
                  <c:v>0.384097567566</c:v>
                </c:pt>
                <c:pt idx="84">
                  <c:v>0.384097567566</c:v>
                </c:pt>
                <c:pt idx="85">
                  <c:v>0.384097567566</c:v>
                </c:pt>
                <c:pt idx="86">
                  <c:v>0.384097567566</c:v>
                </c:pt>
                <c:pt idx="87">
                  <c:v>0.384097567566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470-BA96-9228971D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99184"/>
        <c:axId val="1855095856"/>
      </c:scatterChart>
      <c:valAx>
        <c:axId val="18550991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095856"/>
        <c:crosses val="autoZero"/>
        <c:crossBetween val="midCat"/>
        <c:majorUnit val="10"/>
      </c:valAx>
      <c:valAx>
        <c:axId val="18550958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0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 b="1"/>
              <a:t>ZY</a:t>
            </a:r>
            <a:endParaRPr lang="zh-CN" alt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ZY!$D$24:$D$28</c:f>
              <c:numCache>
                <c:formatCode>0.000_);[Red]\(0.000\)</c:formatCode>
                <c:ptCount val="5"/>
                <c:pt idx="0">
                  <c:v>0.43552363972699998</c:v>
                </c:pt>
                <c:pt idx="1">
                  <c:v>0.41264925657599999</c:v>
                </c:pt>
                <c:pt idx="2">
                  <c:v>0.398075925</c:v>
                </c:pt>
                <c:pt idx="3">
                  <c:v>0.38417539309999998</c:v>
                </c:pt>
                <c:pt idx="4">
                  <c:v>0.37099672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4-481E-8BE9-7F03ACA20A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ZY!$E$24:$E$28</c:f>
              <c:numCache>
                <c:formatCode>0.000_);[Red]\(0.000\)</c:formatCode>
                <c:ptCount val="5"/>
                <c:pt idx="0">
                  <c:v>0.22111125486300001</c:v>
                </c:pt>
                <c:pt idx="1">
                  <c:v>0.21787145999999999</c:v>
                </c:pt>
                <c:pt idx="2">
                  <c:v>0.20782085</c:v>
                </c:pt>
                <c:pt idx="3">
                  <c:v>0.202658</c:v>
                </c:pt>
                <c:pt idx="4">
                  <c:v>0.19219900000000001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4-481E-8BE9-7F03ACA20A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ZY!$F$24:$F$28</c:f>
              <c:numCache>
                <c:formatCode>0.000_);[Red]\(0.000\)</c:formatCode>
                <c:ptCount val="5"/>
                <c:pt idx="0">
                  <c:v>0.44585509249799998</c:v>
                </c:pt>
                <c:pt idx="1">
                  <c:v>0.4268846</c:v>
                </c:pt>
                <c:pt idx="2">
                  <c:v>0.41393852709399998</c:v>
                </c:pt>
                <c:pt idx="3">
                  <c:v>0.40073565947500001</c:v>
                </c:pt>
                <c:pt idx="4">
                  <c:v>0.38164243539699999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4-481E-8BE9-7F03ACA20A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ZY!$G$24:$G$28</c:f>
              <c:numCache>
                <c:formatCode>0.000_);[Red]\(0.000\)</c:formatCode>
                <c:ptCount val="5"/>
                <c:pt idx="0">
                  <c:v>0.21091418000000001</c:v>
                </c:pt>
                <c:pt idx="1">
                  <c:v>0.18352750000000001</c:v>
                </c:pt>
                <c:pt idx="2">
                  <c:v>0.17533789</c:v>
                </c:pt>
                <c:pt idx="3">
                  <c:v>0.16703515449600001</c:v>
                </c:pt>
                <c:pt idx="4">
                  <c:v>0.162648640845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4-481E-8BE9-7F03ACA20AC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ZY!$H$24:$H$28</c:f>
              <c:numCache>
                <c:formatCode>0.000_);[Red]\(0.000\)</c:formatCode>
                <c:ptCount val="5"/>
                <c:pt idx="0">
                  <c:v>0.44585509249799998</c:v>
                </c:pt>
                <c:pt idx="1">
                  <c:v>0.4268846</c:v>
                </c:pt>
                <c:pt idx="2">
                  <c:v>0.41393852709000001</c:v>
                </c:pt>
                <c:pt idx="3">
                  <c:v>0.40073565947500001</c:v>
                </c:pt>
                <c:pt idx="4">
                  <c:v>0.387108436527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4-481E-8BE9-7F03ACA20AC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ZY!$C$24:$C$28</c:f>
              <c:numCache>
                <c:formatCode>0_);[Red]\(0\)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ZY!$I$24:$I$28</c:f>
              <c:numCache>
                <c:formatCode>0.000_);[Red]\(0.000\)</c:formatCode>
                <c:ptCount val="5"/>
                <c:pt idx="0">
                  <c:v>0.21091418000000001</c:v>
                </c:pt>
                <c:pt idx="1">
                  <c:v>0.18352750000000001</c:v>
                </c:pt>
                <c:pt idx="2">
                  <c:v>0.17533789250000001</c:v>
                </c:pt>
                <c:pt idx="3">
                  <c:v>0.16703515449600001</c:v>
                </c:pt>
                <c:pt idx="4">
                  <c:v>0.16167293639999999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A4-481E-8BE9-7F03ACA2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18368"/>
        <c:axId val="1764418784"/>
      </c:scatterChart>
      <c:valAx>
        <c:axId val="1764418368"/>
        <c:scaling>
          <c:orientation val="minMax"/>
          <c:max val="1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8784"/>
        <c:crosses val="autoZero"/>
        <c:crossBetween val="midCat"/>
      </c:valAx>
      <c:valAx>
        <c:axId val="1764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83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 b="1"/>
              <a:t>KF</a:t>
            </a:r>
            <a:endParaRPr lang="zh-CN" alt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KF!$C$20:$C$24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KF!$D$20:$D$24</c:f>
              <c:numCache>
                <c:formatCode>0.000</c:formatCode>
                <c:ptCount val="5"/>
                <c:pt idx="0">
                  <c:v>0.82442746623899998</c:v>
                </c:pt>
                <c:pt idx="1">
                  <c:v>0.78697931685400002</c:v>
                </c:pt>
                <c:pt idx="2">
                  <c:v>0.75378074819999996</c:v>
                </c:pt>
                <c:pt idx="3">
                  <c:v>0.72450161625800003</c:v>
                </c:pt>
                <c:pt idx="4">
                  <c:v>0.69823385786600001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485-A292-1455F1518E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KF!$C$20:$C$24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KF!$E$20:$E$24</c:f>
              <c:numCache>
                <c:formatCode>0.000</c:formatCode>
                <c:ptCount val="5"/>
                <c:pt idx="0">
                  <c:v>0.460959895886</c:v>
                </c:pt>
                <c:pt idx="1">
                  <c:v>0.43399945000000001</c:v>
                </c:pt>
                <c:pt idx="2">
                  <c:v>0.41654582158999998</c:v>
                </c:pt>
                <c:pt idx="3">
                  <c:v>0.40347697986699999</c:v>
                </c:pt>
                <c:pt idx="4">
                  <c:v>0.39562276401000002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6-4485-A292-1455F1518E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KF!$C$20:$C$24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KF!$F$20:$F$24</c:f>
              <c:numCache>
                <c:formatCode>0.000</c:formatCode>
                <c:ptCount val="5"/>
                <c:pt idx="0">
                  <c:v>0.84497207510000005</c:v>
                </c:pt>
                <c:pt idx="1">
                  <c:v>0.82155921646499996</c:v>
                </c:pt>
                <c:pt idx="2">
                  <c:v>0.78033385588500004</c:v>
                </c:pt>
                <c:pt idx="3">
                  <c:v>0.74943354333000001</c:v>
                </c:pt>
                <c:pt idx="4">
                  <c:v>0.73140177073099999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6-4485-A292-1455F1518E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KF!$C$20:$C$24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</c:numCache>
            </c:numRef>
          </c:xVal>
          <c:yVal>
            <c:numRef>
              <c:f>KF!$G$20:$G$24</c:f>
              <c:numCache>
                <c:formatCode>0.000</c:formatCode>
                <c:ptCount val="5"/>
                <c:pt idx="0">
                  <c:v>0.41298699999999999</c:v>
                </c:pt>
                <c:pt idx="1">
                  <c:v>0.38101590000000002</c:v>
                </c:pt>
                <c:pt idx="2">
                  <c:v>0.36769810000000003</c:v>
                </c:pt>
                <c:pt idx="3">
                  <c:v>0.35489540000000003</c:v>
                </c:pt>
                <c:pt idx="4">
                  <c:v>0.33987545200000002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6-4485-A292-1455F151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39664"/>
        <c:axId val="1786037584"/>
      </c:scatterChart>
      <c:valAx>
        <c:axId val="1786039664"/>
        <c:scaling>
          <c:orientation val="minMax"/>
          <c:max val="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37584"/>
        <c:crosses val="autoZero"/>
        <c:crossBetween val="midCat"/>
      </c:valAx>
      <c:valAx>
        <c:axId val="1786037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0396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8919232443717"/>
          <c:y val="5.7060367454068242E-2"/>
          <c:w val="0.79016672586486603"/>
          <c:h val="0.8097602642535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ZZ!$R$2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ZZ!$Q$3:$Q$15</c:f>
              <c:numCache>
                <c:formatCode>0.0_);[Red]\(0.0\)</c:formatCode>
                <c:ptCount val="13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10.5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ZZ!$R$3:$R$15</c:f>
              <c:numCache>
                <c:formatCode>0.000</c:formatCode>
                <c:ptCount val="13"/>
                <c:pt idx="0">
                  <c:v>0.76716225000000005</c:v>
                </c:pt>
                <c:pt idx="1">
                  <c:v>0.77201897799999997</c:v>
                </c:pt>
                <c:pt idx="2">
                  <c:v>0.76713889999999996</c:v>
                </c:pt>
                <c:pt idx="3">
                  <c:v>0.76614557159499996</c:v>
                </c:pt>
                <c:pt idx="4">
                  <c:v>0.765306283679</c:v>
                </c:pt>
                <c:pt idx="5">
                  <c:v>0.76551100000000005</c:v>
                </c:pt>
                <c:pt idx="6">
                  <c:v>0.76120977999999995</c:v>
                </c:pt>
                <c:pt idx="7">
                  <c:v>0.75769671980800002</c:v>
                </c:pt>
                <c:pt idx="8">
                  <c:v>0.76154599999999995</c:v>
                </c:pt>
                <c:pt idx="9">
                  <c:v>0.75907635319800004</c:v>
                </c:pt>
                <c:pt idx="10">
                  <c:v>0.75729232300799998</c:v>
                </c:pt>
                <c:pt idx="11">
                  <c:v>0.75384569999999995</c:v>
                </c:pt>
                <c:pt idx="12">
                  <c:v>0.74427042562500001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C-4EDD-9F6E-54BDF0757536}"/>
            </c:ext>
          </c:extLst>
        </c:ser>
        <c:ser>
          <c:idx val="2"/>
          <c:order val="1"/>
          <c:tx>
            <c:strRef>
              <c:f>ZZ!$T$2</c:f>
              <c:strCache>
                <c:ptCount val="1"/>
                <c:pt idx="0">
                  <c:v>Stdev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ZZ!$Q$3:$Q$15</c:f>
              <c:numCache>
                <c:formatCode>0.0_);[Red]\(0.0\)</c:formatCode>
                <c:ptCount val="13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10.5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ZZ!$T$3:$T$15</c:f>
              <c:numCache>
                <c:formatCode>0.000</c:formatCode>
                <c:ptCount val="13"/>
                <c:pt idx="0">
                  <c:v>0.35881099999999999</c:v>
                </c:pt>
                <c:pt idx="1">
                  <c:v>0.35959370000000002</c:v>
                </c:pt>
                <c:pt idx="2">
                  <c:v>0.36682999999999999</c:v>
                </c:pt>
                <c:pt idx="3">
                  <c:v>0.36330721989999998</c:v>
                </c:pt>
                <c:pt idx="4">
                  <c:v>0.36542210000000003</c:v>
                </c:pt>
                <c:pt idx="5">
                  <c:v>0.36665700000000001</c:v>
                </c:pt>
                <c:pt idx="6">
                  <c:v>0.37045260000000002</c:v>
                </c:pt>
                <c:pt idx="7">
                  <c:v>0.36743250999999999</c:v>
                </c:pt>
                <c:pt idx="8">
                  <c:v>0.36823</c:v>
                </c:pt>
                <c:pt idx="9">
                  <c:v>0.37138785568600002</c:v>
                </c:pt>
                <c:pt idx="10">
                  <c:v>0.37393136466999999</c:v>
                </c:pt>
                <c:pt idx="11">
                  <c:v>0.38355699999999998</c:v>
                </c:pt>
                <c:pt idx="12">
                  <c:v>0.40372720000000001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C-4EDD-9F6E-54BDF075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06944"/>
        <c:axId val="911909440"/>
      </c:scatterChart>
      <c:valAx>
        <c:axId val="911906944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909440"/>
        <c:crosses val="autoZero"/>
        <c:crossBetween val="midCat"/>
      </c:valAx>
      <c:valAx>
        <c:axId val="91190944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9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207826294442"/>
          <c:y val="5.7060367454068242E-2"/>
          <c:w val="0.74414399904557382"/>
          <c:h val="0.835201615182717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ZZ!$AB$3:$AB$14</c:f>
              <c:numCache>
                <c:formatCode>0.00_ 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0.75</c:v>
                </c:pt>
                <c:pt idx="4">
                  <c:v>0.74</c:v>
                </c:pt>
                <c:pt idx="5">
                  <c:v>0.73</c:v>
                </c:pt>
                <c:pt idx="6">
                  <c:v>0.72</c:v>
                </c:pt>
                <c:pt idx="7">
                  <c:v>0.71</c:v>
                </c:pt>
                <c:pt idx="8">
                  <c:v>0.6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</c:numCache>
            </c:numRef>
          </c:xVal>
          <c:yVal>
            <c:numRef>
              <c:f>ZZ!$AD$3:$AD$14</c:f>
              <c:numCache>
                <c:formatCode>0.000</c:formatCode>
                <c:ptCount val="12"/>
                <c:pt idx="0">
                  <c:v>0.75194000000000005</c:v>
                </c:pt>
                <c:pt idx="1">
                  <c:v>0.77105465250000005</c:v>
                </c:pt>
                <c:pt idx="2">
                  <c:v>0.767594534</c:v>
                </c:pt>
                <c:pt idx="3">
                  <c:v>0.76551100000000005</c:v>
                </c:pt>
                <c:pt idx="4">
                  <c:v>0.76392329999999997</c:v>
                </c:pt>
                <c:pt idx="5">
                  <c:v>0.76283551999999999</c:v>
                </c:pt>
                <c:pt idx="6">
                  <c:v>0.75699437300000005</c:v>
                </c:pt>
                <c:pt idx="7">
                  <c:v>0.76366235000000005</c:v>
                </c:pt>
                <c:pt idx="8">
                  <c:v>0.7575267</c:v>
                </c:pt>
                <c:pt idx="9">
                  <c:v>0.75837917200000005</c:v>
                </c:pt>
                <c:pt idx="10">
                  <c:v>0.75067212999999999</c:v>
                </c:pt>
                <c:pt idx="11">
                  <c:v>0.74840205800000004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B6F-BC87-5B7F33E653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ZZ!$AB$3:$AB$14</c:f>
              <c:numCache>
                <c:formatCode>0.00_ 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0.75</c:v>
                </c:pt>
                <c:pt idx="4">
                  <c:v>0.74</c:v>
                </c:pt>
                <c:pt idx="5">
                  <c:v>0.73</c:v>
                </c:pt>
                <c:pt idx="6">
                  <c:v>0.72</c:v>
                </c:pt>
                <c:pt idx="7">
                  <c:v>0.71</c:v>
                </c:pt>
                <c:pt idx="8">
                  <c:v>0.6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</c:numCache>
            </c:numRef>
          </c:xVal>
          <c:yVal>
            <c:numRef>
              <c:f>ZZ!$AF$3:$AF$14</c:f>
              <c:numCache>
                <c:formatCode>0.000</c:formatCode>
                <c:ptCount val="12"/>
                <c:pt idx="0">
                  <c:v>0.41099999999999998</c:v>
                </c:pt>
                <c:pt idx="1">
                  <c:v>0.36343969999999998</c:v>
                </c:pt>
                <c:pt idx="2">
                  <c:v>0.37258999999999998</c:v>
                </c:pt>
                <c:pt idx="3">
                  <c:v>0.36665700000000001</c:v>
                </c:pt>
                <c:pt idx="4">
                  <c:v>0.36345699999999997</c:v>
                </c:pt>
                <c:pt idx="5">
                  <c:v>0.36858419999999997</c:v>
                </c:pt>
                <c:pt idx="6">
                  <c:v>0.36711177</c:v>
                </c:pt>
                <c:pt idx="7">
                  <c:v>0.37324000000000002</c:v>
                </c:pt>
                <c:pt idx="8">
                  <c:v>0.376</c:v>
                </c:pt>
                <c:pt idx="9">
                  <c:v>0.37070999999999998</c:v>
                </c:pt>
                <c:pt idx="10">
                  <c:v>0.37840499999999999</c:v>
                </c:pt>
                <c:pt idx="11">
                  <c:v>0.38388899999999998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A-4B6F-BC87-5B7F33E6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62224"/>
        <c:axId val="907260144"/>
      </c:scatterChart>
      <c:valAx>
        <c:axId val="907262224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260144"/>
        <c:crosses val="autoZero"/>
        <c:crossBetween val="midCat"/>
        <c:majorUnit val="0.25"/>
      </c:valAx>
      <c:valAx>
        <c:axId val="90726014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2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34</xdr:row>
      <xdr:rowOff>41413</xdr:rowOff>
    </xdr:from>
    <xdr:to>
      <xdr:col>8</xdr:col>
      <xdr:colOff>124240</xdr:colOff>
      <xdr:row>51</xdr:row>
      <xdr:rowOff>25675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31E757-5FF4-40AE-A41E-0758ACCA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467967</xdr:colOff>
      <xdr:row>23</xdr:row>
      <xdr:rowOff>81997</xdr:rowOff>
    </xdr:from>
    <xdr:to>
      <xdr:col>24</xdr:col>
      <xdr:colOff>132521</xdr:colOff>
      <xdr:row>41</xdr:row>
      <xdr:rowOff>141632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B609D1-E723-482C-A4CB-77A031C9D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12423</xdr:colOff>
      <xdr:row>23</xdr:row>
      <xdr:rowOff>57150</xdr:rowOff>
    </xdr:from>
    <xdr:to>
      <xdr:col>18</xdr:col>
      <xdr:colOff>405848</xdr:colOff>
      <xdr:row>41</xdr:row>
      <xdr:rowOff>116785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7FDB8E-9EB2-4501-B52C-7B3F33D0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71</xdr:row>
      <xdr:rowOff>61912</xdr:rowOff>
    </xdr:from>
    <xdr:to>
      <xdr:col>20</xdr:col>
      <xdr:colOff>590550</xdr:colOff>
      <xdr:row>86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93266E-E7B0-4A57-86A7-8081D30A4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71</xdr:row>
      <xdr:rowOff>52387</xdr:rowOff>
    </xdr:from>
    <xdr:to>
      <xdr:col>16</xdr:col>
      <xdr:colOff>485775</xdr:colOff>
      <xdr:row>86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B170BA-1885-471C-90E5-028EAAB4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71</xdr:row>
      <xdr:rowOff>52387</xdr:rowOff>
    </xdr:from>
    <xdr:to>
      <xdr:col>12</xdr:col>
      <xdr:colOff>247650</xdr:colOff>
      <xdr:row>86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26FBD4-FFC3-4881-AF08-BA59808D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114300</xdr:rowOff>
    </xdr:from>
    <xdr:to>
      <xdr:col>4</xdr:col>
      <xdr:colOff>66675</xdr:colOff>
      <xdr:row>86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D32C511-EF35-46C7-AF2D-F7C0F890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71</xdr:row>
      <xdr:rowOff>38100</xdr:rowOff>
    </xdr:from>
    <xdr:to>
      <xdr:col>8</xdr:col>
      <xdr:colOff>114300</xdr:colOff>
      <xdr:row>86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ECFC03-1D33-4BE5-A1DC-69E5122F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681038</xdr:colOff>
      <xdr:row>0</xdr:row>
      <xdr:rowOff>85725</xdr:rowOff>
    </xdr:from>
    <xdr:to>
      <xdr:col>20</xdr:col>
      <xdr:colOff>28576</xdr:colOff>
      <xdr:row>13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0FB554D-460C-491C-8B6B-75E0EA5F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28575</xdr:colOff>
      <xdr:row>14</xdr:row>
      <xdr:rowOff>171450</xdr:rowOff>
    </xdr:from>
    <xdr:to>
      <xdr:col>20</xdr:col>
      <xdr:colOff>133350</xdr:colOff>
      <xdr:row>28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DCA2402-BC95-44F4-AEEB-ECC5D92F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133351</xdr:colOff>
      <xdr:row>29</xdr:row>
      <xdr:rowOff>19050</xdr:rowOff>
    </xdr:from>
    <xdr:to>
      <xdr:col>20</xdr:col>
      <xdr:colOff>228601</xdr:colOff>
      <xdr:row>41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2FDA941-4225-4290-A617-78A5B8A0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85726</xdr:colOff>
      <xdr:row>42</xdr:row>
      <xdr:rowOff>57150</xdr:rowOff>
    </xdr:from>
    <xdr:to>
      <xdr:col>20</xdr:col>
      <xdr:colOff>200026</xdr:colOff>
      <xdr:row>55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3036228-EFFA-4BBE-A7EE-8E0BE083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104776</xdr:colOff>
      <xdr:row>55</xdr:row>
      <xdr:rowOff>161925</xdr:rowOff>
    </xdr:from>
    <xdr:to>
      <xdr:col>20</xdr:col>
      <xdr:colOff>257176</xdr:colOff>
      <xdr:row>70</xdr:row>
      <xdr:rowOff>28575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C7AAEB5-5267-4B5B-A24E-27BE597E4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209551</xdr:colOff>
      <xdr:row>0</xdr:row>
      <xdr:rowOff>100012</xdr:rowOff>
    </xdr:from>
    <xdr:to>
      <xdr:col>27</xdr:col>
      <xdr:colOff>495301</xdr:colOff>
      <xdr:row>12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E8D8D6-6DE6-426E-8017-8F6757F3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</xdr:colOff>
      <xdr:row>0</xdr:row>
      <xdr:rowOff>109537</xdr:rowOff>
    </xdr:from>
    <xdr:to>
      <xdr:col>31</xdr:col>
      <xdr:colOff>219075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73AE96-C2AC-4F3A-ACAE-A34DE3DD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180976</xdr:colOff>
      <xdr:row>13</xdr:row>
      <xdr:rowOff>14288</xdr:rowOff>
    </xdr:from>
    <xdr:to>
      <xdr:col>27</xdr:col>
      <xdr:colOff>504826</xdr:colOff>
      <xdr:row>24</xdr:row>
      <xdr:rowOff>66676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7D6B80-30B0-4D84-ABED-D668A4F2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666750</xdr:colOff>
      <xdr:row>13</xdr:row>
      <xdr:rowOff>4762</xdr:rowOff>
    </xdr:from>
    <xdr:to>
      <xdr:col>31</xdr:col>
      <xdr:colOff>219075</xdr:colOff>
      <xdr:row>23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D564BF-6C04-481B-8F67-06EC3581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176213</xdr:colOff>
      <xdr:row>12</xdr:row>
      <xdr:rowOff>176213</xdr:rowOff>
    </xdr:from>
    <xdr:to>
      <xdr:col>34</xdr:col>
      <xdr:colOff>190500</xdr:colOff>
      <xdr:row>23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2140E4-FBD7-484B-89CE-7F7554BC3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31</xdr:row>
      <xdr:rowOff>4762</xdr:rowOff>
    </xdr:from>
    <xdr:to>
      <xdr:col>5</xdr:col>
      <xdr:colOff>142875</xdr:colOff>
      <xdr:row>43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49D584-BD65-4BF4-AB05-270DBC84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247650</xdr:colOff>
      <xdr:row>30</xdr:row>
      <xdr:rowOff>185737</xdr:rowOff>
    </xdr:from>
    <xdr:to>
      <xdr:col>9</xdr:col>
      <xdr:colOff>457200</xdr:colOff>
      <xdr:row>44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0DD17D-6BE8-493D-BD72-4B0F8402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</xdr:colOff>
      <xdr:row>31</xdr:row>
      <xdr:rowOff>33337</xdr:rowOff>
    </xdr:from>
    <xdr:to>
      <xdr:col>19</xdr:col>
      <xdr:colOff>400050</xdr:colOff>
      <xdr:row>44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66331B3-3373-4807-9B4C-D856FA9A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533401</xdr:colOff>
      <xdr:row>31</xdr:row>
      <xdr:rowOff>14288</xdr:rowOff>
    </xdr:from>
    <xdr:to>
      <xdr:col>24</xdr:col>
      <xdr:colOff>28575</xdr:colOff>
      <xdr:row>44</xdr:row>
      <xdr:rowOff>9526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0B810B1-BAD7-4B18-B15D-8A5F2A4F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</xdr:colOff>
      <xdr:row>31</xdr:row>
      <xdr:rowOff>0</xdr:rowOff>
    </xdr:from>
    <xdr:to>
      <xdr:col>15</xdr:col>
      <xdr:colOff>28575</xdr:colOff>
      <xdr:row>43</xdr:row>
      <xdr:rowOff>157162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9D9AA8E-A21E-45D3-8FE0-22BB5BAA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123824</xdr:rowOff>
    </xdr:from>
    <xdr:to>
      <xdr:col>9</xdr:col>
      <xdr:colOff>247650</xdr:colOff>
      <xdr:row>27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979E3-0BFB-4507-8CBC-9C6CF371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4</xdr:row>
      <xdr:rowOff>142874</xdr:rowOff>
    </xdr:from>
    <xdr:to>
      <xdr:col>21</xdr:col>
      <xdr:colOff>419100</xdr:colOff>
      <xdr:row>21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3978B2-9533-4553-A92A-3A37907B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20</xdr:row>
      <xdr:rowOff>47625</xdr:rowOff>
    </xdr:from>
    <xdr:to>
      <xdr:col>17</xdr:col>
      <xdr:colOff>381000</xdr:colOff>
      <xdr:row>35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4FFD95-D724-4239-B500-9E3A5D0DD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16</xdr:row>
      <xdr:rowOff>123825</xdr:rowOff>
    </xdr:from>
    <xdr:to>
      <xdr:col>23</xdr:col>
      <xdr:colOff>190500</xdr:colOff>
      <xdr:row>31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3C4B6D-4063-4255-AC47-09D4318F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29</xdr:row>
      <xdr:rowOff>38100</xdr:rowOff>
    </xdr:from>
    <xdr:to>
      <xdr:col>7</xdr:col>
      <xdr:colOff>266700</xdr:colOff>
      <xdr:row>44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529B34-716C-4210-8635-38812EFE5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24</xdr:row>
      <xdr:rowOff>76200</xdr:rowOff>
    </xdr:from>
    <xdr:to>
      <xdr:col>8</xdr:col>
      <xdr:colOff>552450</xdr:colOff>
      <xdr:row>39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DE3825-C0CB-4B73-9EC6-99BCE2A0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17</xdr:row>
      <xdr:rowOff>95251</xdr:rowOff>
    </xdr:from>
    <xdr:to>
      <xdr:col>19</xdr:col>
      <xdr:colOff>390525</xdr:colOff>
      <xdr:row>31</xdr:row>
      <xdr:rowOff>38101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A00C9E-5679-4EDD-AA20-744153F68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190499</xdr:colOff>
      <xdr:row>17</xdr:row>
      <xdr:rowOff>133349</xdr:rowOff>
    </xdr:from>
    <xdr:to>
      <xdr:col>31</xdr:col>
      <xdr:colOff>190499</xdr:colOff>
      <xdr:row>31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B8728EE-E300-4566-A59B-EAF10A405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314325</xdr:colOff>
      <xdr:row>24</xdr:row>
      <xdr:rowOff>161925</xdr:rowOff>
    </xdr:from>
    <xdr:to>
      <xdr:col>8</xdr:col>
      <xdr:colOff>381000</xdr:colOff>
      <xdr:row>39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25018C-F935-4A84-BAA4-DAC640E0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528637</xdr:colOff>
      <xdr:row>2</xdr:row>
      <xdr:rowOff>19056</xdr:rowOff>
    </xdr:from>
    <xdr:to>
      <xdr:col>35</xdr:col>
      <xdr:colOff>9525</xdr:colOff>
      <xdr:row>10</xdr:row>
      <xdr:rowOff>95256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02321B-2D1E-45E9-9954-444C829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528637</xdr:colOff>
      <xdr:row>10</xdr:row>
      <xdr:rowOff>152400</xdr:rowOff>
    </xdr:from>
    <xdr:to>
      <xdr:col>35</xdr:col>
      <xdr:colOff>9525</xdr:colOff>
      <xdr:row>22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7C768F-C628-48BA-95E5-5033A099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</xdr:colOff>
      <xdr:row>29</xdr:row>
      <xdr:rowOff>114300</xdr:rowOff>
    </xdr:from>
    <xdr:to>
      <xdr:col>10</xdr:col>
      <xdr:colOff>238125</xdr:colOff>
      <xdr:row>44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984FD44-383B-41CC-8C33-0C914204C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161925</xdr:colOff>
      <xdr:row>29</xdr:row>
      <xdr:rowOff>85725</xdr:rowOff>
    </xdr:from>
    <xdr:to>
      <xdr:col>17</xdr:col>
      <xdr:colOff>228600</xdr:colOff>
      <xdr:row>43</xdr:row>
      <xdr:rowOff>161925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507D9A4-E68F-4CA9-94B7-EB0C6E99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371475</xdr:colOff>
      <xdr:row>29</xdr:row>
      <xdr:rowOff>71437</xdr:rowOff>
    </xdr:from>
    <xdr:to>
      <xdr:col>23</xdr:col>
      <xdr:colOff>438150</xdr:colOff>
      <xdr:row>43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989DCF-6856-4FF7-8DBA-015C3397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</xdr:colOff>
      <xdr:row>29</xdr:row>
      <xdr:rowOff>71437</xdr:rowOff>
    </xdr:from>
    <xdr:to>
      <xdr:col>30</xdr:col>
      <xdr:colOff>352425</xdr:colOff>
      <xdr:row>43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F23FB7-3DF6-47F6-9B2D-52AB3EE0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32</xdr:row>
      <xdr:rowOff>152401</xdr:rowOff>
    </xdr:from>
    <xdr:to>
      <xdr:col>9</xdr:col>
      <xdr:colOff>257175</xdr:colOff>
      <xdr:row>48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461351-E800-49AD-BA09-A89112B6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571500</xdr:colOff>
      <xdr:row>33</xdr:row>
      <xdr:rowOff>42861</xdr:rowOff>
    </xdr:from>
    <xdr:to>
      <xdr:col>33</xdr:col>
      <xdr:colOff>314325</xdr:colOff>
      <xdr:row>50</xdr:row>
      <xdr:rowOff>133349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599EA6-EFD0-4609-A281-CDB5DE2A4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414337</xdr:colOff>
      <xdr:row>33</xdr:row>
      <xdr:rowOff>33337</xdr:rowOff>
    </xdr:from>
    <xdr:to>
      <xdr:col>41</xdr:col>
      <xdr:colOff>0</xdr:colOff>
      <xdr:row>50</xdr:row>
      <xdr:rowOff>104776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66B33B-8E53-472F-B527-57CC6C08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33</xdr:row>
      <xdr:rowOff>9525</xdr:rowOff>
    </xdr:from>
    <xdr:to>
      <xdr:col>16</xdr:col>
      <xdr:colOff>19050</xdr:colOff>
      <xdr:row>48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1CFEEA-4845-4E9F-BB79-4CF42B3F3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51</xdr:row>
      <xdr:rowOff>147637</xdr:rowOff>
    </xdr:from>
    <xdr:to>
      <xdr:col>15</xdr:col>
      <xdr:colOff>171450</xdr:colOff>
      <xdr:row>73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E138EF-4CC4-436D-94B7-F76F7118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347662</xdr:colOff>
      <xdr:row>51</xdr:row>
      <xdr:rowOff>166687</xdr:rowOff>
    </xdr:from>
    <xdr:to>
      <xdr:col>24</xdr:col>
      <xdr:colOff>347662</xdr:colOff>
      <xdr:row>73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373474-2A44-4995-BFCB-3C5063ED1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280987</xdr:colOff>
      <xdr:row>0</xdr:row>
      <xdr:rowOff>157162</xdr:rowOff>
    </xdr:from>
    <xdr:to>
      <xdr:col>12</xdr:col>
      <xdr:colOff>266700</xdr:colOff>
      <xdr:row>16</xdr:row>
      <xdr:rowOff>4762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751ABE-0D0C-479C-963D-49CA5CE13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557211</xdr:colOff>
      <xdr:row>3</xdr:row>
      <xdr:rowOff>176212</xdr:rowOff>
    </xdr:from>
    <xdr:to>
      <xdr:col>27</xdr:col>
      <xdr:colOff>314324</xdr:colOff>
      <xdr:row>19</xdr:row>
      <xdr:rowOff>23812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215ED4-A913-4F8F-BF4A-ADDC08AE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414337</xdr:colOff>
      <xdr:row>4</xdr:row>
      <xdr:rowOff>61912</xdr:rowOff>
    </xdr:from>
    <xdr:to>
      <xdr:col>34</xdr:col>
      <xdr:colOff>114300</xdr:colOff>
      <xdr:row>19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DBE4D4-DA70-4102-AF47-1CFCE80A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442912</xdr:colOff>
      <xdr:row>18</xdr:row>
      <xdr:rowOff>33337</xdr:rowOff>
    </xdr:from>
    <xdr:to>
      <xdr:col>12</xdr:col>
      <xdr:colOff>495300</xdr:colOff>
      <xdr:row>33</xdr:row>
      <xdr:rowOff>61912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086467-EF9F-4E7C-9347-0B6A5973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290512</xdr:colOff>
      <xdr:row>19</xdr:row>
      <xdr:rowOff>138112</xdr:rowOff>
    </xdr:from>
    <xdr:to>
      <xdr:col>28</xdr:col>
      <xdr:colOff>19050</xdr:colOff>
      <xdr:row>34</xdr:row>
      <xdr:rowOff>166687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DA367DF-B9D4-40E7-84D7-D12BC1DD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376237</xdr:colOff>
      <xdr:row>19</xdr:row>
      <xdr:rowOff>166687</xdr:rowOff>
    </xdr:from>
    <xdr:to>
      <xdr:col>32</xdr:col>
      <xdr:colOff>419100</xdr:colOff>
      <xdr:row>35</xdr:row>
      <xdr:rowOff>14287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21A1227-E001-4955-A7B7-FC63CF86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195262</xdr:colOff>
      <xdr:row>19</xdr:row>
      <xdr:rowOff>147637</xdr:rowOff>
    </xdr:from>
    <xdr:to>
      <xdr:col>39</xdr:col>
      <xdr:colOff>419100</xdr:colOff>
      <xdr:row>34</xdr:row>
      <xdr:rowOff>176212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C4C9538-1014-425A-A2F2-7900437E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642937</xdr:colOff>
      <xdr:row>19</xdr:row>
      <xdr:rowOff>166687</xdr:rowOff>
    </xdr:from>
    <xdr:to>
      <xdr:col>46</xdr:col>
      <xdr:colOff>228600</xdr:colOff>
      <xdr:row>35</xdr:row>
      <xdr:rowOff>14287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5958C82-2640-478C-9DD5-F1B0D14A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604631</xdr:colOff>
      <xdr:row>2</xdr:row>
      <xdr:rowOff>49698</xdr:rowOff>
    </xdr:from>
    <xdr:to>
      <xdr:col>52</xdr:col>
      <xdr:colOff>124238</xdr:colOff>
      <xdr:row>18</xdr:row>
      <xdr:rowOff>107676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23B597-AE37-4887-ACB9-EB3037F9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621196</xdr:colOff>
      <xdr:row>19</xdr:row>
      <xdr:rowOff>98560</xdr:rowOff>
    </xdr:from>
    <xdr:to>
      <xdr:col>51</xdr:col>
      <xdr:colOff>538368</xdr:colOff>
      <xdr:row>38</xdr:row>
      <xdr:rowOff>66260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DB0AF1-925B-4AD9-B79B-DB7CE3DD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285749</xdr:colOff>
      <xdr:row>3</xdr:row>
      <xdr:rowOff>3313</xdr:rowOff>
    </xdr:from>
    <xdr:to>
      <xdr:col>10</xdr:col>
      <xdr:colOff>331303</xdr:colOff>
      <xdr:row>18</xdr:row>
      <xdr:rowOff>13252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49F3AB-6D86-4F52-ABFB-405D6186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20706</xdr:colOff>
      <xdr:row>2</xdr:row>
      <xdr:rowOff>177247</xdr:rowOff>
    </xdr:from>
    <xdr:to>
      <xdr:col>18</xdr:col>
      <xdr:colOff>66261</xdr:colOff>
      <xdr:row>18</xdr:row>
      <xdr:rowOff>4968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ED04C9-EACD-4C0E-99E5-FBB4EF31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309563</xdr:colOff>
      <xdr:row>3</xdr:row>
      <xdr:rowOff>61911</xdr:rowOff>
    </xdr:from>
    <xdr:to>
      <xdr:col>19</xdr:col>
      <xdr:colOff>628651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C3C083-E56A-442D-9CFD-0E4D5483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23</xdr:row>
      <xdr:rowOff>76200</xdr:rowOff>
    </xdr:from>
    <xdr:to>
      <xdr:col>19</xdr:col>
      <xdr:colOff>628650</xdr:colOff>
      <xdr:row>43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E4A170-7258-44CB-BD6B-E312979F2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3"/>
  <sheetViews>
    <sheetView zoomScale="115" zoomScaleNormal="115" workbookViewId="0">
      <selection activeCell="M1" sqref="M1:N1048576"/>
    </sheetView>
  </sheetViews>
  <sheetFormatPr defaultRowHeight="12" x14ac:dyDescent="0.2"/>
  <cols>
    <col min="1" max="1" width="9" style="32"/>
    <col min="2" max="2" width="4.25" style="24" customWidth="1"/>
    <col min="3" max="4" width="6.125" style="29" customWidth="1"/>
    <col min="5" max="5" width="5.625" style="24" customWidth="1"/>
    <col min="6" max="8" width="5.625" style="32" customWidth="1"/>
    <col min="9" max="9" width="10.625" style="30" customWidth="1"/>
    <col min="10" max="10" width="5.625" style="31" customWidth="1"/>
    <col min="11" max="11" width="7.25" style="30" customWidth="1"/>
    <col min="12" max="12" width="5.625" style="32" customWidth="1"/>
    <col min="13" max="13" width="8" style="90" customWidth="1"/>
    <col min="14" max="14" width="4.875" style="32" customWidth="1"/>
    <col min="15" max="15" width="5.25" style="32" customWidth="1"/>
    <col min="16" max="16" width="4.875" style="30" customWidth="1"/>
    <col min="17" max="17" width="6.625" style="52" customWidth="1"/>
    <col min="18" max="19" width="6.5" style="52" customWidth="1"/>
    <col min="20" max="20" width="5.25" style="52" customWidth="1"/>
    <col min="21" max="21" width="10.625" style="56" bestFit="1" customWidth="1"/>
    <col min="22" max="22" width="4.5" style="32" customWidth="1"/>
    <col min="23" max="23" width="6.25" style="32" customWidth="1"/>
    <col min="24" max="24" width="8.5" style="82" customWidth="1"/>
    <col min="25" max="25" width="7.375" style="32" customWidth="1"/>
    <col min="26" max="31" width="6" style="32" customWidth="1"/>
    <col min="32" max="32" width="8.625" style="30" customWidth="1"/>
    <col min="33" max="16384" width="9" style="32"/>
  </cols>
  <sheetData>
    <row r="1" spans="1:37" x14ac:dyDescent="0.2">
      <c r="B1" s="93" t="s">
        <v>5</v>
      </c>
      <c r="C1" s="94" t="s">
        <v>106</v>
      </c>
      <c r="D1" s="94" t="s">
        <v>104</v>
      </c>
      <c r="E1" s="92" t="s">
        <v>1</v>
      </c>
      <c r="F1" s="92" t="s">
        <v>6</v>
      </c>
      <c r="G1" s="92" t="s">
        <v>102</v>
      </c>
      <c r="H1" s="92" t="s">
        <v>3</v>
      </c>
      <c r="I1" s="56" t="s">
        <v>21</v>
      </c>
      <c r="J1" s="95" t="s">
        <v>27</v>
      </c>
      <c r="K1" s="91" t="s">
        <v>11</v>
      </c>
      <c r="M1" s="90" t="s">
        <v>22</v>
      </c>
      <c r="N1" s="50" t="s">
        <v>19</v>
      </c>
      <c r="O1" s="50" t="s">
        <v>16</v>
      </c>
      <c r="P1" s="51" t="s">
        <v>20</v>
      </c>
      <c r="Q1" s="52" t="s">
        <v>1</v>
      </c>
      <c r="R1" s="52" t="s">
        <v>7</v>
      </c>
      <c r="S1" s="52" t="s">
        <v>103</v>
      </c>
      <c r="T1" s="52" t="s">
        <v>3</v>
      </c>
      <c r="U1" s="53" t="s">
        <v>21</v>
      </c>
      <c r="W1" s="92" t="s">
        <v>11</v>
      </c>
    </row>
    <row r="2" spans="1:37" x14ac:dyDescent="0.2">
      <c r="A2" s="32" t="s">
        <v>0</v>
      </c>
      <c r="B2" s="48">
        <v>22</v>
      </c>
      <c r="C2" s="48" t="s">
        <v>107</v>
      </c>
      <c r="D2" s="48" t="s">
        <v>107</v>
      </c>
      <c r="E2" s="57">
        <v>2.0373066478799999</v>
      </c>
      <c r="F2" s="57">
        <v>1.6146558200000001</v>
      </c>
      <c r="G2" s="57">
        <v>1.3018578999999999</v>
      </c>
      <c r="H2" s="57">
        <v>0.43861730999999998</v>
      </c>
      <c r="I2" s="91">
        <v>1670208.4376099999</v>
      </c>
      <c r="J2" s="95" t="s">
        <v>25</v>
      </c>
      <c r="K2" s="91">
        <v>2380</v>
      </c>
      <c r="M2" s="90" t="s">
        <v>23</v>
      </c>
      <c r="N2" s="50">
        <v>24</v>
      </c>
      <c r="O2" s="54" t="s">
        <v>107</v>
      </c>
      <c r="P2" s="54" t="s">
        <v>107</v>
      </c>
      <c r="Q2" s="55">
        <v>1.8750640000000001</v>
      </c>
      <c r="R2" s="55">
        <v>1.479706</v>
      </c>
      <c r="S2" s="57">
        <v>1.22767841519</v>
      </c>
      <c r="T2" s="55">
        <v>0.44481599999999999</v>
      </c>
      <c r="U2" s="56">
        <f>819812*Q2</f>
        <v>1537199.9679680001</v>
      </c>
      <c r="V2" s="32" t="s">
        <v>25</v>
      </c>
      <c r="W2" s="91">
        <v>657.95799999999997</v>
      </c>
    </row>
    <row r="3" spans="1:37" x14ac:dyDescent="0.2">
      <c r="A3" s="32" t="s">
        <v>0</v>
      </c>
      <c r="B3" s="48">
        <v>24</v>
      </c>
      <c r="C3" s="48" t="s">
        <v>107</v>
      </c>
      <c r="D3" s="48" t="s">
        <v>107</v>
      </c>
      <c r="E3" s="57">
        <v>1.8750640000000001</v>
      </c>
      <c r="F3" s="57">
        <v>1.479706</v>
      </c>
      <c r="G3" s="57">
        <v>1.22767841519</v>
      </c>
      <c r="H3" s="57">
        <v>0.44481599999999999</v>
      </c>
      <c r="I3" s="91">
        <v>1537200.62307</v>
      </c>
      <c r="J3" s="95" t="s">
        <v>25</v>
      </c>
      <c r="K3" s="91">
        <v>657.95799999999997</v>
      </c>
      <c r="M3" s="90" t="s">
        <v>15</v>
      </c>
      <c r="N3" s="50">
        <v>24</v>
      </c>
      <c r="O3" s="54">
        <v>1.85</v>
      </c>
      <c r="P3" s="51">
        <v>1</v>
      </c>
      <c r="Q3" s="52">
        <v>1.9403827971300001</v>
      </c>
      <c r="R3" s="52">
        <v>1.34342893</v>
      </c>
      <c r="S3" s="52">
        <v>1.1002567000000001</v>
      </c>
      <c r="T3" s="52">
        <v>0.39291589999999998</v>
      </c>
      <c r="U3" s="56">
        <v>2454365.86265</v>
      </c>
      <c r="V3" s="32" t="s">
        <v>25</v>
      </c>
      <c r="W3" s="91">
        <v>1796.9689000000001</v>
      </c>
      <c r="X3" s="83"/>
    </row>
    <row r="4" spans="1:37" x14ac:dyDescent="0.2">
      <c r="A4" s="32" t="s">
        <v>0</v>
      </c>
      <c r="B4" s="48">
        <v>26</v>
      </c>
      <c r="C4" s="48" t="s">
        <v>107</v>
      </c>
      <c r="D4" s="48" t="s">
        <v>107</v>
      </c>
      <c r="E4" s="57">
        <v>1.7810421999999999</v>
      </c>
      <c r="F4" s="57">
        <v>1.4410700000000001</v>
      </c>
      <c r="G4" s="57">
        <v>1.1736085110000001</v>
      </c>
      <c r="H4" s="57">
        <v>0.45413589999999998</v>
      </c>
      <c r="I4" s="91">
        <v>1459800.0841999999</v>
      </c>
      <c r="J4" s="95" t="s">
        <v>25</v>
      </c>
      <c r="K4" s="91">
        <v>886.95699999999999</v>
      </c>
      <c r="M4" s="90" t="s">
        <v>15</v>
      </c>
      <c r="N4" s="50">
        <v>24</v>
      </c>
      <c r="O4" s="54">
        <v>1.85</v>
      </c>
      <c r="P4" s="81">
        <v>2</v>
      </c>
      <c r="Q4" s="52">
        <v>1.9733012232</v>
      </c>
      <c r="R4" s="52">
        <v>1.3166599999999999</v>
      </c>
      <c r="S4" s="52">
        <v>1.0824181799499999</v>
      </c>
      <c r="T4" s="52">
        <v>0.379556</v>
      </c>
      <c r="U4" s="56">
        <v>3302421.2268940001</v>
      </c>
      <c r="V4" s="31" t="s">
        <v>25</v>
      </c>
      <c r="W4" s="91">
        <v>4578.5720000000001</v>
      </c>
    </row>
    <row r="5" spans="1:37" x14ac:dyDescent="0.2">
      <c r="A5" s="32" t="s">
        <v>0</v>
      </c>
      <c r="B5" s="48">
        <v>28</v>
      </c>
      <c r="C5" s="48" t="s">
        <v>107</v>
      </c>
      <c r="D5" s="48" t="s">
        <v>107</v>
      </c>
      <c r="E5" s="57">
        <v>1.695292</v>
      </c>
      <c r="F5" s="57">
        <v>1.38198</v>
      </c>
      <c r="G5" s="57">
        <v>1.1331234918999999</v>
      </c>
      <c r="H5" s="57">
        <v>0.45555610299999999</v>
      </c>
      <c r="I5" s="91">
        <v>1389821.2309699999</v>
      </c>
      <c r="J5" s="95" t="s">
        <v>25</v>
      </c>
      <c r="K5" s="91">
        <v>225.39599999999999</v>
      </c>
      <c r="M5" s="90" t="s">
        <v>15</v>
      </c>
      <c r="N5" s="50">
        <v>24</v>
      </c>
      <c r="O5" s="54">
        <v>1.85</v>
      </c>
      <c r="P5" s="81">
        <v>3</v>
      </c>
      <c r="Q5" s="52">
        <v>1.99068178712</v>
      </c>
      <c r="R5" s="52">
        <v>1.2996128875199999</v>
      </c>
      <c r="S5" s="52">
        <v>1.0567945999999999</v>
      </c>
      <c r="T5" s="52">
        <v>0.37073413669999999</v>
      </c>
      <c r="U5" s="56">
        <v>4142027.0243899999</v>
      </c>
      <c r="V5" s="32" t="s">
        <v>25</v>
      </c>
      <c r="W5" s="91">
        <v>3527.72</v>
      </c>
    </row>
    <row r="6" spans="1:37" x14ac:dyDescent="0.2">
      <c r="A6" s="32" t="s">
        <v>0</v>
      </c>
      <c r="B6" s="48">
        <v>30</v>
      </c>
      <c r="C6" s="48" t="s">
        <v>107</v>
      </c>
      <c r="D6" s="48" t="s">
        <v>107</v>
      </c>
      <c r="E6" s="57">
        <v>1.6271458942699999</v>
      </c>
      <c r="F6" s="57">
        <v>1.3373024038800001</v>
      </c>
      <c r="G6" s="57">
        <v>1.0999352926599999</v>
      </c>
      <c r="H6" s="57">
        <v>0.4587193</v>
      </c>
      <c r="I6" s="91">
        <v>1333953.7298699999</v>
      </c>
      <c r="J6" s="95" t="s">
        <v>25</v>
      </c>
      <c r="K6" s="91">
        <v>142.67499900000001</v>
      </c>
      <c r="M6" s="90" t="s">
        <v>15</v>
      </c>
      <c r="N6" s="50">
        <v>24</v>
      </c>
      <c r="O6" s="54">
        <v>1.85</v>
      </c>
      <c r="P6" s="81">
        <v>4</v>
      </c>
      <c r="Q6" s="52">
        <v>2.0085980351099999</v>
      </c>
      <c r="R6" s="52">
        <v>1.2710659285899999</v>
      </c>
      <c r="S6" s="57">
        <v>1.0361412800000001</v>
      </c>
      <c r="T6" s="52">
        <v>0.3598576564</v>
      </c>
      <c r="U6" s="56">
        <v>4974793.06262</v>
      </c>
      <c r="V6" s="32" t="s">
        <v>25</v>
      </c>
      <c r="W6" s="91">
        <v>5810.5559999999996</v>
      </c>
    </row>
    <row r="7" spans="1:37" x14ac:dyDescent="0.2">
      <c r="A7" s="32" t="s">
        <v>0</v>
      </c>
      <c r="B7" s="48">
        <v>32</v>
      </c>
      <c r="C7" s="48" t="s">
        <v>107</v>
      </c>
      <c r="D7" s="48" t="s">
        <v>107</v>
      </c>
      <c r="E7" s="57">
        <v>1.5657975457</v>
      </c>
      <c r="F7" s="57">
        <v>1.2785416759999999</v>
      </c>
      <c r="G7" s="57">
        <v>1.06700901</v>
      </c>
      <c r="H7" s="57">
        <v>0.44800386199999997</v>
      </c>
      <c r="I7" s="91">
        <v>1283659.61754</v>
      </c>
      <c r="J7" s="95" t="s">
        <v>25</v>
      </c>
      <c r="K7" s="91">
        <v>129.80000000000001</v>
      </c>
      <c r="M7" s="90" t="s">
        <v>15</v>
      </c>
      <c r="N7" s="50">
        <v>24</v>
      </c>
      <c r="O7" s="54">
        <v>1.85</v>
      </c>
      <c r="P7" s="81">
        <v>5</v>
      </c>
      <c r="Q7" s="52">
        <v>2.0085980350999999</v>
      </c>
      <c r="R7" s="52">
        <v>1.2710600000000001</v>
      </c>
      <c r="S7" s="57">
        <v>1.0361412800000001</v>
      </c>
      <c r="T7" s="52">
        <v>0.35985699999999998</v>
      </c>
      <c r="U7" s="56">
        <v>5806823.1351889996</v>
      </c>
      <c r="V7" s="32" t="s">
        <v>25</v>
      </c>
      <c r="W7" s="91">
        <v>4532.87</v>
      </c>
    </row>
    <row r="8" spans="1:37" x14ac:dyDescent="0.2">
      <c r="A8" s="29" t="s">
        <v>4</v>
      </c>
      <c r="B8" s="48">
        <v>22</v>
      </c>
      <c r="C8" s="57">
        <v>2.0369999999999999</v>
      </c>
      <c r="D8" s="57">
        <v>1.6</v>
      </c>
      <c r="E8" s="57">
        <v>2.1107619561100002</v>
      </c>
      <c r="F8" s="57">
        <v>1.401987911</v>
      </c>
      <c r="G8" s="57">
        <v>1.13165845</v>
      </c>
      <c r="H8" s="57">
        <v>0.37468400000000002</v>
      </c>
      <c r="I8" s="91">
        <v>3219160.2915500002</v>
      </c>
      <c r="J8" s="95" t="s">
        <v>25</v>
      </c>
      <c r="K8" s="91">
        <v>5605.3879999999999</v>
      </c>
      <c r="L8" s="57"/>
      <c r="M8" s="90" t="s">
        <v>15</v>
      </c>
      <c r="N8" s="50">
        <v>24</v>
      </c>
      <c r="O8" s="54">
        <v>1.85</v>
      </c>
      <c r="P8" s="81">
        <v>10</v>
      </c>
      <c r="Q8" s="52">
        <v>2.0085980350999999</v>
      </c>
      <c r="R8" s="52">
        <v>1.2710600000000001</v>
      </c>
      <c r="S8" s="57">
        <v>1.0361412800000001</v>
      </c>
      <c r="T8" s="52">
        <v>0.35985699999999998</v>
      </c>
      <c r="U8" s="56">
        <v>9966973.4980200008</v>
      </c>
      <c r="V8" s="32" t="s">
        <v>25</v>
      </c>
      <c r="W8" s="91">
        <v>3648.5859999999998</v>
      </c>
      <c r="AH8" s="52"/>
      <c r="AI8" s="52"/>
      <c r="AJ8" s="52"/>
      <c r="AK8" s="30"/>
    </row>
    <row r="9" spans="1:37" x14ac:dyDescent="0.2">
      <c r="A9" s="29" t="s">
        <v>4</v>
      </c>
      <c r="B9" s="48">
        <v>24</v>
      </c>
      <c r="C9" s="57">
        <v>1.8750640000000001</v>
      </c>
      <c r="D9" s="57">
        <v>1.7</v>
      </c>
      <c r="E9" s="57">
        <v>1.9733012232</v>
      </c>
      <c r="F9" s="57">
        <v>1.3166600667999999</v>
      </c>
      <c r="G9" s="57">
        <v>1.08241817</v>
      </c>
      <c r="H9" s="57">
        <v>0.37955670000000002</v>
      </c>
      <c r="I9" s="91">
        <v>3007883.6090500001</v>
      </c>
      <c r="J9" s="95" t="s">
        <v>25</v>
      </c>
      <c r="K9" s="91">
        <v>2180.8209999999999</v>
      </c>
      <c r="M9" s="90" t="s">
        <v>15</v>
      </c>
      <c r="N9" s="50">
        <v>24</v>
      </c>
      <c r="O9" s="54">
        <v>1.85</v>
      </c>
      <c r="P9" s="81">
        <v>20</v>
      </c>
      <c r="Q9" s="52">
        <v>2.0583273794700001</v>
      </c>
      <c r="R9" s="52">
        <v>1.2331029197000001</v>
      </c>
      <c r="S9" s="52">
        <v>0.98178880374699995</v>
      </c>
      <c r="T9" s="52">
        <v>0.33887850000000003</v>
      </c>
      <c r="U9" s="56">
        <v>18278319.500999998</v>
      </c>
      <c r="V9" s="31" t="s">
        <v>25</v>
      </c>
      <c r="W9" s="91">
        <v>4454.7840001000004</v>
      </c>
    </row>
    <row r="10" spans="1:37" x14ac:dyDescent="0.2">
      <c r="A10" s="29" t="s">
        <v>4</v>
      </c>
      <c r="B10" s="48">
        <v>26</v>
      </c>
      <c r="C10" s="57">
        <v>1.7810421999999999</v>
      </c>
      <c r="D10" s="57">
        <v>1.8</v>
      </c>
      <c r="E10" s="57">
        <v>1.8580089200000001</v>
      </c>
      <c r="F10" s="57">
        <v>1.2666387059999999</v>
      </c>
      <c r="G10" s="57">
        <v>1.0400309999999999</v>
      </c>
      <c r="H10" s="57">
        <v>0.38711407399999997</v>
      </c>
      <c r="I10" s="91">
        <v>2864940.9676199998</v>
      </c>
      <c r="J10" s="95" t="s">
        <v>25</v>
      </c>
      <c r="K10" s="91">
        <v>638.89</v>
      </c>
      <c r="L10" s="57"/>
      <c r="M10" s="90" t="s">
        <v>15</v>
      </c>
      <c r="N10" s="50">
        <v>24</v>
      </c>
      <c r="O10" s="54">
        <v>1.85</v>
      </c>
      <c r="P10" s="81">
        <v>25</v>
      </c>
      <c r="Q10" s="52">
        <v>2.0583273794700001</v>
      </c>
      <c r="R10" s="52">
        <v>1.233102919</v>
      </c>
      <c r="S10" s="52">
        <v>0.98178880374699995</v>
      </c>
      <c r="T10" s="52">
        <v>0.33852307999999998</v>
      </c>
      <c r="U10" s="56">
        <v>22426039.004799999</v>
      </c>
      <c r="V10" s="32" t="s">
        <v>25</v>
      </c>
      <c r="W10" s="91">
        <v>4812.6529899999996</v>
      </c>
    </row>
    <row r="11" spans="1:37" ht="10.5" customHeight="1" x14ac:dyDescent="0.2">
      <c r="A11" s="29" t="s">
        <v>4</v>
      </c>
      <c r="B11" s="48">
        <v>28</v>
      </c>
      <c r="C11" s="57">
        <v>1.695292</v>
      </c>
      <c r="D11" s="57">
        <v>1.8</v>
      </c>
      <c r="E11" s="57">
        <v>1.7569710999999999</v>
      </c>
      <c r="F11" s="57">
        <v>1.2350650000000001</v>
      </c>
      <c r="G11" s="57">
        <v>1.0131095999999999</v>
      </c>
      <c r="H11" s="57">
        <v>0.39872917400000002</v>
      </c>
      <c r="I11" s="91">
        <v>2722588.72646</v>
      </c>
      <c r="J11" s="95" t="s">
        <v>25</v>
      </c>
      <c r="K11" s="91">
        <v>287.16199999999998</v>
      </c>
      <c r="M11" s="90" t="s">
        <v>108</v>
      </c>
      <c r="N11" s="50">
        <v>24</v>
      </c>
      <c r="O11" s="54">
        <v>1.85</v>
      </c>
      <c r="P11" s="116" t="s">
        <v>107</v>
      </c>
      <c r="Q11" s="52">
        <v>2.084089868</v>
      </c>
      <c r="R11" s="52">
        <v>1.1956875167000001</v>
      </c>
      <c r="S11" s="52">
        <v>0.95758480000000001</v>
      </c>
      <c r="T11" s="52">
        <v>0.32420100000000002</v>
      </c>
      <c r="U11" s="56">
        <v>829473.97658999998</v>
      </c>
      <c r="V11" s="32" t="s">
        <v>25</v>
      </c>
      <c r="W11" s="91">
        <v>4102.8889900000004</v>
      </c>
    </row>
    <row r="12" spans="1:37" x14ac:dyDescent="0.2">
      <c r="A12" s="29" t="s">
        <v>4</v>
      </c>
      <c r="B12" s="48">
        <v>30</v>
      </c>
      <c r="C12" s="57">
        <v>1.6271458942699999</v>
      </c>
      <c r="D12" s="57">
        <v>1.9</v>
      </c>
      <c r="E12" s="57">
        <v>1.702556822</v>
      </c>
      <c r="F12" s="57">
        <v>1.1880595</v>
      </c>
      <c r="G12" s="57">
        <v>0.98194400000000004</v>
      </c>
      <c r="H12" s="57">
        <v>0.39637329999999998</v>
      </c>
      <c r="I12" s="91">
        <v>2652549.5521</v>
      </c>
      <c r="J12" s="95" t="s">
        <v>25</v>
      </c>
      <c r="K12" s="91">
        <v>367.33300000000003</v>
      </c>
      <c r="N12" s="50" t="s">
        <v>19</v>
      </c>
      <c r="O12" s="50" t="s">
        <v>16</v>
      </c>
      <c r="P12" s="50" t="s">
        <v>20</v>
      </c>
      <c r="Q12" s="52" t="s">
        <v>1</v>
      </c>
      <c r="R12" s="52" t="s">
        <v>7</v>
      </c>
      <c r="S12" s="52" t="s">
        <v>109</v>
      </c>
      <c r="T12" s="52" t="s">
        <v>3</v>
      </c>
      <c r="U12" s="53" t="s">
        <v>21</v>
      </c>
    </row>
    <row r="13" spans="1:37" x14ac:dyDescent="0.2">
      <c r="A13" s="29"/>
      <c r="B13" s="48"/>
      <c r="C13" s="57"/>
      <c r="E13" s="57"/>
      <c r="M13" s="90" t="s">
        <v>15</v>
      </c>
      <c r="N13" s="50">
        <v>24</v>
      </c>
      <c r="O13" s="54">
        <v>2</v>
      </c>
      <c r="P13" s="54">
        <v>2.5</v>
      </c>
      <c r="Q13" s="52">
        <v>1.99440083</v>
      </c>
      <c r="R13" s="52">
        <v>1.29884</v>
      </c>
      <c r="T13" s="52">
        <v>0.37038342000000002</v>
      </c>
      <c r="U13" s="30">
        <v>3402046.6115999999</v>
      </c>
      <c r="W13" s="32">
        <f>(U13-Q13*819812)/2.5</f>
        <v>706805.15134241595</v>
      </c>
    </row>
    <row r="14" spans="1:37" x14ac:dyDescent="0.2">
      <c r="A14" s="29" t="s">
        <v>4</v>
      </c>
      <c r="B14" s="48">
        <v>22</v>
      </c>
      <c r="C14" s="57">
        <v>2.0369999999999999</v>
      </c>
      <c r="D14" s="57">
        <v>4</v>
      </c>
      <c r="E14" s="57">
        <v>2.1271241357799999</v>
      </c>
      <c r="F14" s="57">
        <v>1.38555384498</v>
      </c>
      <c r="G14" s="57">
        <v>1.10794645513</v>
      </c>
      <c r="H14" s="57">
        <v>0.36672728999999998</v>
      </c>
      <c r="I14" s="91">
        <v>5445000.18255</v>
      </c>
      <c r="J14" s="95">
        <v>1.34E-2</v>
      </c>
      <c r="K14" s="91">
        <v>7205.45</v>
      </c>
      <c r="M14" s="90" t="s">
        <v>15</v>
      </c>
      <c r="N14" s="50">
        <v>24</v>
      </c>
      <c r="O14" s="54">
        <v>1.9</v>
      </c>
      <c r="P14" s="54">
        <v>2.5</v>
      </c>
      <c r="Q14" s="52">
        <v>1.9946200000000001</v>
      </c>
      <c r="R14" s="52">
        <v>1.2941</v>
      </c>
      <c r="T14" s="52">
        <v>0.36870000000000003</v>
      </c>
      <c r="U14" s="30">
        <v>3612167.8761300002</v>
      </c>
      <c r="W14" s="32">
        <f t="shared" ref="W14:W21" si="0">(U14-Q14*819812)/2.5</f>
        <v>790781.78587600007</v>
      </c>
    </row>
    <row r="15" spans="1:37" x14ac:dyDescent="0.2">
      <c r="A15" s="29" t="s">
        <v>4</v>
      </c>
      <c r="B15" s="48">
        <v>24</v>
      </c>
      <c r="C15" s="57">
        <v>1.8750640000000001</v>
      </c>
      <c r="D15" s="57">
        <v>4</v>
      </c>
      <c r="E15" s="57">
        <v>2.0085980351099999</v>
      </c>
      <c r="F15" s="57">
        <v>1.2710659280000001</v>
      </c>
      <c r="G15" s="57">
        <v>1.0361412800000001</v>
      </c>
      <c r="H15" s="57">
        <v>0.38242999999999999</v>
      </c>
      <c r="I15" s="91">
        <v>4877085.54519</v>
      </c>
      <c r="J15" s="95" t="s">
        <v>25</v>
      </c>
      <c r="K15" s="91">
        <v>1916.289</v>
      </c>
      <c r="M15" s="90" t="s">
        <v>15</v>
      </c>
      <c r="N15" s="50">
        <v>24</v>
      </c>
      <c r="O15" s="54">
        <v>1.8</v>
      </c>
      <c r="P15" s="54">
        <v>2.5</v>
      </c>
      <c r="Q15" s="52">
        <v>1.9944956199999999</v>
      </c>
      <c r="R15" s="52">
        <v>1.29413</v>
      </c>
      <c r="T15" s="52">
        <v>0.36876599999999998</v>
      </c>
      <c r="U15" s="30">
        <v>3860382.9468100001</v>
      </c>
      <c r="W15" s="32">
        <f t="shared" si="0"/>
        <v>890108.60143462417</v>
      </c>
    </row>
    <row r="16" spans="1:37" x14ac:dyDescent="0.2">
      <c r="A16" s="29" t="s">
        <v>4</v>
      </c>
      <c r="B16" s="48">
        <v>26</v>
      </c>
      <c r="C16" s="57">
        <v>1.7810421999999999</v>
      </c>
      <c r="D16" s="57">
        <v>4</v>
      </c>
      <c r="E16" s="57">
        <v>1.8675584971900001</v>
      </c>
      <c r="F16" s="57">
        <v>1.2648295171999999</v>
      </c>
      <c r="G16" s="57">
        <v>1.0471986600000001</v>
      </c>
      <c r="H16" s="57">
        <v>0.38499830000000002</v>
      </c>
      <c r="I16" s="91">
        <v>4501819.3312200001</v>
      </c>
      <c r="J16" s="95" t="s">
        <v>25</v>
      </c>
      <c r="K16" s="91">
        <v>1046.245999</v>
      </c>
      <c r="M16" s="90" t="s">
        <v>15</v>
      </c>
      <c r="N16" s="50">
        <v>24</v>
      </c>
      <c r="O16" s="54">
        <v>1.7</v>
      </c>
      <c r="P16" s="54">
        <v>2.5</v>
      </c>
      <c r="Q16" s="52">
        <v>1.95184059</v>
      </c>
      <c r="R16" s="55">
        <v>1.3403590000000001</v>
      </c>
      <c r="S16" s="55"/>
      <c r="T16" s="52">
        <v>0.3861832</v>
      </c>
      <c r="U16" s="30">
        <v>4203897.9331299998</v>
      </c>
      <c r="W16" s="32">
        <f t="shared" si="0"/>
        <v>1041502.2381443679</v>
      </c>
    </row>
    <row r="17" spans="1:32" x14ac:dyDescent="0.2">
      <c r="A17" s="29" t="s">
        <v>4</v>
      </c>
      <c r="B17" s="48">
        <v>28</v>
      </c>
      <c r="C17" s="57">
        <v>1.695292</v>
      </c>
      <c r="D17" s="57">
        <v>4</v>
      </c>
      <c r="E17" s="57">
        <v>1.7958162314699999</v>
      </c>
      <c r="F17" s="57">
        <v>1.22024949</v>
      </c>
      <c r="G17" s="57">
        <v>0.99926269999999995</v>
      </c>
      <c r="H17" s="57">
        <v>0.38512999999999997</v>
      </c>
      <c r="I17" s="91">
        <v>4280553.2630500002</v>
      </c>
      <c r="J17" s="95" t="s">
        <v>25</v>
      </c>
      <c r="K17" s="91">
        <v>722.74300000000005</v>
      </c>
      <c r="M17" s="90" t="s">
        <v>15</v>
      </c>
      <c r="N17" s="50">
        <v>24</v>
      </c>
      <c r="O17" s="54">
        <v>1.6</v>
      </c>
      <c r="P17" s="54">
        <v>2.5</v>
      </c>
      <c r="Q17" s="52">
        <v>1.940382797</v>
      </c>
      <c r="R17" s="52">
        <v>1.3434288999999999</v>
      </c>
      <c r="T17" s="55">
        <v>0.39291500000000001</v>
      </c>
      <c r="U17" s="30">
        <v>4435427.2423999999</v>
      </c>
      <c r="W17" s="32">
        <f t="shared" si="0"/>
        <v>1137871.2563303343</v>
      </c>
    </row>
    <row r="18" spans="1:32" x14ac:dyDescent="0.2">
      <c r="A18" s="29" t="s">
        <v>4</v>
      </c>
      <c r="B18" s="48">
        <v>30</v>
      </c>
      <c r="C18" s="57">
        <v>1.6271458942699999</v>
      </c>
      <c r="D18" s="57">
        <v>4</v>
      </c>
      <c r="E18" s="57">
        <v>1.71499949491</v>
      </c>
      <c r="F18" s="57">
        <v>1.1787800004</v>
      </c>
      <c r="G18" s="57">
        <v>0.96987922999999998</v>
      </c>
      <c r="H18" s="57">
        <v>0.39008832999999998</v>
      </c>
      <c r="I18" s="91">
        <v>4035878.4306000001</v>
      </c>
      <c r="J18" s="95" t="s">
        <v>25</v>
      </c>
      <c r="K18" s="91">
        <v>618.58599996600003</v>
      </c>
      <c r="L18" s="49"/>
      <c r="M18" s="90" t="s">
        <v>15</v>
      </c>
      <c r="N18" s="50">
        <v>24</v>
      </c>
      <c r="O18" s="54">
        <v>1.5</v>
      </c>
      <c r="P18" s="54">
        <v>2.5</v>
      </c>
      <c r="Q18" s="52">
        <v>1.9373863497999999</v>
      </c>
      <c r="R18" s="55">
        <v>1.3595010000000001</v>
      </c>
      <c r="S18" s="55"/>
      <c r="T18" s="52">
        <v>0.39343260000000002</v>
      </c>
      <c r="U18" s="30">
        <v>4817682.2100900002</v>
      </c>
      <c r="W18" s="32">
        <f t="shared" si="0"/>
        <v>1291755.8527551051</v>
      </c>
    </row>
    <row r="19" spans="1:32" x14ac:dyDescent="0.2">
      <c r="A19" s="29" t="s">
        <v>4</v>
      </c>
      <c r="B19" s="48">
        <v>32</v>
      </c>
      <c r="C19" s="115">
        <v>1.5657975457</v>
      </c>
      <c r="D19" s="57">
        <v>4</v>
      </c>
      <c r="E19" s="57">
        <v>1.65620195992</v>
      </c>
      <c r="F19" s="57">
        <v>1.1307700000000001</v>
      </c>
      <c r="G19" s="57">
        <v>0.93692927000000004</v>
      </c>
      <c r="H19" s="57">
        <v>0.38933990000000002</v>
      </c>
      <c r="I19" s="91">
        <v>3794723.3248600001</v>
      </c>
      <c r="J19" s="95" t="s">
        <v>25</v>
      </c>
      <c r="K19" s="91">
        <v>1081.7760000000001</v>
      </c>
      <c r="L19" s="49"/>
      <c r="M19" s="90" t="s">
        <v>15</v>
      </c>
      <c r="N19" s="50">
        <v>24</v>
      </c>
      <c r="O19" s="54">
        <v>1</v>
      </c>
      <c r="P19" s="54">
        <v>2.5</v>
      </c>
      <c r="Q19" s="52">
        <v>1.92350048644</v>
      </c>
      <c r="R19" s="52">
        <v>1.3567225000000001</v>
      </c>
      <c r="T19" s="52">
        <v>0.39660458999999998</v>
      </c>
      <c r="U19" s="30">
        <v>6722676.720865</v>
      </c>
      <c r="W19" s="32">
        <f t="shared" si="0"/>
        <v>2058307.1760302603</v>
      </c>
    </row>
    <row r="20" spans="1:32" x14ac:dyDescent="0.2">
      <c r="A20" s="92" t="s">
        <v>94</v>
      </c>
      <c r="B20" s="48">
        <v>22</v>
      </c>
      <c r="C20" s="115">
        <v>2.0369999999999999</v>
      </c>
      <c r="D20" s="48" t="s">
        <v>107</v>
      </c>
      <c r="E20" s="57">
        <v>2.3177879639599999</v>
      </c>
      <c r="F20" s="57">
        <v>1.2244627726599999</v>
      </c>
      <c r="G20" s="57">
        <v>0.94244145502999999</v>
      </c>
      <c r="H20" s="57">
        <v>0.29320760000000001</v>
      </c>
      <c r="I20" s="91">
        <v>908204.47425099998</v>
      </c>
      <c r="J20" s="95">
        <v>9.5659999999999999E-3</v>
      </c>
      <c r="K20" s="91">
        <v>7201.2</v>
      </c>
      <c r="L20" s="49"/>
      <c r="M20" s="90" t="s">
        <v>15</v>
      </c>
      <c r="N20" s="50">
        <v>24</v>
      </c>
      <c r="O20" s="54">
        <v>0.5</v>
      </c>
      <c r="P20" s="54">
        <v>2.5</v>
      </c>
      <c r="Q20" s="52">
        <v>1.92350048</v>
      </c>
      <c r="R20" s="55">
        <v>1.3567199999999999</v>
      </c>
      <c r="S20" s="55"/>
      <c r="T20" s="52">
        <v>0.39660000000000001</v>
      </c>
      <c r="U20" s="30">
        <v>9412845.2611650005</v>
      </c>
      <c r="W20" s="32">
        <f t="shared" si="0"/>
        <v>3134374.5942620961</v>
      </c>
    </row>
    <row r="21" spans="1:32" x14ac:dyDescent="0.2">
      <c r="A21" s="92" t="s">
        <v>94</v>
      </c>
      <c r="B21" s="48">
        <v>24</v>
      </c>
      <c r="C21" s="57">
        <v>1.8750640000000001</v>
      </c>
      <c r="D21" s="48" t="s">
        <v>107</v>
      </c>
      <c r="E21" s="57">
        <v>2.084089868</v>
      </c>
      <c r="F21" s="57">
        <v>1.1956875167300001</v>
      </c>
      <c r="G21" s="57">
        <v>0.95758485699999996</v>
      </c>
      <c r="H21" s="57">
        <v>0.32420120000000002</v>
      </c>
      <c r="I21" s="91">
        <v>805152.049673</v>
      </c>
      <c r="J21" s="95">
        <v>1.5931000000000001E-2</v>
      </c>
      <c r="K21" s="91">
        <v>7201.63</v>
      </c>
      <c r="L21" s="49"/>
      <c r="M21" s="90" t="s">
        <v>15</v>
      </c>
      <c r="N21" s="50">
        <v>24</v>
      </c>
      <c r="O21" s="54">
        <v>0</v>
      </c>
      <c r="P21" s="54">
        <v>2.5</v>
      </c>
      <c r="Q21" s="52">
        <v>1.9161226</v>
      </c>
      <c r="R21" s="52">
        <v>1.3711</v>
      </c>
      <c r="T21" s="52">
        <v>0.40344099999999999</v>
      </c>
      <c r="U21" s="30">
        <v>12948754.0364</v>
      </c>
      <c r="V21" s="32" t="s">
        <v>25</v>
      </c>
      <c r="W21" s="32">
        <f t="shared" si="0"/>
        <v>4551157.4941795198</v>
      </c>
    </row>
    <row r="22" spans="1:32" x14ac:dyDescent="0.2">
      <c r="A22" s="92" t="s">
        <v>94</v>
      </c>
      <c r="B22" s="48">
        <v>26</v>
      </c>
      <c r="C22" s="57">
        <v>1.7810421999999999</v>
      </c>
      <c r="D22" s="48" t="s">
        <v>107</v>
      </c>
      <c r="E22" s="57">
        <v>2.0162082679800002</v>
      </c>
      <c r="F22" s="57">
        <v>1.118889</v>
      </c>
      <c r="G22" s="57">
        <v>0.88770959999999999</v>
      </c>
      <c r="H22" s="57">
        <v>0.31247923900000002</v>
      </c>
      <c r="I22" s="91">
        <v>738429.70621500001</v>
      </c>
      <c r="J22" s="95">
        <v>1.6473000000000002E-2</v>
      </c>
      <c r="K22" s="91">
        <v>7203.29</v>
      </c>
      <c r="L22" s="49"/>
      <c r="N22" s="50"/>
    </row>
    <row r="23" spans="1:32" x14ac:dyDescent="0.2">
      <c r="A23" s="92" t="s">
        <v>94</v>
      </c>
      <c r="B23" s="48">
        <v>28</v>
      </c>
      <c r="C23" s="57">
        <v>1.695292</v>
      </c>
      <c r="D23" s="48" t="s">
        <v>107</v>
      </c>
      <c r="E23" s="57">
        <v>1.9090237372600001</v>
      </c>
      <c r="F23" s="57">
        <v>1.11497211712</v>
      </c>
      <c r="G23" s="57">
        <v>0.91712653847400005</v>
      </c>
      <c r="H23" s="57">
        <v>0.33134520000000001</v>
      </c>
      <c r="I23" s="91">
        <v>695902.976486</v>
      </c>
      <c r="J23" s="95" t="s">
        <v>25</v>
      </c>
      <c r="K23" s="91">
        <v>6540.99</v>
      </c>
      <c r="L23" s="49"/>
      <c r="N23" s="50"/>
    </row>
    <row r="24" spans="1:32" x14ac:dyDescent="0.2">
      <c r="A24" s="92" t="s">
        <v>94</v>
      </c>
      <c r="B24" s="48">
        <v>30</v>
      </c>
      <c r="C24" s="57">
        <v>1.6271458942699999</v>
      </c>
      <c r="D24" s="48" t="s">
        <v>107</v>
      </c>
      <c r="E24" s="57">
        <v>1.89364885893</v>
      </c>
      <c r="F24" s="57">
        <v>1.0320888370300001</v>
      </c>
      <c r="G24" s="57">
        <v>0.81710889799999997</v>
      </c>
      <c r="H24" s="57">
        <v>0.30763422018600001</v>
      </c>
      <c r="I24" s="91">
        <v>650760.57033200003</v>
      </c>
      <c r="J24" s="95" t="s">
        <v>25</v>
      </c>
      <c r="K24" s="91">
        <v>3543.2190000000001</v>
      </c>
      <c r="N24" s="50"/>
    </row>
    <row r="25" spans="1:32" s="92" customFormat="1" x14ac:dyDescent="0.2">
      <c r="A25" s="92" t="s">
        <v>94</v>
      </c>
      <c r="B25" s="48">
        <v>32</v>
      </c>
      <c r="C25" s="57">
        <v>1.5657975457</v>
      </c>
      <c r="D25" s="48" t="s">
        <v>107</v>
      </c>
      <c r="E25" s="57">
        <v>1.7747635981600001</v>
      </c>
      <c r="F25" s="57">
        <v>1.004473671</v>
      </c>
      <c r="G25" s="57">
        <v>0.81702334099999996</v>
      </c>
      <c r="H25" s="57">
        <v>0.32030697200000002</v>
      </c>
      <c r="I25" s="91">
        <v>599948.70352900005</v>
      </c>
      <c r="J25" s="95" t="s">
        <v>25</v>
      </c>
      <c r="K25" s="91">
        <v>909.14599989999999</v>
      </c>
      <c r="M25" s="90"/>
      <c r="N25" s="50"/>
      <c r="X25" s="82"/>
      <c r="AF25" s="56"/>
    </row>
    <row r="26" spans="1:32" x14ac:dyDescent="0.2">
      <c r="L26" s="49"/>
      <c r="N26" s="50"/>
    </row>
    <row r="27" spans="1:32" x14ac:dyDescent="0.2">
      <c r="B27" s="24" t="s">
        <v>117</v>
      </c>
      <c r="C27" s="29" t="s">
        <v>70</v>
      </c>
      <c r="E27" s="24" t="s">
        <v>118</v>
      </c>
      <c r="G27" s="32" t="s">
        <v>108</v>
      </c>
      <c r="L27" s="49"/>
      <c r="N27" s="50"/>
    </row>
    <row r="28" spans="1:32" x14ac:dyDescent="0.2">
      <c r="B28" s="48">
        <v>22</v>
      </c>
      <c r="C28" s="57">
        <v>2.0373066478799999</v>
      </c>
      <c r="D28" s="57">
        <v>1.6146558200000001</v>
      </c>
      <c r="E28" s="57">
        <v>2.1271241357799999</v>
      </c>
      <c r="F28" s="57">
        <v>1.38555384498</v>
      </c>
      <c r="G28" s="57">
        <v>2.3177879639599999</v>
      </c>
      <c r="H28" s="57">
        <v>1.2244627726599999</v>
      </c>
      <c r="L28" s="49"/>
      <c r="N28" s="50"/>
    </row>
    <row r="29" spans="1:32" x14ac:dyDescent="0.2">
      <c r="B29" s="48">
        <v>24</v>
      </c>
      <c r="C29" s="57">
        <v>1.8750640000000001</v>
      </c>
      <c r="D29" s="57">
        <v>1.479706</v>
      </c>
      <c r="E29" s="57">
        <v>2.0085980351099999</v>
      </c>
      <c r="F29" s="57">
        <v>1.2710659280000001</v>
      </c>
      <c r="G29" s="57">
        <v>2.084089868</v>
      </c>
      <c r="H29" s="57">
        <v>1.1956875167300001</v>
      </c>
      <c r="L29" s="49"/>
    </row>
    <row r="30" spans="1:32" x14ac:dyDescent="0.2">
      <c r="B30" s="48">
        <v>26</v>
      </c>
      <c r="C30" s="57">
        <v>1.7810421999999999</v>
      </c>
      <c r="D30" s="57">
        <v>1.4410700000000001</v>
      </c>
      <c r="E30" s="57">
        <v>1.8675584971900001</v>
      </c>
      <c r="F30" s="57">
        <v>1.2648295171999999</v>
      </c>
      <c r="G30" s="57">
        <v>2.0162082679800002</v>
      </c>
      <c r="H30" s="57">
        <v>1.118889</v>
      </c>
      <c r="L30" s="49"/>
    </row>
    <row r="31" spans="1:32" x14ac:dyDescent="0.2">
      <c r="B31" s="48">
        <v>28</v>
      </c>
      <c r="C31" s="57">
        <v>1.695292</v>
      </c>
      <c r="D31" s="57">
        <v>1.38198</v>
      </c>
      <c r="E31" s="57">
        <v>1.7958162314699999</v>
      </c>
      <c r="F31" s="57">
        <v>1.22024949</v>
      </c>
      <c r="G31" s="57">
        <v>1.9090237372600001</v>
      </c>
      <c r="H31" s="57">
        <v>1.11497211712</v>
      </c>
      <c r="L31" s="49"/>
    </row>
    <row r="32" spans="1:32" x14ac:dyDescent="0.2">
      <c r="B32" s="48">
        <v>30</v>
      </c>
      <c r="C32" s="57">
        <v>1.6271458942699999</v>
      </c>
      <c r="D32" s="57">
        <v>1.3373024038800001</v>
      </c>
      <c r="E32" s="57">
        <v>1.71499949491</v>
      </c>
      <c r="F32" s="57">
        <v>1.1787800004</v>
      </c>
      <c r="G32" s="57">
        <v>1.89364885893</v>
      </c>
      <c r="H32" s="57">
        <v>1.0320888370300001</v>
      </c>
    </row>
    <row r="33" spans="2:8" x14ac:dyDescent="0.2">
      <c r="B33" s="48">
        <v>32</v>
      </c>
      <c r="C33" s="57">
        <v>1.5657975457</v>
      </c>
      <c r="D33" s="57">
        <v>1.2785416759999999</v>
      </c>
      <c r="E33" s="57">
        <v>1.65620195992</v>
      </c>
      <c r="F33" s="57">
        <v>1.1307700000000001</v>
      </c>
      <c r="G33" s="57">
        <v>1.7747635981600001</v>
      </c>
      <c r="H33" s="57">
        <v>1.004473671</v>
      </c>
    </row>
  </sheetData>
  <sortState xmlns:xlrd2="http://schemas.microsoft.com/office/spreadsheetml/2017/richdata2" ref="P3:P10">
    <sortCondition ref="P3:P10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8DA3-7743-4BEF-A4AF-189F029FB14A}">
  <dimension ref="A1:N71"/>
  <sheetViews>
    <sheetView topLeftCell="A31" workbookViewId="0">
      <selection activeCell="D14" sqref="D14"/>
    </sheetView>
  </sheetViews>
  <sheetFormatPr defaultRowHeight="14.25" x14ac:dyDescent="0.2"/>
  <cols>
    <col min="1" max="1" width="12.75" customWidth="1"/>
    <col min="2" max="2" width="6.625" customWidth="1"/>
    <col min="3" max="3" width="5.75" style="11" customWidth="1"/>
    <col min="4" max="4" width="9" style="11"/>
    <col min="5" max="5" width="9" style="155"/>
    <col min="6" max="6" width="13.75" customWidth="1"/>
    <col min="8" max="8" width="9" style="2"/>
    <col min="13" max="14" width="9" style="60"/>
  </cols>
  <sheetData>
    <row r="1" spans="1:14" x14ac:dyDescent="0.2">
      <c r="A1" t="s">
        <v>149</v>
      </c>
      <c r="B1" s="1" t="s">
        <v>150</v>
      </c>
      <c r="C1" s="11" t="s">
        <v>152</v>
      </c>
      <c r="D1" s="11" t="s">
        <v>153</v>
      </c>
      <c r="E1" s="155" t="s">
        <v>154</v>
      </c>
      <c r="F1" s="1" t="s">
        <v>155</v>
      </c>
      <c r="G1" s="1" t="s">
        <v>156</v>
      </c>
      <c r="H1" s="9" t="s">
        <v>157</v>
      </c>
      <c r="I1" s="1"/>
      <c r="M1" s="60" t="s">
        <v>173</v>
      </c>
      <c r="N1" s="60" t="s">
        <v>174</v>
      </c>
    </row>
    <row r="2" spans="1:14" x14ac:dyDescent="0.2">
      <c r="A2" s="1" t="s">
        <v>166</v>
      </c>
      <c r="B2" s="1" t="s">
        <v>151</v>
      </c>
      <c r="C2" s="11">
        <v>24</v>
      </c>
      <c r="D2" s="155" t="s">
        <v>163</v>
      </c>
      <c r="E2" s="155" t="s">
        <v>163</v>
      </c>
      <c r="F2" s="5">
        <v>1493475.9</v>
      </c>
      <c r="G2" s="18">
        <v>1.8220000000000001</v>
      </c>
      <c r="H2" s="86">
        <v>1.355</v>
      </c>
    </row>
    <row r="3" spans="1:14" x14ac:dyDescent="0.2">
      <c r="A3" s="1" t="s">
        <v>176</v>
      </c>
      <c r="B3" s="1" t="s">
        <v>151</v>
      </c>
      <c r="C3" s="11">
        <v>24</v>
      </c>
      <c r="D3" s="156">
        <v>1.82</v>
      </c>
      <c r="E3" s="155">
        <v>0.5</v>
      </c>
      <c r="F3" s="5">
        <v>1882150.5392799999</v>
      </c>
      <c r="G3" s="18">
        <v>1.8590178078199999</v>
      </c>
      <c r="H3" s="86">
        <v>1.26180965537</v>
      </c>
      <c r="I3" s="18">
        <v>1.8220000000000001</v>
      </c>
      <c r="J3" s="86">
        <v>1.355</v>
      </c>
      <c r="K3" s="18">
        <v>1.9435183274400001</v>
      </c>
      <c r="L3" s="86">
        <v>1.1489554347099999</v>
      </c>
      <c r="M3" s="60">
        <f>(G3-I3)/I3</f>
        <v>2.0317128331503766E-2</v>
      </c>
      <c r="N3" s="60">
        <f>(H3-J3)/J3</f>
        <v>-6.8775162088560868E-2</v>
      </c>
    </row>
    <row r="4" spans="1:14" x14ac:dyDescent="0.2">
      <c r="A4" s="1" t="s">
        <v>176</v>
      </c>
      <c r="B4" s="1" t="s">
        <v>151</v>
      </c>
      <c r="C4" s="11">
        <v>24</v>
      </c>
      <c r="D4" s="156">
        <v>1.82</v>
      </c>
      <c r="E4" s="155">
        <v>1</v>
      </c>
      <c r="F4" s="5">
        <v>2219304.5842400002</v>
      </c>
      <c r="G4" s="18">
        <v>1.8931755397300001</v>
      </c>
      <c r="H4" s="86">
        <v>1.1791548173899999</v>
      </c>
      <c r="I4" s="18">
        <v>1.8220000000000001</v>
      </c>
      <c r="J4" s="86">
        <v>1.355</v>
      </c>
      <c r="K4" s="18">
        <v>1.9435183274400001</v>
      </c>
      <c r="L4" s="86">
        <v>1.1489554347099999</v>
      </c>
      <c r="M4" s="60">
        <f t="shared" ref="M4:M7" si="0">(G4-I4)/I4</f>
        <v>3.9064511377607032E-2</v>
      </c>
      <c r="N4" s="60">
        <f t="shared" ref="N4:N7" si="1">(H4-J4)/J4</f>
        <v>-0.12977504251660521</v>
      </c>
    </row>
    <row r="5" spans="1:14" x14ac:dyDescent="0.2">
      <c r="A5" s="1" t="s">
        <v>176</v>
      </c>
      <c r="B5" s="1" t="s">
        <v>151</v>
      </c>
      <c r="C5" s="11">
        <v>24</v>
      </c>
      <c r="D5" s="156">
        <v>1.82</v>
      </c>
      <c r="E5" s="155">
        <v>2</v>
      </c>
      <c r="F5" s="5">
        <v>2871967.2972900001</v>
      </c>
      <c r="G5" s="18">
        <v>1.92175607706</v>
      </c>
      <c r="H5" s="86">
        <v>1.1593545761599999</v>
      </c>
      <c r="I5" s="18">
        <v>1.8220000000000001</v>
      </c>
      <c r="J5" s="86">
        <v>1.355</v>
      </c>
      <c r="K5" s="18">
        <v>1.9435183274400001</v>
      </c>
      <c r="L5" s="86">
        <v>1.1489554347099999</v>
      </c>
      <c r="M5" s="60">
        <f t="shared" si="0"/>
        <v>5.4750865565312785E-2</v>
      </c>
      <c r="N5" s="60">
        <f t="shared" si="1"/>
        <v>-0.14438776667158676</v>
      </c>
    </row>
    <row r="6" spans="1:14" x14ac:dyDescent="0.2">
      <c r="A6" s="1" t="s">
        <v>176</v>
      </c>
      <c r="B6" s="1" t="s">
        <v>151</v>
      </c>
      <c r="C6" s="11">
        <v>24</v>
      </c>
      <c r="D6" s="156">
        <v>1.82</v>
      </c>
      <c r="E6" s="155">
        <v>3</v>
      </c>
      <c r="F6" s="5">
        <v>3520211.5994000002</v>
      </c>
      <c r="G6" s="18">
        <v>1.921756077</v>
      </c>
      <c r="H6" s="86">
        <v>1.1593545761599999</v>
      </c>
      <c r="I6" s="18">
        <v>1.8220000000000001</v>
      </c>
      <c r="J6" s="86">
        <v>1.355</v>
      </c>
      <c r="K6" s="18">
        <v>1.9435183274400001</v>
      </c>
      <c r="L6" s="86">
        <v>1.1489554347099999</v>
      </c>
      <c r="M6" s="60">
        <f t="shared" si="0"/>
        <v>5.4750865532381933E-2</v>
      </c>
      <c r="N6" s="60">
        <f t="shared" si="1"/>
        <v>-0.14438776667158676</v>
      </c>
    </row>
    <row r="7" spans="1:14" x14ac:dyDescent="0.2">
      <c r="A7" s="1" t="s">
        <v>176</v>
      </c>
      <c r="B7" s="1" t="s">
        <v>151</v>
      </c>
      <c r="C7" s="11">
        <v>24</v>
      </c>
      <c r="D7" s="156">
        <v>1.82</v>
      </c>
      <c r="E7" s="155">
        <v>4</v>
      </c>
      <c r="F7" s="5">
        <v>4165095.3665700001</v>
      </c>
      <c r="G7" s="18">
        <v>1.9380050499999999</v>
      </c>
      <c r="H7" s="86">
        <v>1.1503473099999999</v>
      </c>
      <c r="I7" s="18">
        <v>1.8220000000000001</v>
      </c>
      <c r="J7" s="86">
        <v>1.355</v>
      </c>
      <c r="K7" s="18">
        <v>1.9435183274400001</v>
      </c>
      <c r="L7" s="86">
        <v>1.1489554347099999</v>
      </c>
      <c r="M7" s="60">
        <f t="shared" si="0"/>
        <v>6.3669072447859396E-2</v>
      </c>
      <c r="N7" s="60">
        <f t="shared" si="1"/>
        <v>-0.15103519557195577</v>
      </c>
    </row>
    <row r="8" spans="1:14" x14ac:dyDescent="0.2">
      <c r="A8" s="1" t="s">
        <v>161</v>
      </c>
      <c r="B8" s="1" t="s">
        <v>151</v>
      </c>
      <c r="C8" s="11">
        <v>24</v>
      </c>
      <c r="D8" s="156">
        <v>1.82</v>
      </c>
      <c r="E8" s="155" t="s">
        <v>163</v>
      </c>
      <c r="F8" s="5">
        <v>643868.84083200002</v>
      </c>
      <c r="G8" s="18">
        <v>1.9435183274400001</v>
      </c>
      <c r="H8" s="86">
        <v>1.1489554347099999</v>
      </c>
    </row>
    <row r="9" spans="1:14" x14ac:dyDescent="0.2">
      <c r="A9" s="1" t="s">
        <v>167</v>
      </c>
      <c r="B9" s="1" t="s">
        <v>151</v>
      </c>
      <c r="C9" s="11">
        <v>24</v>
      </c>
      <c r="D9" s="155" t="s">
        <v>163</v>
      </c>
      <c r="E9" s="155" t="s">
        <v>163</v>
      </c>
      <c r="F9" s="5">
        <v>1537200.6</v>
      </c>
      <c r="G9" s="18">
        <v>1.875</v>
      </c>
      <c r="H9" s="86">
        <v>1.48</v>
      </c>
    </row>
    <row r="10" spans="1:14" x14ac:dyDescent="0.2">
      <c r="A10" s="1" t="s">
        <v>105</v>
      </c>
      <c r="B10" s="1" t="s">
        <v>151</v>
      </c>
      <c r="C10" s="11">
        <v>24</v>
      </c>
      <c r="D10" s="156">
        <v>1.87</v>
      </c>
      <c r="E10" s="155">
        <v>0.5</v>
      </c>
      <c r="F10" s="5">
        <v>2010957.4247399999</v>
      </c>
      <c r="G10" s="18">
        <v>1.92350048644</v>
      </c>
      <c r="H10" s="86">
        <v>1.3567225387399999</v>
      </c>
      <c r="I10" s="18">
        <v>1.875</v>
      </c>
      <c r="J10" s="86">
        <v>1.48</v>
      </c>
      <c r="K10" s="18">
        <v>2.0820861008899998</v>
      </c>
      <c r="L10" s="86">
        <v>1.1970533266500001</v>
      </c>
      <c r="M10" s="60">
        <f t="shared" ref="M10:M14" si="2">(G10-I10)/I10</f>
        <v>2.5866926101333357E-2</v>
      </c>
      <c r="N10" s="60">
        <f t="shared" ref="N10:N14" si="3">(H10-J10)/J10</f>
        <v>-8.3295581932432472E-2</v>
      </c>
    </row>
    <row r="11" spans="1:14" x14ac:dyDescent="0.2">
      <c r="A11" s="1" t="s">
        <v>105</v>
      </c>
      <c r="B11" s="1" t="s">
        <v>151</v>
      </c>
      <c r="C11" s="11">
        <v>24</v>
      </c>
      <c r="D11" s="156">
        <v>1.87</v>
      </c>
      <c r="E11" s="155">
        <v>1</v>
      </c>
      <c r="F11" s="5">
        <v>2434920.1737600002</v>
      </c>
      <c r="G11" s="18">
        <v>1.9403827971300001</v>
      </c>
      <c r="H11" s="86">
        <v>1.34342893076</v>
      </c>
      <c r="I11" s="18">
        <v>1.875</v>
      </c>
      <c r="J11" s="86">
        <v>1.48</v>
      </c>
      <c r="K11" s="18">
        <v>2.0820861008899998</v>
      </c>
      <c r="L11" s="86">
        <v>1.1970533266500001</v>
      </c>
      <c r="M11" s="60">
        <f t="shared" si="2"/>
        <v>3.4870825136000032E-2</v>
      </c>
      <c r="N11" s="60">
        <f t="shared" si="3"/>
        <v>-9.2277749486486454E-2</v>
      </c>
    </row>
    <row r="12" spans="1:14" x14ac:dyDescent="0.2">
      <c r="A12" s="1" t="s">
        <v>105</v>
      </c>
      <c r="B12" s="1" t="s">
        <v>151</v>
      </c>
      <c r="C12" s="11">
        <v>24</v>
      </c>
      <c r="D12" s="156">
        <v>1.87</v>
      </c>
      <c r="E12" s="155">
        <v>2</v>
      </c>
      <c r="F12" s="5">
        <v>3262956.6728599998</v>
      </c>
      <c r="G12" s="18">
        <v>1.9733012232</v>
      </c>
      <c r="H12" s="86">
        <v>1.3166600668899999</v>
      </c>
      <c r="I12" s="18">
        <v>1.875</v>
      </c>
      <c r="J12" s="86">
        <v>1.48</v>
      </c>
      <c r="K12" s="18">
        <v>2.0820861008899998</v>
      </c>
      <c r="L12" s="86">
        <v>1.1970533266500001</v>
      </c>
      <c r="M12" s="60">
        <f t="shared" si="2"/>
        <v>5.2427319040000003E-2</v>
      </c>
      <c r="N12" s="60">
        <f t="shared" si="3"/>
        <v>-0.11036481966891896</v>
      </c>
    </row>
    <row r="13" spans="1:14" x14ac:dyDescent="0.2">
      <c r="A13" s="1" t="s">
        <v>105</v>
      </c>
      <c r="B13" s="1" t="s">
        <v>151</v>
      </c>
      <c r="C13" s="11">
        <v>24</v>
      </c>
      <c r="D13" s="156">
        <v>1.87</v>
      </c>
      <c r="E13" s="155">
        <v>3</v>
      </c>
      <c r="F13" s="5">
        <v>4083129.6455999999</v>
      </c>
      <c r="G13" s="18">
        <v>1.99068178712</v>
      </c>
      <c r="H13" s="86">
        <v>1.299612</v>
      </c>
      <c r="I13" s="18">
        <v>1.875</v>
      </c>
      <c r="J13" s="86">
        <v>1.48</v>
      </c>
      <c r="K13" s="18">
        <v>2.0820861008899998</v>
      </c>
      <c r="L13" s="86">
        <v>1.1970533266500001</v>
      </c>
      <c r="M13" s="60">
        <f t="shared" si="2"/>
        <v>6.1696953130666664E-2</v>
      </c>
      <c r="N13" s="60">
        <f t="shared" si="3"/>
        <v>-0.12188378378378378</v>
      </c>
    </row>
    <row r="14" spans="1:14" x14ac:dyDescent="0.2">
      <c r="A14" s="1" t="s">
        <v>105</v>
      </c>
      <c r="B14" s="1" t="s">
        <v>151</v>
      </c>
      <c r="C14" s="11">
        <v>24</v>
      </c>
      <c r="D14" s="156">
        <v>1.87</v>
      </c>
      <c r="E14" s="155">
        <v>4</v>
      </c>
      <c r="F14" s="5">
        <v>4896443.3754799999</v>
      </c>
      <c r="G14" s="18">
        <v>2.0085980000000001</v>
      </c>
      <c r="H14" s="86">
        <v>1.2710659200000001</v>
      </c>
      <c r="I14" s="18">
        <v>1.875</v>
      </c>
      <c r="J14" s="86">
        <v>1.48</v>
      </c>
      <c r="K14" s="18">
        <v>2.0820861008899998</v>
      </c>
      <c r="L14" s="86">
        <v>1.1970533266500001</v>
      </c>
      <c r="M14" s="60">
        <f t="shared" si="2"/>
        <v>7.1252266666666716E-2</v>
      </c>
      <c r="N14" s="60">
        <f t="shared" si="3"/>
        <v>-0.14117167567567562</v>
      </c>
    </row>
    <row r="15" spans="1:14" x14ac:dyDescent="0.2">
      <c r="A15" s="1" t="s">
        <v>162</v>
      </c>
      <c r="B15" s="1" t="s">
        <v>151</v>
      </c>
      <c r="C15" s="11">
        <v>24</v>
      </c>
      <c r="D15" s="156">
        <v>1.87</v>
      </c>
      <c r="E15" s="155" t="s">
        <v>163</v>
      </c>
      <c r="F15" s="5">
        <v>859451.50938239996</v>
      </c>
      <c r="G15" s="18">
        <v>2.0820861008899998</v>
      </c>
      <c r="H15" s="86">
        <v>1.1970533266500001</v>
      </c>
    </row>
    <row r="16" spans="1:14" x14ac:dyDescent="0.2">
      <c r="A16" s="1" t="s">
        <v>159</v>
      </c>
      <c r="B16" s="1" t="s">
        <v>158</v>
      </c>
      <c r="C16" s="11">
        <v>12</v>
      </c>
      <c r="D16" s="155" t="s">
        <v>163</v>
      </c>
      <c r="E16" s="155" t="s">
        <v>163</v>
      </c>
      <c r="F16" s="5">
        <v>1540.1</v>
      </c>
      <c r="G16" s="18">
        <v>0.39800000000000002</v>
      </c>
      <c r="H16" s="86">
        <v>0.20699999999999999</v>
      </c>
    </row>
    <row r="17" spans="1:14" x14ac:dyDescent="0.2">
      <c r="A17" s="1" t="s">
        <v>176</v>
      </c>
      <c r="B17" s="1" t="s">
        <v>158</v>
      </c>
      <c r="C17" s="11">
        <v>12</v>
      </c>
      <c r="D17" s="156">
        <v>0.39</v>
      </c>
      <c r="E17" s="155">
        <v>5</v>
      </c>
      <c r="F17" s="5">
        <v>1921.7457647900001</v>
      </c>
      <c r="G17" s="18">
        <v>0.40168270860299998</v>
      </c>
      <c r="H17" s="86">
        <v>0.191354220144</v>
      </c>
      <c r="I17" s="18">
        <v>0.39800000000000002</v>
      </c>
      <c r="J17" s="86">
        <v>0.20699999999999999</v>
      </c>
      <c r="K17" s="18">
        <v>0.41300478320400003</v>
      </c>
      <c r="L17" s="86">
        <v>0.17423167242900001</v>
      </c>
      <c r="M17" s="60">
        <f t="shared" ref="M17:M21" si="4">(G17-I17)/I17</f>
        <v>9.2530366909546781E-3</v>
      </c>
      <c r="N17" s="60">
        <f t="shared" ref="N17:N21" si="5">(H17-J17)/J17</f>
        <v>-7.5583477565217355E-2</v>
      </c>
    </row>
    <row r="18" spans="1:14" x14ac:dyDescent="0.2">
      <c r="A18" s="1" t="s">
        <v>176</v>
      </c>
      <c r="B18" s="1" t="s">
        <v>158</v>
      </c>
      <c r="C18" s="11">
        <v>12</v>
      </c>
      <c r="D18" s="156">
        <v>0.39</v>
      </c>
      <c r="E18" s="155">
        <v>10</v>
      </c>
      <c r="F18" s="5">
        <v>2264.9313920300001</v>
      </c>
      <c r="G18" s="18">
        <v>0.41300478320400003</v>
      </c>
      <c r="H18" s="86">
        <v>0.17423167242900001</v>
      </c>
      <c r="I18" s="18">
        <v>0.39800000000000002</v>
      </c>
      <c r="J18" s="86">
        <v>0.20699999999999999</v>
      </c>
      <c r="K18" s="18">
        <v>0.41300478320400003</v>
      </c>
      <c r="L18" s="86">
        <v>0.17423167242900001</v>
      </c>
      <c r="M18" s="60">
        <f t="shared" si="4"/>
        <v>3.7700460311557799E-2</v>
      </c>
      <c r="N18" s="60">
        <f t="shared" si="5"/>
        <v>-0.15830109937681153</v>
      </c>
    </row>
    <row r="19" spans="1:14" x14ac:dyDescent="0.2">
      <c r="A19" s="1" t="s">
        <v>176</v>
      </c>
      <c r="B19" s="1" t="s">
        <v>158</v>
      </c>
      <c r="C19" s="11">
        <v>12</v>
      </c>
      <c r="D19" s="156">
        <v>0.39</v>
      </c>
      <c r="E19" s="155">
        <v>20</v>
      </c>
      <c r="F19" s="5">
        <v>2930.2952587099999</v>
      </c>
      <c r="G19" s="18">
        <v>0.41300478320400003</v>
      </c>
      <c r="H19" s="86">
        <v>0.17423167242900001</v>
      </c>
      <c r="I19" s="18">
        <v>0.39800000000000002</v>
      </c>
      <c r="J19" s="86">
        <v>0.20699999999999999</v>
      </c>
      <c r="K19" s="18">
        <v>0.41300478320400003</v>
      </c>
      <c r="L19" s="86">
        <v>0.17423167242900001</v>
      </c>
      <c r="M19" s="60">
        <f t="shared" si="4"/>
        <v>3.7700460311557799E-2</v>
      </c>
      <c r="N19" s="60">
        <f t="shared" si="5"/>
        <v>-0.15830109937681153</v>
      </c>
    </row>
    <row r="20" spans="1:14" x14ac:dyDescent="0.2">
      <c r="A20" s="1" t="s">
        <v>176</v>
      </c>
      <c r="B20" s="1" t="s">
        <v>158</v>
      </c>
      <c r="C20" s="11">
        <v>12</v>
      </c>
      <c r="D20" s="156">
        <v>0.39</v>
      </c>
      <c r="E20" s="155">
        <v>30</v>
      </c>
      <c r="F20" s="5">
        <v>3595.6591250000001</v>
      </c>
      <c r="G20" s="18">
        <v>0.41300478320400003</v>
      </c>
      <c r="H20" s="86">
        <v>0.17423167242900001</v>
      </c>
      <c r="I20" s="18">
        <v>0.39800000000000002</v>
      </c>
      <c r="J20" s="86">
        <v>0.20699999999999999</v>
      </c>
      <c r="K20" s="18">
        <v>0.41300478320400003</v>
      </c>
      <c r="L20" s="86">
        <v>0.17423167242900001</v>
      </c>
      <c r="M20" s="60">
        <f t="shared" si="4"/>
        <v>3.7700460311557799E-2</v>
      </c>
      <c r="N20" s="60">
        <f t="shared" si="5"/>
        <v>-0.15830109937681153</v>
      </c>
    </row>
    <row r="21" spans="1:14" x14ac:dyDescent="0.2">
      <c r="A21" s="1" t="s">
        <v>176</v>
      </c>
      <c r="B21" s="1" t="s">
        <v>158</v>
      </c>
      <c r="C21" s="11">
        <v>12</v>
      </c>
      <c r="D21" s="156">
        <v>0.39</v>
      </c>
      <c r="E21" s="155">
        <v>40</v>
      </c>
      <c r="F21" s="5">
        <v>4261.0228999999999</v>
      </c>
      <c r="G21" s="18">
        <v>0.41300478320400003</v>
      </c>
      <c r="H21" s="86">
        <v>0.17423167242900001</v>
      </c>
      <c r="I21" s="18">
        <v>0.39800000000000002</v>
      </c>
      <c r="J21" s="86">
        <v>0.20699999999999999</v>
      </c>
      <c r="K21" s="18">
        <v>0.41300478320400003</v>
      </c>
      <c r="L21" s="86">
        <v>0.17423167242900001</v>
      </c>
      <c r="M21" s="60">
        <f t="shared" si="4"/>
        <v>3.7700460311557799E-2</v>
      </c>
      <c r="N21" s="60">
        <f t="shared" si="5"/>
        <v>-0.15830109937681153</v>
      </c>
    </row>
    <row r="22" spans="1:14" x14ac:dyDescent="0.2">
      <c r="A22" s="1" t="s">
        <v>161</v>
      </c>
      <c r="B22" s="1" t="s">
        <v>158</v>
      </c>
      <c r="C22" s="11">
        <v>12</v>
      </c>
      <c r="D22" s="156">
        <v>0.39</v>
      </c>
      <c r="E22" s="155" t="s">
        <v>163</v>
      </c>
      <c r="F22" s="5">
        <v>66.536386667810007</v>
      </c>
      <c r="G22" s="18">
        <v>0.41300478320400003</v>
      </c>
      <c r="H22" s="86">
        <v>0.17423167242900001</v>
      </c>
    </row>
    <row r="23" spans="1:14" x14ac:dyDescent="0.2">
      <c r="A23" s="1" t="s">
        <v>167</v>
      </c>
      <c r="B23" s="1" t="s">
        <v>158</v>
      </c>
      <c r="C23" s="11">
        <v>12</v>
      </c>
      <c r="D23" s="155" t="s">
        <v>163</v>
      </c>
      <c r="E23" s="155" t="s">
        <v>163</v>
      </c>
      <c r="F23" s="5">
        <v>1541.7</v>
      </c>
      <c r="G23" s="18">
        <v>0.39800000000000002</v>
      </c>
      <c r="H23" s="86">
        <v>0.20799999999999999</v>
      </c>
    </row>
    <row r="24" spans="1:14" x14ac:dyDescent="0.2">
      <c r="A24" s="1" t="s">
        <v>105</v>
      </c>
      <c r="B24" s="1" t="s">
        <v>158</v>
      </c>
      <c r="C24" s="11">
        <v>12</v>
      </c>
      <c r="D24" s="156">
        <v>0.39</v>
      </c>
      <c r="E24" s="155">
        <v>5</v>
      </c>
      <c r="F24" s="5">
        <v>1928.79766442</v>
      </c>
      <c r="G24" s="18">
        <v>0.402758999141</v>
      </c>
      <c r="H24" s="86">
        <v>0.19346174384500001</v>
      </c>
      <c r="I24" s="18">
        <v>0.39800000000000002</v>
      </c>
      <c r="J24" s="86">
        <v>0.20799999999999999</v>
      </c>
      <c r="K24" s="18">
        <v>0.41393852709399998</v>
      </c>
      <c r="L24" s="86">
        <v>0.17533789255500001</v>
      </c>
      <c r="M24" s="60">
        <f t="shared" ref="M24:M28" si="6">(G24-I24)/I24</f>
        <v>1.1957284273869285E-2</v>
      </c>
      <c r="N24" s="60">
        <f t="shared" ref="N24:N28" si="7">(H24-J24)/J24</f>
        <v>-6.9895462283653773E-2</v>
      </c>
    </row>
    <row r="25" spans="1:14" x14ac:dyDescent="0.2">
      <c r="A25" s="1" t="s">
        <v>105</v>
      </c>
      <c r="B25" s="1" t="s">
        <v>158</v>
      </c>
      <c r="C25" s="11">
        <v>12</v>
      </c>
      <c r="D25" s="156">
        <v>0.39</v>
      </c>
      <c r="E25" s="155">
        <v>10</v>
      </c>
      <c r="F25" s="5">
        <v>2285.2223607400001</v>
      </c>
      <c r="G25" s="18">
        <v>0.41393852709399998</v>
      </c>
      <c r="H25" s="86">
        <v>0.17533789255500001</v>
      </c>
      <c r="I25" s="18">
        <v>0.39800000000000002</v>
      </c>
      <c r="J25" s="86">
        <v>0.20799999999999999</v>
      </c>
      <c r="K25" s="18">
        <v>0.41393852709399998</v>
      </c>
      <c r="L25" s="86">
        <v>0.17533789255500001</v>
      </c>
      <c r="M25" s="60">
        <f t="shared" si="6"/>
        <v>4.004655048743707E-2</v>
      </c>
      <c r="N25" s="60">
        <f t="shared" si="7"/>
        <v>-0.15702936271634604</v>
      </c>
    </row>
    <row r="26" spans="1:14" x14ac:dyDescent="0.2">
      <c r="A26" s="1" t="s">
        <v>105</v>
      </c>
      <c r="B26" s="1" t="s">
        <v>158</v>
      </c>
      <c r="C26" s="11">
        <v>12</v>
      </c>
      <c r="D26" s="156">
        <v>0.39</v>
      </c>
      <c r="E26" s="155">
        <v>20</v>
      </c>
      <c r="F26" s="5">
        <v>2967.2608060399998</v>
      </c>
      <c r="G26" s="18">
        <v>0.41393852709399998</v>
      </c>
      <c r="H26" s="86">
        <v>0.17533789255500001</v>
      </c>
      <c r="I26" s="18">
        <v>0.39800000000000002</v>
      </c>
      <c r="J26" s="86">
        <v>0.20799999999999999</v>
      </c>
      <c r="K26" s="18">
        <v>0.41393852709399998</v>
      </c>
      <c r="L26" s="86">
        <v>0.17533789255500001</v>
      </c>
      <c r="M26" s="60">
        <f t="shared" si="6"/>
        <v>4.004655048743707E-2</v>
      </c>
      <c r="N26" s="60">
        <f t="shared" si="7"/>
        <v>-0.15702936271634604</v>
      </c>
    </row>
    <row r="27" spans="1:14" x14ac:dyDescent="0.2">
      <c r="A27" s="1" t="s">
        <v>105</v>
      </c>
      <c r="B27" s="1" t="s">
        <v>158</v>
      </c>
      <c r="C27" s="11">
        <v>12</v>
      </c>
      <c r="D27" s="156">
        <v>0.39</v>
      </c>
      <c r="E27" s="155">
        <v>30</v>
      </c>
      <c r="F27" s="5">
        <v>3649.2992513499998</v>
      </c>
      <c r="G27" s="18">
        <v>0.41393852709399998</v>
      </c>
      <c r="H27" s="86">
        <v>0.17533789255500001</v>
      </c>
      <c r="I27" s="18">
        <v>0.39800000000000002</v>
      </c>
      <c r="J27" s="86">
        <v>0.20799999999999999</v>
      </c>
      <c r="K27" s="18">
        <v>0.41393852709399998</v>
      </c>
      <c r="L27" s="86">
        <v>0.17533789255500001</v>
      </c>
      <c r="M27" s="60">
        <f t="shared" si="6"/>
        <v>4.004655048743707E-2</v>
      </c>
      <c r="N27" s="60">
        <f t="shared" si="7"/>
        <v>-0.15702936271634604</v>
      </c>
    </row>
    <row r="28" spans="1:14" x14ac:dyDescent="0.2">
      <c r="A28" s="1" t="s">
        <v>105</v>
      </c>
      <c r="B28" s="1" t="s">
        <v>158</v>
      </c>
      <c r="C28" s="11">
        <v>12</v>
      </c>
      <c r="D28" s="156">
        <v>0.39</v>
      </c>
      <c r="E28" s="155">
        <v>40</v>
      </c>
      <c r="F28" s="5">
        <v>4331.3376965999996</v>
      </c>
      <c r="G28" s="18">
        <v>0.41393852709399998</v>
      </c>
      <c r="H28" s="86">
        <v>0.17533789255500001</v>
      </c>
      <c r="I28" s="18">
        <v>0.39800000000000002</v>
      </c>
      <c r="J28" s="86">
        <v>0.20799999999999999</v>
      </c>
      <c r="K28" s="18">
        <v>0.41393852709399998</v>
      </c>
      <c r="L28" s="86">
        <v>0.17533789255500001</v>
      </c>
      <c r="M28" s="60">
        <f t="shared" si="6"/>
        <v>4.004655048743707E-2</v>
      </c>
      <c r="N28" s="60">
        <f t="shared" si="7"/>
        <v>-0.15702936271634604</v>
      </c>
    </row>
    <row r="29" spans="1:14" x14ac:dyDescent="0.2">
      <c r="A29" s="1" t="s">
        <v>162</v>
      </c>
      <c r="B29" s="1" t="s">
        <v>158</v>
      </c>
      <c r="C29" s="11">
        <v>12</v>
      </c>
      <c r="D29" s="156">
        <v>0.39</v>
      </c>
      <c r="F29" s="5">
        <v>68.203844530400005</v>
      </c>
      <c r="G29" s="18">
        <v>0.41393852709399998</v>
      </c>
      <c r="H29" s="86">
        <v>0.17533789255500001</v>
      </c>
    </row>
    <row r="30" spans="1:14" x14ac:dyDescent="0.2">
      <c r="A30" s="1" t="s">
        <v>159</v>
      </c>
      <c r="B30" s="1" t="s">
        <v>160</v>
      </c>
      <c r="C30" s="11">
        <v>20</v>
      </c>
      <c r="D30" s="155" t="s">
        <v>163</v>
      </c>
      <c r="E30" s="155" t="s">
        <v>163</v>
      </c>
      <c r="F30" s="5">
        <v>562264.5</v>
      </c>
      <c r="G30" s="18">
        <v>0.78700000000000003</v>
      </c>
      <c r="H30" s="86">
        <v>0.434</v>
      </c>
    </row>
    <row r="31" spans="1:14" x14ac:dyDescent="0.2">
      <c r="A31" s="1" t="s">
        <v>176</v>
      </c>
      <c r="B31" s="1" t="s">
        <v>160</v>
      </c>
      <c r="C31" s="11">
        <v>20</v>
      </c>
      <c r="D31" s="156">
        <v>0.79</v>
      </c>
      <c r="E31" s="155">
        <v>2.5</v>
      </c>
      <c r="F31" s="5">
        <v>739806.50747499999</v>
      </c>
      <c r="G31" s="18">
        <v>0.80348359999999996</v>
      </c>
      <c r="H31" s="86">
        <v>0.394617</v>
      </c>
      <c r="I31" s="18">
        <v>0.78700000000000003</v>
      </c>
      <c r="J31" s="86">
        <v>0.434</v>
      </c>
      <c r="K31" s="18">
        <v>0.82139495500000004</v>
      </c>
      <c r="L31" s="86">
        <v>0.38100447580000002</v>
      </c>
      <c r="M31" s="60">
        <f t="shared" ref="M31:M35" si="8">(G31-I31)/I31</f>
        <v>2.0944853875476406E-2</v>
      </c>
      <c r="N31" s="60">
        <f t="shared" ref="N31:N35" si="9">(H31-J31)/J31</f>
        <v>-9.0744239631336404E-2</v>
      </c>
    </row>
    <row r="32" spans="1:14" x14ac:dyDescent="0.2">
      <c r="A32" s="1" t="s">
        <v>176</v>
      </c>
      <c r="B32" s="1" t="s">
        <v>160</v>
      </c>
      <c r="C32" s="11">
        <v>20</v>
      </c>
      <c r="D32" s="156">
        <v>0.79</v>
      </c>
      <c r="E32" s="155">
        <v>5</v>
      </c>
      <c r="F32" s="5">
        <v>903059.31426999997</v>
      </c>
      <c r="G32" s="18">
        <v>0.80829244259999999</v>
      </c>
      <c r="H32" s="86">
        <v>0.390504831</v>
      </c>
      <c r="I32" s="18">
        <v>0.78700000000000003</v>
      </c>
      <c r="J32" s="86">
        <v>0.434</v>
      </c>
      <c r="K32" s="18">
        <v>0.82139495500000004</v>
      </c>
      <c r="L32" s="86">
        <v>0.38100447580000002</v>
      </c>
      <c r="M32" s="60">
        <f t="shared" si="8"/>
        <v>2.7055200254129556E-2</v>
      </c>
      <c r="N32" s="60">
        <f t="shared" si="9"/>
        <v>-0.10021928341013825</v>
      </c>
    </row>
    <row r="33" spans="1:14" x14ac:dyDescent="0.2">
      <c r="A33" s="1" t="s">
        <v>176</v>
      </c>
      <c r="B33" s="1" t="s">
        <v>160</v>
      </c>
      <c r="C33" s="11">
        <v>20</v>
      </c>
      <c r="D33" s="156">
        <v>0.79</v>
      </c>
      <c r="E33" s="155">
        <v>10</v>
      </c>
      <c r="F33" s="5">
        <v>1222034.52217</v>
      </c>
      <c r="G33" s="18">
        <v>0.82139490000000004</v>
      </c>
      <c r="H33" s="86">
        <v>0.38100440000000002</v>
      </c>
      <c r="I33" s="18">
        <v>0.78700000000000003</v>
      </c>
      <c r="J33" s="86">
        <v>0.434</v>
      </c>
      <c r="K33" s="18">
        <v>0.82139495500000004</v>
      </c>
      <c r="L33" s="86">
        <v>0.38100447580000002</v>
      </c>
      <c r="M33" s="60">
        <f t="shared" si="8"/>
        <v>4.3703811944091495E-2</v>
      </c>
      <c r="N33" s="60">
        <f t="shared" si="9"/>
        <v>-0.12210967741935479</v>
      </c>
    </row>
    <row r="34" spans="1:14" x14ac:dyDescent="0.2">
      <c r="A34" s="1" t="s">
        <v>176</v>
      </c>
      <c r="B34" s="1" t="s">
        <v>160</v>
      </c>
      <c r="C34" s="11">
        <v>20</v>
      </c>
      <c r="D34" s="156">
        <v>0.79</v>
      </c>
      <c r="E34" s="155">
        <v>15</v>
      </c>
      <c r="F34" s="5">
        <v>1539625.2738300001</v>
      </c>
      <c r="G34" s="18">
        <v>0.82139494999999996</v>
      </c>
      <c r="H34" s="86">
        <v>0.38100446999999998</v>
      </c>
      <c r="I34" s="18">
        <v>0.78700000000000003</v>
      </c>
      <c r="J34" s="86">
        <v>0.434</v>
      </c>
      <c r="K34" s="18">
        <v>0.82139495500000004</v>
      </c>
      <c r="L34" s="86">
        <v>0.38100447580000002</v>
      </c>
      <c r="M34" s="60">
        <f t="shared" si="8"/>
        <v>4.3703875476492911E-2</v>
      </c>
      <c r="N34" s="60">
        <f t="shared" si="9"/>
        <v>-0.12210951612903229</v>
      </c>
    </row>
    <row r="35" spans="1:14" x14ac:dyDescent="0.2">
      <c r="A35" s="1" t="s">
        <v>176</v>
      </c>
      <c r="B35" s="1" t="s">
        <v>160</v>
      </c>
      <c r="C35" s="11">
        <v>20</v>
      </c>
      <c r="D35" s="156">
        <v>0.79</v>
      </c>
      <c r="E35" s="155">
        <v>20</v>
      </c>
      <c r="F35" s="5">
        <v>1857216.0254800001</v>
      </c>
      <c r="G35" s="18">
        <v>0.82139494999999996</v>
      </c>
      <c r="H35" s="86">
        <v>0.38100446999999998</v>
      </c>
      <c r="I35" s="18">
        <v>0.78700000000000003</v>
      </c>
      <c r="J35" s="86">
        <v>0.434</v>
      </c>
      <c r="K35" s="18">
        <v>0.82139495500000004</v>
      </c>
      <c r="L35" s="86">
        <v>0.38100447580000002</v>
      </c>
      <c r="M35" s="60">
        <f t="shared" si="8"/>
        <v>4.3703875476492911E-2</v>
      </c>
      <c r="N35" s="60">
        <f t="shared" si="9"/>
        <v>-0.12210951612903229</v>
      </c>
    </row>
    <row r="36" spans="1:14" x14ac:dyDescent="0.2">
      <c r="A36" s="1" t="s">
        <v>161</v>
      </c>
      <c r="B36" s="1" t="s">
        <v>160</v>
      </c>
      <c r="C36" s="11">
        <v>20</v>
      </c>
      <c r="D36" s="156">
        <v>0.79</v>
      </c>
      <c r="E36" s="155" t="s">
        <v>163</v>
      </c>
      <c r="F36" s="5">
        <v>63518.150330999997</v>
      </c>
      <c r="G36" s="18">
        <v>0.82139495500000004</v>
      </c>
      <c r="H36" s="86">
        <v>0.38100447580000002</v>
      </c>
      <c r="I36" s="18"/>
    </row>
    <row r="37" spans="1:14" x14ac:dyDescent="0.2">
      <c r="A37" s="1" t="s">
        <v>167</v>
      </c>
      <c r="B37" s="1" t="s">
        <v>160</v>
      </c>
      <c r="C37" s="11">
        <v>20</v>
      </c>
      <c r="D37" s="155" t="s">
        <v>163</v>
      </c>
      <c r="E37" s="155" t="s">
        <v>163</v>
      </c>
      <c r="F37" s="5">
        <v>562264.5</v>
      </c>
      <c r="G37" s="18">
        <v>0.78700000000000003</v>
      </c>
      <c r="H37" s="86">
        <v>0.434</v>
      </c>
    </row>
    <row r="38" spans="1:14" x14ac:dyDescent="0.2">
      <c r="A38" s="1" t="s">
        <v>105</v>
      </c>
      <c r="B38" s="1" t="s">
        <v>160</v>
      </c>
      <c r="C38" s="11">
        <v>20</v>
      </c>
      <c r="D38" s="156">
        <v>0.8</v>
      </c>
      <c r="E38" s="155">
        <v>2.5</v>
      </c>
      <c r="F38" s="5">
        <v>734235.42307899997</v>
      </c>
      <c r="G38" s="18">
        <v>0.80355478599999997</v>
      </c>
      <c r="H38" s="86">
        <v>0.39467020000000003</v>
      </c>
      <c r="I38" s="18">
        <v>0.78700000000000003</v>
      </c>
      <c r="J38" s="86">
        <v>0.434</v>
      </c>
      <c r="K38" s="18">
        <v>0.82155921646499996</v>
      </c>
      <c r="L38" s="86">
        <v>0.38101597999999998</v>
      </c>
      <c r="M38" s="60">
        <f t="shared" ref="M38:M42" si="10">(G38-I38)/I38</f>
        <v>2.1035306226175263E-2</v>
      </c>
      <c r="N38" s="60">
        <f t="shared" ref="N38:N42" si="11">(H38-J38)/J38</f>
        <v>-9.0621658986175052E-2</v>
      </c>
    </row>
    <row r="39" spans="1:14" x14ac:dyDescent="0.2">
      <c r="A39" s="1" t="s">
        <v>105</v>
      </c>
      <c r="B39" s="1" t="s">
        <v>160</v>
      </c>
      <c r="C39" s="11">
        <v>20</v>
      </c>
      <c r="D39" s="156">
        <v>0.8</v>
      </c>
      <c r="E39" s="155">
        <v>5</v>
      </c>
      <c r="F39" s="5">
        <v>891731.62708400004</v>
      </c>
      <c r="G39" s="18">
        <v>0.808456703123</v>
      </c>
      <c r="H39" s="154">
        <v>0.39052156900000001</v>
      </c>
      <c r="I39" s="18">
        <v>0.78700000000000003</v>
      </c>
      <c r="J39" s="86">
        <v>0.434</v>
      </c>
      <c r="K39" s="18">
        <v>0.82155921646499996</v>
      </c>
      <c r="L39" s="86">
        <v>0.38101597999999998</v>
      </c>
      <c r="M39" s="60">
        <f t="shared" si="10"/>
        <v>2.726391756416768E-2</v>
      </c>
      <c r="N39" s="60">
        <f t="shared" si="11"/>
        <v>-0.10018071658986172</v>
      </c>
    </row>
    <row r="40" spans="1:14" x14ac:dyDescent="0.2">
      <c r="A40" s="1" t="s">
        <v>105</v>
      </c>
      <c r="B40" s="1" t="s">
        <v>160</v>
      </c>
      <c r="C40" s="11">
        <v>20</v>
      </c>
      <c r="D40" s="156">
        <v>0.8</v>
      </c>
      <c r="E40" s="155">
        <v>10</v>
      </c>
      <c r="F40" s="5">
        <v>1198783.6555300001</v>
      </c>
      <c r="G40" s="18">
        <v>0.82155921646499996</v>
      </c>
      <c r="H40" s="154">
        <v>0.38101590000000002</v>
      </c>
      <c r="I40" s="18">
        <v>0.78700000000000003</v>
      </c>
      <c r="J40" s="86">
        <v>0.434</v>
      </c>
      <c r="K40" s="18">
        <v>0.82155921646499996</v>
      </c>
      <c r="L40" s="86">
        <v>0.38101597999999998</v>
      </c>
      <c r="M40" s="60">
        <f t="shared" si="10"/>
        <v>4.391260033672164E-2</v>
      </c>
      <c r="N40" s="60">
        <f t="shared" si="11"/>
        <v>-0.12208317972350226</v>
      </c>
    </row>
    <row r="41" spans="1:14" x14ac:dyDescent="0.2">
      <c r="A41" s="1" t="s">
        <v>105</v>
      </c>
      <c r="B41" s="1" t="s">
        <v>160</v>
      </c>
      <c r="C41" s="11">
        <v>20</v>
      </c>
      <c r="D41" s="156">
        <v>0.8</v>
      </c>
      <c r="E41" s="155">
        <v>15</v>
      </c>
      <c r="F41" s="5">
        <v>1504690.2951700001</v>
      </c>
      <c r="G41" s="18">
        <v>0.82155921646499996</v>
      </c>
      <c r="H41" s="154">
        <v>0.38101590000000002</v>
      </c>
      <c r="I41" s="18">
        <v>0.78700000000000003</v>
      </c>
      <c r="J41" s="86">
        <v>0.434</v>
      </c>
      <c r="K41" s="18">
        <v>0.82155921646499996</v>
      </c>
      <c r="L41" s="86">
        <v>0.38101597999999998</v>
      </c>
      <c r="M41" s="60">
        <f t="shared" si="10"/>
        <v>4.391260033672164E-2</v>
      </c>
      <c r="N41" s="60">
        <f t="shared" si="11"/>
        <v>-0.12208317972350226</v>
      </c>
    </row>
    <row r="42" spans="1:14" x14ac:dyDescent="0.2">
      <c r="A42" s="1" t="s">
        <v>105</v>
      </c>
      <c r="B42" s="1" t="s">
        <v>160</v>
      </c>
      <c r="C42" s="11">
        <v>20</v>
      </c>
      <c r="D42" s="156">
        <v>0.8</v>
      </c>
      <c r="E42" s="155">
        <v>20</v>
      </c>
      <c r="F42" s="5">
        <v>1810596.9348200001</v>
      </c>
      <c r="G42" s="18">
        <v>0.82155921646499996</v>
      </c>
      <c r="H42" s="86">
        <v>0.38101597999999998</v>
      </c>
      <c r="I42" s="18">
        <v>0.78700000000000003</v>
      </c>
      <c r="J42" s="86">
        <v>0.434</v>
      </c>
      <c r="K42" s="18">
        <v>0.82155921646499996</v>
      </c>
      <c r="L42" s="86">
        <v>0.38101597999999998</v>
      </c>
      <c r="M42" s="60">
        <f t="shared" si="10"/>
        <v>4.391260033672164E-2</v>
      </c>
      <c r="N42" s="60">
        <f t="shared" si="11"/>
        <v>-0.12208299539170511</v>
      </c>
    </row>
    <row r="43" spans="1:14" x14ac:dyDescent="0.2">
      <c r="A43" s="1" t="s">
        <v>162</v>
      </c>
      <c r="B43" s="1" t="s">
        <v>160</v>
      </c>
      <c r="C43" s="11">
        <v>20</v>
      </c>
      <c r="D43" s="156">
        <v>0.8</v>
      </c>
      <c r="E43" s="155" t="s">
        <v>163</v>
      </c>
      <c r="F43" s="5">
        <v>61181.327929200001</v>
      </c>
      <c r="G43" s="18">
        <v>0.82155921646499996</v>
      </c>
      <c r="H43" s="86">
        <v>0.38101597999999998</v>
      </c>
    </row>
    <row r="44" spans="1:14" x14ac:dyDescent="0.2">
      <c r="A44" s="1" t="s">
        <v>159</v>
      </c>
      <c r="B44" s="1" t="s">
        <v>165</v>
      </c>
      <c r="C44" s="11">
        <v>30</v>
      </c>
      <c r="D44" s="155" t="s">
        <v>163</v>
      </c>
      <c r="E44" s="155" t="s">
        <v>163</v>
      </c>
      <c r="F44" s="5">
        <v>3493</v>
      </c>
      <c r="G44" s="18">
        <v>0.57899999999999996</v>
      </c>
      <c r="H44" s="86">
        <v>0.29199999999999998</v>
      </c>
    </row>
    <row r="45" spans="1:14" x14ac:dyDescent="0.2">
      <c r="A45" s="1" t="s">
        <v>176</v>
      </c>
      <c r="B45" s="1" t="s">
        <v>165</v>
      </c>
      <c r="C45" s="11">
        <v>30</v>
      </c>
      <c r="D45" s="156">
        <v>0.56999999999999995</v>
      </c>
      <c r="E45" s="155">
        <v>3.2</v>
      </c>
      <c r="F45" s="5">
        <v>4289.3564619999997</v>
      </c>
      <c r="G45" s="18">
        <v>0.58516794999999999</v>
      </c>
      <c r="H45" s="86">
        <v>0.26029289999999999</v>
      </c>
      <c r="I45" s="18">
        <v>0.57899999999999996</v>
      </c>
      <c r="J45" s="86">
        <v>0.29199999999999998</v>
      </c>
      <c r="K45" s="18">
        <v>0.61299999999999999</v>
      </c>
      <c r="L45" s="86">
        <v>0.23300000000000001</v>
      </c>
      <c r="M45" s="60">
        <f>(G45-I45)/I45</f>
        <v>1.0652763385146863E-2</v>
      </c>
      <c r="N45" s="60">
        <f>(H45-J45)/J45</f>
        <v>-0.10858595890410956</v>
      </c>
    </row>
    <row r="46" spans="1:14" x14ac:dyDescent="0.2">
      <c r="A46" s="1" t="s">
        <v>176</v>
      </c>
      <c r="B46" s="1" t="s">
        <v>165</v>
      </c>
      <c r="C46" s="11">
        <v>30</v>
      </c>
      <c r="D46" s="156">
        <v>0.56999999999999995</v>
      </c>
      <c r="E46" s="155">
        <v>6.5</v>
      </c>
      <c r="F46" s="5">
        <v>5059.4493329999996</v>
      </c>
      <c r="G46" s="18">
        <v>0.58742891909999995</v>
      </c>
      <c r="H46" s="86">
        <v>0.25792900000000002</v>
      </c>
      <c r="I46" s="18">
        <v>0.57899999999999996</v>
      </c>
      <c r="J46" s="86">
        <v>0.29199999999999998</v>
      </c>
      <c r="K46" s="18">
        <v>0.61299999999999999</v>
      </c>
      <c r="L46" s="86">
        <v>0.23300000000000001</v>
      </c>
      <c r="M46" s="60">
        <f t="shared" ref="M46:M49" si="12">(G46-I46)/I46</f>
        <v>1.4557718652849719E-2</v>
      </c>
      <c r="N46" s="60">
        <f t="shared" ref="N46:N49" si="13">(H46-J46)/J46</f>
        <v>-0.11668150684931494</v>
      </c>
    </row>
    <row r="47" spans="1:14" x14ac:dyDescent="0.2">
      <c r="A47" s="1" t="s">
        <v>176</v>
      </c>
      <c r="B47" s="1" t="s">
        <v>165</v>
      </c>
      <c r="C47" s="11">
        <v>30</v>
      </c>
      <c r="D47" s="156">
        <v>0.56999999999999995</v>
      </c>
      <c r="E47" s="155">
        <v>13</v>
      </c>
      <c r="F47" s="5">
        <v>6518.1819299999997</v>
      </c>
      <c r="G47" s="18">
        <v>0.60099796500000002</v>
      </c>
      <c r="H47" s="86">
        <v>0.24345130000000001</v>
      </c>
      <c r="I47" s="18">
        <v>0.57899999999999996</v>
      </c>
      <c r="J47" s="86">
        <v>0.29199999999999998</v>
      </c>
      <c r="K47" s="18">
        <v>0.61299999999999999</v>
      </c>
      <c r="L47" s="86">
        <v>0.23300000000000001</v>
      </c>
      <c r="M47" s="60">
        <f t="shared" si="12"/>
        <v>3.7993031088083017E-2</v>
      </c>
      <c r="N47" s="60">
        <f t="shared" si="13"/>
        <v>-0.16626267123287664</v>
      </c>
    </row>
    <row r="48" spans="1:14" x14ac:dyDescent="0.2">
      <c r="A48" s="1" t="s">
        <v>176</v>
      </c>
      <c r="B48" s="1" t="s">
        <v>165</v>
      </c>
      <c r="C48" s="11">
        <v>30</v>
      </c>
      <c r="D48" s="156">
        <v>0.56999999999999995</v>
      </c>
      <c r="E48" s="155">
        <v>20</v>
      </c>
      <c r="F48" s="5">
        <v>8074.3127371</v>
      </c>
      <c r="G48" s="18">
        <v>0.60099796500000002</v>
      </c>
      <c r="H48" s="86">
        <v>0.24345130000000001</v>
      </c>
      <c r="I48" s="18">
        <v>0.57899999999999996</v>
      </c>
      <c r="J48" s="86">
        <v>0.29199999999999998</v>
      </c>
      <c r="K48" s="18">
        <v>0.61299999999999999</v>
      </c>
      <c r="L48" s="86">
        <v>0.23300000000000001</v>
      </c>
      <c r="M48" s="60">
        <f t="shared" si="12"/>
        <v>3.7993031088083017E-2</v>
      </c>
      <c r="N48" s="60">
        <f t="shared" si="13"/>
        <v>-0.16626267123287664</v>
      </c>
    </row>
    <row r="49" spans="1:14" x14ac:dyDescent="0.2">
      <c r="A49" s="1" t="s">
        <v>176</v>
      </c>
      <c r="B49" s="1" t="s">
        <v>165</v>
      </c>
      <c r="C49" s="11">
        <v>30</v>
      </c>
      <c r="D49" s="156">
        <v>0.56999999999999995</v>
      </c>
      <c r="E49" s="155">
        <v>26</v>
      </c>
      <c r="F49" s="5">
        <v>8074.3127371</v>
      </c>
      <c r="G49" s="18">
        <v>0.60099796500000002</v>
      </c>
      <c r="H49" s="86">
        <v>0.24345130000000001</v>
      </c>
      <c r="I49" s="18">
        <v>0.57899999999999996</v>
      </c>
      <c r="J49" s="86">
        <v>0.29199999999999998</v>
      </c>
      <c r="K49" s="18">
        <v>0.61299999999999999</v>
      </c>
      <c r="L49" s="86">
        <v>0.23300000000000001</v>
      </c>
      <c r="M49" s="60">
        <f t="shared" si="12"/>
        <v>3.7993031088083017E-2</v>
      </c>
      <c r="N49" s="60">
        <f t="shared" si="13"/>
        <v>-0.16626267123287664</v>
      </c>
    </row>
    <row r="50" spans="1:14" x14ac:dyDescent="0.2">
      <c r="A50" s="1" t="s">
        <v>161</v>
      </c>
      <c r="B50" s="1" t="s">
        <v>165</v>
      </c>
      <c r="C50" s="11">
        <v>30</v>
      </c>
      <c r="D50" s="156">
        <v>0.56999999999999995</v>
      </c>
      <c r="E50" s="155" t="s">
        <v>163</v>
      </c>
      <c r="F50" s="5">
        <v>221.4</v>
      </c>
      <c r="G50" s="18">
        <v>0.61299999999999999</v>
      </c>
      <c r="H50" s="86">
        <v>0.23300000000000001</v>
      </c>
    </row>
    <row r="51" spans="1:14" x14ac:dyDescent="0.2">
      <c r="A51" s="1" t="s">
        <v>167</v>
      </c>
      <c r="B51" s="1" t="s">
        <v>165</v>
      </c>
      <c r="C51" s="11">
        <v>30</v>
      </c>
      <c r="D51" s="155" t="s">
        <v>163</v>
      </c>
      <c r="E51" s="155" t="s">
        <v>163</v>
      </c>
      <c r="F51" s="5">
        <v>3671.5</v>
      </c>
      <c r="G51" s="18">
        <v>0.60799999999999998</v>
      </c>
      <c r="H51" s="86">
        <v>0.307</v>
      </c>
    </row>
    <row r="52" spans="1:14" x14ac:dyDescent="0.2">
      <c r="A52" s="1" t="s">
        <v>105</v>
      </c>
      <c r="B52" s="1" t="s">
        <v>165</v>
      </c>
      <c r="C52" s="11">
        <v>30</v>
      </c>
      <c r="D52" s="156">
        <v>0.6</v>
      </c>
      <c r="E52" s="155">
        <v>3.2</v>
      </c>
      <c r="F52" s="5">
        <v>4502.7269200000001</v>
      </c>
      <c r="G52" s="18">
        <v>0.61597469999999999</v>
      </c>
      <c r="H52" s="86">
        <v>0.26837299999999997</v>
      </c>
      <c r="I52" s="18">
        <v>0.60799999999999998</v>
      </c>
      <c r="J52" s="86">
        <v>0.307</v>
      </c>
      <c r="K52" s="18">
        <v>0.629</v>
      </c>
      <c r="L52" s="86">
        <v>0.25800000000000001</v>
      </c>
      <c r="M52" s="60">
        <f t="shared" ref="M52:M56" si="14">(G52-I52)/I52</f>
        <v>1.3116282894736845E-2</v>
      </c>
      <c r="N52" s="60">
        <f t="shared" ref="N52:N56" si="15">(H52-J52)/J52</f>
        <v>-0.12582084690553755</v>
      </c>
    </row>
    <row r="53" spans="1:14" x14ac:dyDescent="0.2">
      <c r="A53" s="1" t="s">
        <v>105</v>
      </c>
      <c r="B53" s="1" t="s">
        <v>165</v>
      </c>
      <c r="C53" s="11">
        <v>30</v>
      </c>
      <c r="D53" s="156">
        <v>0.6</v>
      </c>
      <c r="E53" s="155">
        <v>6.5</v>
      </c>
      <c r="F53" s="5">
        <v>5306.6297000000004</v>
      </c>
      <c r="G53" s="18">
        <v>0.61796233</v>
      </c>
      <c r="H53" s="86">
        <v>0.26698585000000002</v>
      </c>
      <c r="I53" s="18">
        <v>0.60799999999999998</v>
      </c>
      <c r="J53" s="86">
        <v>0.307</v>
      </c>
      <c r="K53" s="18">
        <v>0.629</v>
      </c>
      <c r="L53" s="86">
        <v>0.25800000000000001</v>
      </c>
      <c r="M53" s="60">
        <f t="shared" si="14"/>
        <v>1.6385411184210559E-2</v>
      </c>
      <c r="N53" s="60">
        <f t="shared" si="15"/>
        <v>-0.13033925081433215</v>
      </c>
    </row>
    <row r="54" spans="1:14" x14ac:dyDescent="0.2">
      <c r="A54" s="1" t="s">
        <v>105</v>
      </c>
      <c r="B54" s="1" t="s">
        <v>165</v>
      </c>
      <c r="C54" s="11">
        <v>30</v>
      </c>
      <c r="D54" s="156">
        <v>0.6</v>
      </c>
      <c r="E54" s="155">
        <v>13</v>
      </c>
      <c r="F54" s="5">
        <v>6882.6207800000002</v>
      </c>
      <c r="G54" s="18">
        <v>0.617962334</v>
      </c>
      <c r="H54" s="86">
        <v>0.26698499999999997</v>
      </c>
      <c r="I54" s="18">
        <v>0.60799999999999998</v>
      </c>
      <c r="J54" s="86">
        <v>0.307</v>
      </c>
      <c r="K54" s="18">
        <v>0.629</v>
      </c>
      <c r="L54" s="86">
        <v>0.25800000000000001</v>
      </c>
      <c r="M54" s="60">
        <f t="shared" si="14"/>
        <v>1.6385417763157922E-2</v>
      </c>
      <c r="N54" s="60">
        <f t="shared" si="15"/>
        <v>-0.13034201954397401</v>
      </c>
    </row>
    <row r="55" spans="1:14" x14ac:dyDescent="0.2">
      <c r="A55" s="1" t="s">
        <v>105</v>
      </c>
      <c r="B55" s="1" t="s">
        <v>165</v>
      </c>
      <c r="C55" s="11">
        <v>30</v>
      </c>
      <c r="D55" s="156">
        <v>0.6</v>
      </c>
      <c r="E55" s="155">
        <v>20</v>
      </c>
      <c r="F55" s="5">
        <v>8579.8419601799997</v>
      </c>
      <c r="G55" s="18">
        <v>0.61796233</v>
      </c>
      <c r="H55" s="86">
        <v>0.2669858</v>
      </c>
      <c r="I55" s="18">
        <v>0.60799999999999998</v>
      </c>
      <c r="J55" s="86">
        <v>0.307</v>
      </c>
      <c r="K55" s="18">
        <v>0.629</v>
      </c>
      <c r="L55" s="86">
        <v>0.25800000000000001</v>
      </c>
      <c r="M55" s="60">
        <f t="shared" si="14"/>
        <v>1.6385411184210559E-2</v>
      </c>
      <c r="N55" s="60">
        <f t="shared" si="15"/>
        <v>-0.13033941368078175</v>
      </c>
    </row>
    <row r="56" spans="1:14" x14ac:dyDescent="0.2">
      <c r="A56" s="1" t="s">
        <v>105</v>
      </c>
      <c r="B56" s="1" t="s">
        <v>165</v>
      </c>
      <c r="C56" s="11">
        <v>30</v>
      </c>
      <c r="D56" s="156">
        <v>0.6</v>
      </c>
      <c r="E56" s="155">
        <v>26</v>
      </c>
      <c r="F56" s="5">
        <v>10027.77</v>
      </c>
      <c r="G56" s="18">
        <v>0.628695</v>
      </c>
      <c r="H56" s="86">
        <v>0.25807099999999999</v>
      </c>
      <c r="I56" s="18">
        <v>0.60799999999999998</v>
      </c>
      <c r="J56" s="86">
        <v>0.307</v>
      </c>
      <c r="K56" s="18">
        <v>0.629</v>
      </c>
      <c r="L56" s="86">
        <v>0.25800000000000001</v>
      </c>
      <c r="M56" s="60">
        <f t="shared" si="14"/>
        <v>3.4037828947368454E-2</v>
      </c>
      <c r="N56" s="60">
        <f t="shared" si="15"/>
        <v>-0.15937785016286646</v>
      </c>
    </row>
    <row r="57" spans="1:14" x14ac:dyDescent="0.2">
      <c r="A57" s="1" t="s">
        <v>162</v>
      </c>
      <c r="B57" s="1" t="s">
        <v>165</v>
      </c>
      <c r="C57" s="11">
        <v>30</v>
      </c>
      <c r="D57" s="156">
        <v>0.6</v>
      </c>
      <c r="E57" s="155" t="s">
        <v>163</v>
      </c>
      <c r="F57" s="5">
        <v>239.7</v>
      </c>
      <c r="G57" s="18">
        <v>0.629</v>
      </c>
      <c r="H57" s="86">
        <v>0.25800000000000001</v>
      </c>
    </row>
    <row r="58" spans="1:14" x14ac:dyDescent="0.2">
      <c r="A58" s="1" t="s">
        <v>159</v>
      </c>
      <c r="B58" s="1" t="s">
        <v>164</v>
      </c>
      <c r="C58" s="11">
        <v>40</v>
      </c>
      <c r="D58" s="155" t="s">
        <v>163</v>
      </c>
      <c r="E58" s="155" t="s">
        <v>163</v>
      </c>
      <c r="F58" s="5">
        <v>5421.8</v>
      </c>
      <c r="G58" s="18">
        <v>0.53</v>
      </c>
      <c r="H58" s="86">
        <v>0.27</v>
      </c>
    </row>
    <row r="59" spans="1:14" x14ac:dyDescent="0.2">
      <c r="A59" s="1" t="s">
        <v>176</v>
      </c>
      <c r="B59" s="1" t="s">
        <v>164</v>
      </c>
      <c r="C59" s="11">
        <v>40</v>
      </c>
      <c r="D59" s="156">
        <v>0.52</v>
      </c>
      <c r="E59" s="155">
        <v>3.5</v>
      </c>
      <c r="F59" s="5">
        <v>6642.7516477500003</v>
      </c>
      <c r="G59" s="18">
        <v>0.53729716599999999</v>
      </c>
      <c r="H59" s="86">
        <v>0.23752999999999999</v>
      </c>
      <c r="I59" s="18">
        <v>0.53</v>
      </c>
      <c r="J59" s="86">
        <v>0.27</v>
      </c>
      <c r="K59" s="18">
        <v>0.55500000000000005</v>
      </c>
      <c r="L59" s="86">
        <v>0.217</v>
      </c>
      <c r="M59" s="60">
        <f t="shared" ref="M59:M63" si="16">(G59-I59)/I59</f>
        <v>1.3768237735848992E-2</v>
      </c>
      <c r="N59" s="60">
        <f t="shared" ref="N59:N63" si="17">(H59-J59)/J59</f>
        <v>-0.12025925925925934</v>
      </c>
    </row>
    <row r="60" spans="1:14" x14ac:dyDescent="0.2">
      <c r="A60" s="1" t="s">
        <v>176</v>
      </c>
      <c r="B60" s="1" t="s">
        <v>164</v>
      </c>
      <c r="C60" s="11">
        <v>40</v>
      </c>
      <c r="D60" s="156">
        <v>0.52</v>
      </c>
      <c r="E60" s="155">
        <v>7</v>
      </c>
      <c r="F60" s="5">
        <v>7770.9924824</v>
      </c>
      <c r="G60" s="18">
        <v>0.5440682</v>
      </c>
      <c r="H60" s="86">
        <v>0.22691</v>
      </c>
      <c r="I60" s="18">
        <v>0.53</v>
      </c>
      <c r="J60" s="86">
        <v>0.27</v>
      </c>
      <c r="K60" s="18">
        <v>0.55500000000000005</v>
      </c>
      <c r="L60" s="86">
        <v>0.217</v>
      </c>
      <c r="M60" s="60">
        <f t="shared" si="16"/>
        <v>2.6543773584905613E-2</v>
      </c>
      <c r="N60" s="60">
        <f t="shared" si="17"/>
        <v>-0.15959259259259265</v>
      </c>
    </row>
    <row r="61" spans="1:14" x14ac:dyDescent="0.2">
      <c r="A61" s="1" t="s">
        <v>176</v>
      </c>
      <c r="B61" s="1" t="s">
        <v>164</v>
      </c>
      <c r="C61" s="11">
        <v>40</v>
      </c>
      <c r="D61" s="156">
        <v>0.52</v>
      </c>
      <c r="E61" s="155">
        <v>14</v>
      </c>
      <c r="F61" s="5">
        <v>9939.3918435800006</v>
      </c>
      <c r="G61" s="18">
        <v>0.55293939999999997</v>
      </c>
      <c r="H61" s="86">
        <v>0.21907499999999999</v>
      </c>
      <c r="I61" s="18">
        <v>0.53</v>
      </c>
      <c r="J61" s="86">
        <v>0.27</v>
      </c>
      <c r="K61" s="18">
        <v>0.55500000000000005</v>
      </c>
      <c r="L61" s="86">
        <v>0.217</v>
      </c>
      <c r="M61" s="60">
        <f t="shared" si="16"/>
        <v>4.328188679245272E-2</v>
      </c>
      <c r="N61" s="60">
        <f t="shared" si="17"/>
        <v>-0.1886111111111112</v>
      </c>
    </row>
    <row r="62" spans="1:14" x14ac:dyDescent="0.2">
      <c r="A62" s="1" t="s">
        <v>176</v>
      </c>
      <c r="B62" s="1" t="s">
        <v>164</v>
      </c>
      <c r="C62" s="11">
        <v>40</v>
      </c>
      <c r="D62" s="156">
        <v>0.52</v>
      </c>
      <c r="E62" s="155">
        <v>21</v>
      </c>
      <c r="F62" s="5">
        <v>12073.4688016</v>
      </c>
      <c r="G62" s="18">
        <v>0.55515477800000002</v>
      </c>
      <c r="H62" s="86">
        <v>0.21715519999999999</v>
      </c>
      <c r="I62" s="18">
        <v>0.53</v>
      </c>
      <c r="J62" s="86">
        <v>0.27</v>
      </c>
      <c r="K62" s="18">
        <v>0.55500000000000005</v>
      </c>
      <c r="L62" s="86">
        <v>0.217</v>
      </c>
      <c r="M62" s="60">
        <f t="shared" si="16"/>
        <v>4.7461845283018847E-2</v>
      </c>
      <c r="N62" s="60">
        <f t="shared" si="17"/>
        <v>-0.19572148148148155</v>
      </c>
    </row>
    <row r="63" spans="1:14" x14ac:dyDescent="0.2">
      <c r="A63" s="1" t="s">
        <v>176</v>
      </c>
      <c r="B63" s="1" t="s">
        <v>164</v>
      </c>
      <c r="C63" s="11">
        <v>40</v>
      </c>
      <c r="D63" s="156">
        <v>0.52</v>
      </c>
      <c r="E63" s="155">
        <v>28</v>
      </c>
      <c r="F63" s="5">
        <v>14203.9553488</v>
      </c>
      <c r="G63" s="18">
        <v>0.5551547</v>
      </c>
      <c r="H63" s="86">
        <v>0.21715499999999999</v>
      </c>
      <c r="I63" s="18">
        <v>0.53</v>
      </c>
      <c r="J63" s="86">
        <v>0.27</v>
      </c>
      <c r="K63" s="18">
        <v>0.55500000000000005</v>
      </c>
      <c r="L63" s="86">
        <v>0.217</v>
      </c>
      <c r="M63" s="60">
        <f t="shared" si="16"/>
        <v>4.7461698113207496E-2</v>
      </c>
      <c r="N63" s="60">
        <f t="shared" si="17"/>
        <v>-0.19572222222222233</v>
      </c>
    </row>
    <row r="64" spans="1:14" x14ac:dyDescent="0.2">
      <c r="A64" s="1" t="s">
        <v>161</v>
      </c>
      <c r="B64" s="1" t="s">
        <v>164</v>
      </c>
      <c r="C64" s="11">
        <v>40</v>
      </c>
      <c r="D64" s="156">
        <v>0.52</v>
      </c>
      <c r="E64" s="155" t="s">
        <v>163</v>
      </c>
      <c r="F64" s="5">
        <v>304.39999999999998</v>
      </c>
      <c r="G64" s="18">
        <v>0.55500000000000005</v>
      </c>
      <c r="H64" s="86">
        <v>0.217</v>
      </c>
    </row>
    <row r="65" spans="1:14" x14ac:dyDescent="0.2">
      <c r="A65" s="1" t="s">
        <v>167</v>
      </c>
      <c r="B65" s="1" t="s">
        <v>164</v>
      </c>
      <c r="C65" s="11">
        <v>40</v>
      </c>
      <c r="D65" s="155" t="s">
        <v>163</v>
      </c>
      <c r="E65" s="155" t="s">
        <v>163</v>
      </c>
      <c r="F65" s="5">
        <v>5625.9</v>
      </c>
      <c r="G65" s="18">
        <v>0.55000000000000004</v>
      </c>
      <c r="H65" s="86">
        <v>0.29099999999999998</v>
      </c>
    </row>
    <row r="66" spans="1:14" x14ac:dyDescent="0.2">
      <c r="A66" s="1" t="s">
        <v>105</v>
      </c>
      <c r="B66" s="1" t="s">
        <v>164</v>
      </c>
      <c r="C66" s="11">
        <v>40</v>
      </c>
      <c r="D66" s="156">
        <v>0.53</v>
      </c>
      <c r="E66" s="155">
        <v>3.2</v>
      </c>
      <c r="F66" s="5">
        <v>7041.2998950000001</v>
      </c>
      <c r="G66" s="18">
        <v>0.56532190000000004</v>
      </c>
      <c r="H66" s="86">
        <v>0.2493387</v>
      </c>
      <c r="I66" s="18">
        <v>0.55000000000000004</v>
      </c>
      <c r="J66" s="86">
        <v>0.29099999999999998</v>
      </c>
      <c r="K66" s="18">
        <v>0.57099999999999995</v>
      </c>
      <c r="L66" s="86">
        <v>0.24099999999999999</v>
      </c>
      <c r="M66" s="60">
        <f t="shared" ref="M66:M70" si="18">(G66-I66)/I66</f>
        <v>2.7857999999999997E-2</v>
      </c>
      <c r="N66" s="60">
        <f t="shared" ref="N66:N70" si="19">(H66-J66)/J66</f>
        <v>-0.14316597938144326</v>
      </c>
    </row>
    <row r="67" spans="1:14" x14ac:dyDescent="0.2">
      <c r="A67" s="1" t="s">
        <v>105</v>
      </c>
      <c r="B67" s="1" t="s">
        <v>164</v>
      </c>
      <c r="C67" s="11">
        <v>40</v>
      </c>
      <c r="D67" s="156">
        <v>0.53</v>
      </c>
      <c r="E67" s="155">
        <v>6.5</v>
      </c>
      <c r="F67" s="5">
        <v>8329.2279500000004</v>
      </c>
      <c r="G67" s="18">
        <v>0.56814500000000001</v>
      </c>
      <c r="H67" s="86">
        <v>0.24365000000000001</v>
      </c>
      <c r="I67" s="18">
        <v>0.55000000000000004</v>
      </c>
      <c r="J67" s="86">
        <v>0.29099999999999998</v>
      </c>
      <c r="K67" s="18">
        <v>0.57099999999999995</v>
      </c>
      <c r="L67" s="86">
        <v>0.24099999999999999</v>
      </c>
      <c r="M67" s="60">
        <f t="shared" si="18"/>
        <v>3.2990909090909029E-2</v>
      </c>
      <c r="N67" s="60">
        <f t="shared" si="19"/>
        <v>-0.16271477663230233</v>
      </c>
    </row>
    <row r="68" spans="1:14" x14ac:dyDescent="0.2">
      <c r="A68" s="1" t="s">
        <v>105</v>
      </c>
      <c r="B68" s="1" t="s">
        <v>164</v>
      </c>
      <c r="C68" s="11">
        <v>40</v>
      </c>
      <c r="D68" s="156">
        <v>0.53</v>
      </c>
      <c r="E68" s="155">
        <v>13</v>
      </c>
      <c r="F68" s="5">
        <v>10825.720834399999</v>
      </c>
      <c r="G68" s="18">
        <v>0.57060730000000004</v>
      </c>
      <c r="H68" s="86">
        <v>0.24111099999999999</v>
      </c>
      <c r="I68" s="18">
        <v>0.55000000000000004</v>
      </c>
      <c r="J68" s="86">
        <v>0.29099999999999998</v>
      </c>
      <c r="K68" s="18">
        <v>0.57099999999999995</v>
      </c>
      <c r="L68" s="86">
        <v>0.24099999999999999</v>
      </c>
      <c r="M68" s="60">
        <f t="shared" si="18"/>
        <v>3.7467818181818172E-2</v>
      </c>
      <c r="N68" s="60">
        <f t="shared" si="19"/>
        <v>-0.17143986254295529</v>
      </c>
    </row>
    <row r="69" spans="1:14" x14ac:dyDescent="0.2">
      <c r="A69" s="1" t="s">
        <v>105</v>
      </c>
      <c r="B69" s="1" t="s">
        <v>164</v>
      </c>
      <c r="C69" s="11">
        <v>40</v>
      </c>
      <c r="D69" s="156">
        <v>0.53</v>
      </c>
      <c r="E69" s="155">
        <v>20</v>
      </c>
      <c r="F69" s="5">
        <v>13507.548496900001</v>
      </c>
      <c r="G69" s="18">
        <v>0.57113668200000001</v>
      </c>
      <c r="H69" s="86">
        <v>0.24111099999999999</v>
      </c>
      <c r="I69" s="18">
        <v>0.55000000000000004</v>
      </c>
      <c r="J69" s="86">
        <v>0.29099999999999998</v>
      </c>
      <c r="K69" s="18">
        <v>0.57099999999999995</v>
      </c>
      <c r="L69" s="86">
        <v>0.24099999999999999</v>
      </c>
      <c r="M69" s="60">
        <f t="shared" si="18"/>
        <v>3.8430330909090836E-2</v>
      </c>
      <c r="N69" s="60">
        <f t="shared" si="19"/>
        <v>-0.17143986254295529</v>
      </c>
    </row>
    <row r="70" spans="1:14" x14ac:dyDescent="0.2">
      <c r="A70" s="1" t="s">
        <v>105</v>
      </c>
      <c r="B70" s="1" t="s">
        <v>164</v>
      </c>
      <c r="C70" s="11">
        <v>40</v>
      </c>
      <c r="D70" s="156">
        <v>0.53</v>
      </c>
      <c r="E70" s="155">
        <v>26</v>
      </c>
      <c r="F70" s="5">
        <v>15806.1378</v>
      </c>
      <c r="G70" s="18">
        <v>0.57113668200000001</v>
      </c>
      <c r="H70" s="86">
        <v>0.24111099999999999</v>
      </c>
      <c r="I70" s="18">
        <v>0.55000000000000004</v>
      </c>
      <c r="J70" s="86">
        <v>0.29099999999999998</v>
      </c>
      <c r="K70" s="18">
        <v>0.57099999999999995</v>
      </c>
      <c r="L70" s="86">
        <v>0.24099999999999999</v>
      </c>
      <c r="M70" s="60">
        <f t="shared" si="18"/>
        <v>3.8430330909090836E-2</v>
      </c>
      <c r="N70" s="60">
        <f t="shared" si="19"/>
        <v>-0.17143986254295529</v>
      </c>
    </row>
    <row r="71" spans="1:14" x14ac:dyDescent="0.2">
      <c r="A71" s="1" t="s">
        <v>162</v>
      </c>
      <c r="B71" s="1" t="s">
        <v>164</v>
      </c>
      <c r="C71" s="11">
        <v>40</v>
      </c>
      <c r="D71" s="156">
        <v>0.53</v>
      </c>
      <c r="E71" s="155" t="s">
        <v>163</v>
      </c>
      <c r="F71" s="5">
        <v>358.7</v>
      </c>
      <c r="G71" s="18">
        <v>0.57099999999999995</v>
      </c>
      <c r="H71" s="86">
        <v>0.24099999999999999</v>
      </c>
    </row>
  </sheetData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1C36-DBCB-4912-9992-75C7AC340735}">
  <dimension ref="A1:X30"/>
  <sheetViews>
    <sheetView tabSelected="1" workbookViewId="0">
      <selection activeCell="I1" sqref="I1"/>
    </sheetView>
  </sheetViews>
  <sheetFormatPr defaultRowHeight="15" x14ac:dyDescent="0.2"/>
  <cols>
    <col min="1" max="1" width="6.75" style="61" customWidth="1"/>
    <col min="2" max="2" width="9" style="61"/>
    <col min="3" max="3" width="4.875" style="66" customWidth="1"/>
    <col min="4" max="4" width="5" style="66" customWidth="1"/>
    <col min="5" max="5" width="6.125" style="66" customWidth="1"/>
    <col min="6" max="6" width="7.125" style="66" customWidth="1"/>
    <col min="7" max="7" width="6.75" style="66" customWidth="1"/>
    <col min="8" max="8" width="9.75" style="61" customWidth="1"/>
    <col min="9" max="9" width="8.75" style="61" customWidth="1"/>
    <col min="10" max="10" width="6.75" style="61" customWidth="1"/>
    <col min="11" max="12" width="7.25" style="64" customWidth="1"/>
    <col min="13" max="13" width="6.875" style="61" customWidth="1"/>
    <col min="14" max="14" width="9" style="61"/>
    <col min="15" max="15" width="5.125" style="61" customWidth="1"/>
    <col min="16" max="16" width="7.375" style="66" customWidth="1"/>
    <col min="17" max="17" width="6.25" style="66" customWidth="1"/>
    <col min="18" max="18" width="8.25" style="66" customWidth="1"/>
    <col min="19" max="19" width="7.125" style="66" customWidth="1"/>
    <col min="20" max="20" width="11.25" style="61" customWidth="1"/>
    <col min="21" max="22" width="6.75" style="61" customWidth="1"/>
    <col min="23" max="23" width="6.5" style="64" customWidth="1"/>
    <col min="24" max="24" width="7.25" style="64" customWidth="1"/>
    <col min="25" max="16384" width="9" style="61"/>
  </cols>
  <sheetData>
    <row r="1" spans="1:24" x14ac:dyDescent="0.2">
      <c r="B1" s="97"/>
      <c r="C1" s="158" t="s">
        <v>19</v>
      </c>
      <c r="D1" s="159" t="s">
        <v>16</v>
      </c>
      <c r="E1" s="160" t="s">
        <v>20</v>
      </c>
      <c r="F1" s="161" t="s">
        <v>1</v>
      </c>
      <c r="G1" s="161" t="s">
        <v>7</v>
      </c>
      <c r="H1" s="104" t="s">
        <v>21</v>
      </c>
      <c r="I1" s="61" t="s">
        <v>171</v>
      </c>
      <c r="J1" s="61" t="s">
        <v>172</v>
      </c>
      <c r="O1" s="158" t="s">
        <v>19</v>
      </c>
      <c r="P1" s="159" t="s">
        <v>16</v>
      </c>
      <c r="Q1" s="160" t="s">
        <v>20</v>
      </c>
      <c r="R1" s="161" t="s">
        <v>114</v>
      </c>
      <c r="S1" s="161" t="s">
        <v>7</v>
      </c>
      <c r="T1" s="104" t="s">
        <v>21</v>
      </c>
      <c r="U1" s="61" t="s">
        <v>169</v>
      </c>
      <c r="V1" s="61" t="s">
        <v>170</v>
      </c>
    </row>
    <row r="2" spans="1:24" x14ac:dyDescent="0.2">
      <c r="A2" s="61" t="s">
        <v>9</v>
      </c>
      <c r="B2" s="61" t="s">
        <v>105</v>
      </c>
      <c r="C2" s="158">
        <v>24</v>
      </c>
      <c r="D2" s="159">
        <v>1.5</v>
      </c>
      <c r="E2" s="160">
        <v>2.5</v>
      </c>
      <c r="F2" s="161">
        <v>1.9373863497999999</v>
      </c>
      <c r="G2" s="161">
        <v>1.3595010000000001</v>
      </c>
      <c r="H2" s="104">
        <v>4817682.2100900002</v>
      </c>
      <c r="I2" s="162">
        <v>1.875</v>
      </c>
      <c r="J2" s="145">
        <v>1.48</v>
      </c>
      <c r="K2" s="64">
        <f t="shared" ref="K2:L6" si="0">(F2-I2)/I2</f>
        <v>3.3272719893333282E-2</v>
      </c>
      <c r="L2" s="64">
        <f t="shared" si="0"/>
        <v>-8.1418243243243191E-2</v>
      </c>
      <c r="M2" s="61" t="s">
        <v>9</v>
      </c>
      <c r="N2" s="61" t="s">
        <v>176</v>
      </c>
      <c r="O2" s="158">
        <v>24</v>
      </c>
      <c r="P2" s="159">
        <v>1.4</v>
      </c>
      <c r="Q2" s="160">
        <v>2.5</v>
      </c>
      <c r="R2" s="161">
        <v>1.9037272921999999</v>
      </c>
      <c r="S2" s="161">
        <v>1.1622768999999999</v>
      </c>
      <c r="T2" s="104">
        <v>4310612.56898</v>
      </c>
      <c r="U2" s="162">
        <v>1.8220000000000001</v>
      </c>
      <c r="V2" s="145">
        <v>1.355</v>
      </c>
      <c r="W2" s="64">
        <f t="shared" ref="W2:X6" si="1">(R2-U2)/U2</f>
        <v>4.4855813501646462E-2</v>
      </c>
      <c r="X2" s="64">
        <f t="shared" si="1"/>
        <v>-0.14223107011070113</v>
      </c>
    </row>
    <row r="3" spans="1:24" x14ac:dyDescent="0.2">
      <c r="A3" s="61" t="s">
        <v>9</v>
      </c>
      <c r="B3" s="61" t="s">
        <v>105</v>
      </c>
      <c r="C3" s="158">
        <v>24</v>
      </c>
      <c r="D3" s="159">
        <v>1.7</v>
      </c>
      <c r="E3" s="160">
        <v>2.5</v>
      </c>
      <c r="F3" s="161">
        <v>1.95184059</v>
      </c>
      <c r="G3" s="161">
        <v>1.3403590000000001</v>
      </c>
      <c r="H3" s="104">
        <v>4203897.9331299998</v>
      </c>
      <c r="I3" s="162">
        <v>1.875</v>
      </c>
      <c r="J3" s="145">
        <v>1.48</v>
      </c>
      <c r="K3" s="64">
        <f t="shared" si="0"/>
        <v>4.0981647999999996E-2</v>
      </c>
      <c r="L3" s="64">
        <f t="shared" si="0"/>
        <v>-9.4352027027026969E-2</v>
      </c>
      <c r="M3" s="61" t="s">
        <v>9</v>
      </c>
      <c r="N3" s="61" t="s">
        <v>176</v>
      </c>
      <c r="O3" s="158">
        <v>24</v>
      </c>
      <c r="P3" s="159">
        <v>1.6</v>
      </c>
      <c r="Q3" s="160">
        <v>2.5</v>
      </c>
      <c r="R3" s="161">
        <v>1.92175607</v>
      </c>
      <c r="S3" s="161">
        <v>1.1593545000000001</v>
      </c>
      <c r="T3" s="104">
        <v>3727212.9572100001</v>
      </c>
      <c r="U3" s="162">
        <v>1.8220000000000001</v>
      </c>
      <c r="V3" s="145">
        <v>1.355</v>
      </c>
      <c r="W3" s="64">
        <f t="shared" si="1"/>
        <v>5.4750861690450042E-2</v>
      </c>
      <c r="X3" s="64">
        <f t="shared" si="1"/>
        <v>-0.14438782287822871</v>
      </c>
    </row>
    <row r="4" spans="1:24" x14ac:dyDescent="0.2">
      <c r="A4" s="61" t="s">
        <v>9</v>
      </c>
      <c r="B4" s="61" t="s">
        <v>105</v>
      </c>
      <c r="C4" s="158">
        <v>24</v>
      </c>
      <c r="D4" s="159">
        <v>1.9</v>
      </c>
      <c r="E4" s="160">
        <v>2.5</v>
      </c>
      <c r="F4" s="161">
        <v>1.9946200000000001</v>
      </c>
      <c r="G4" s="161">
        <v>1.2941</v>
      </c>
      <c r="H4" s="104">
        <v>3612167.8761300002</v>
      </c>
      <c r="I4" s="162">
        <v>1.875</v>
      </c>
      <c r="J4" s="145">
        <v>1.48</v>
      </c>
      <c r="K4" s="64">
        <f t="shared" si="0"/>
        <v>6.3797333333333359E-2</v>
      </c>
      <c r="L4" s="64">
        <f t="shared" si="0"/>
        <v>-0.12560810810810807</v>
      </c>
      <c r="M4" s="61" t="s">
        <v>9</v>
      </c>
      <c r="N4" s="61" t="s">
        <v>176</v>
      </c>
      <c r="O4" s="158">
        <v>24</v>
      </c>
      <c r="P4" s="159">
        <v>1.8</v>
      </c>
      <c r="Q4" s="160">
        <v>2.5</v>
      </c>
      <c r="R4" s="161">
        <v>1.92175607706</v>
      </c>
      <c r="S4" s="161">
        <v>1.159354</v>
      </c>
      <c r="T4" s="104">
        <v>3239723.307943</v>
      </c>
      <c r="U4" s="162">
        <v>1.8220000000000001</v>
      </c>
      <c r="V4" s="145">
        <v>1.355</v>
      </c>
      <c r="W4" s="64">
        <f t="shared" si="1"/>
        <v>5.4750865565312785E-2</v>
      </c>
      <c r="X4" s="64">
        <f t="shared" si="1"/>
        <v>-0.14438819188191881</v>
      </c>
    </row>
    <row r="5" spans="1:24" x14ac:dyDescent="0.2">
      <c r="A5" s="61" t="s">
        <v>9</v>
      </c>
      <c r="B5" s="61" t="s">
        <v>105</v>
      </c>
      <c r="C5" s="158">
        <v>24</v>
      </c>
      <c r="D5" s="159">
        <v>2.1</v>
      </c>
      <c r="E5" s="160">
        <v>2.5</v>
      </c>
      <c r="F5" s="161">
        <v>1.97351832669</v>
      </c>
      <c r="G5" s="161">
        <v>1.31660482</v>
      </c>
      <c r="H5" s="104">
        <v>3168772.0163500002</v>
      </c>
      <c r="I5" s="162">
        <v>1.875</v>
      </c>
      <c r="J5" s="145">
        <v>1.48</v>
      </c>
      <c r="K5" s="64">
        <f t="shared" si="0"/>
        <v>5.2543107568000028E-2</v>
      </c>
      <c r="L5" s="64">
        <f t="shared" si="0"/>
        <v>-0.11040214864864863</v>
      </c>
      <c r="M5" s="61" t="s">
        <v>9</v>
      </c>
      <c r="N5" s="61" t="s">
        <v>176</v>
      </c>
      <c r="O5" s="158">
        <v>24</v>
      </c>
      <c r="P5" s="159">
        <v>2</v>
      </c>
      <c r="Q5" s="160">
        <v>2.5</v>
      </c>
      <c r="R5" s="161">
        <v>1.9380050520000001</v>
      </c>
      <c r="S5" s="161">
        <v>1.150347</v>
      </c>
      <c r="T5" s="104">
        <v>2842865.0523000001</v>
      </c>
      <c r="U5" s="162">
        <v>1.8220000000000001</v>
      </c>
      <c r="V5" s="145">
        <v>1.355</v>
      </c>
      <c r="W5" s="64">
        <f t="shared" si="1"/>
        <v>6.3669073545554331E-2</v>
      </c>
      <c r="X5" s="64">
        <f t="shared" si="1"/>
        <v>-0.15103542435424352</v>
      </c>
    </row>
    <row r="6" spans="1:24" x14ac:dyDescent="0.2">
      <c r="A6" s="61" t="s">
        <v>9</v>
      </c>
      <c r="B6" s="61" t="s">
        <v>105</v>
      </c>
      <c r="C6" s="158">
        <v>24</v>
      </c>
      <c r="D6" s="159">
        <v>2.2999999999999998</v>
      </c>
      <c r="E6" s="160">
        <v>2.5</v>
      </c>
      <c r="F6" s="161">
        <v>1.98181956663</v>
      </c>
      <c r="G6" s="161">
        <v>1.315805774</v>
      </c>
      <c r="H6" s="104">
        <v>2812938.3506900002</v>
      </c>
      <c r="I6" s="162">
        <v>1.875</v>
      </c>
      <c r="J6" s="145">
        <v>1.48</v>
      </c>
      <c r="K6" s="64">
        <f t="shared" si="0"/>
        <v>5.6970435536000015E-2</v>
      </c>
      <c r="L6" s="64">
        <f t="shared" si="0"/>
        <v>-0.1109420445945946</v>
      </c>
      <c r="M6" s="61" t="s">
        <v>9</v>
      </c>
      <c r="N6" s="61" t="s">
        <v>176</v>
      </c>
      <c r="O6" s="158">
        <v>24</v>
      </c>
      <c r="P6" s="159">
        <v>2.2000000000000002</v>
      </c>
      <c r="Q6" s="160">
        <v>2.5</v>
      </c>
      <c r="R6" s="161">
        <v>1.9380050499999999</v>
      </c>
      <c r="S6" s="161">
        <v>1.150347</v>
      </c>
      <c r="T6" s="104">
        <v>2523941.3564900002</v>
      </c>
      <c r="U6" s="162">
        <v>1.8220000000000001</v>
      </c>
      <c r="V6" s="145">
        <v>1.355</v>
      </c>
      <c r="W6" s="64">
        <f t="shared" si="1"/>
        <v>6.3669072447859396E-2</v>
      </c>
      <c r="X6" s="64">
        <f t="shared" si="1"/>
        <v>-0.15103542435424352</v>
      </c>
    </row>
    <row r="7" spans="1:24" x14ac:dyDescent="0.2">
      <c r="B7" s="97"/>
      <c r="C7" s="158"/>
      <c r="D7" s="159"/>
      <c r="E7" s="160"/>
      <c r="H7" s="104"/>
      <c r="I7" s="104"/>
      <c r="O7" s="158"/>
      <c r="P7" s="159"/>
      <c r="Q7" s="160"/>
      <c r="T7" s="104"/>
    </row>
    <row r="8" spans="1:24" x14ac:dyDescent="0.2">
      <c r="A8" s="61" t="s">
        <v>8</v>
      </c>
      <c r="B8" s="61" t="s">
        <v>105</v>
      </c>
      <c r="C8" s="158">
        <v>12</v>
      </c>
      <c r="D8" s="159">
        <v>0.36</v>
      </c>
      <c r="E8" s="160">
        <v>20</v>
      </c>
      <c r="F8" s="161">
        <v>0.41393852709399998</v>
      </c>
      <c r="G8" s="161">
        <v>0.17533789250000001</v>
      </c>
      <c r="H8" s="108">
        <v>3380.9215921800001</v>
      </c>
      <c r="I8" s="162">
        <v>0.39800000000000002</v>
      </c>
      <c r="J8" s="145">
        <v>0.20799999999999999</v>
      </c>
      <c r="K8" s="64">
        <f t="shared" ref="K8:L12" si="2">(F8-I8)/I8</f>
        <v>4.004655048743707E-2</v>
      </c>
      <c r="L8" s="64">
        <f t="shared" si="2"/>
        <v>-0.15702936298076914</v>
      </c>
      <c r="M8" s="61" t="s">
        <v>8</v>
      </c>
      <c r="N8" s="61" t="s">
        <v>176</v>
      </c>
      <c r="O8" s="158">
        <v>12</v>
      </c>
      <c r="P8" s="159">
        <v>0.36</v>
      </c>
      <c r="Q8" s="160">
        <v>20</v>
      </c>
      <c r="R8" s="161">
        <v>0.41300478000000002</v>
      </c>
      <c r="S8" s="161">
        <v>0.17423167000000001</v>
      </c>
      <c r="T8" s="108">
        <v>3339.6163700000002</v>
      </c>
      <c r="U8" s="162">
        <v>0.39800000000000002</v>
      </c>
      <c r="V8" s="145">
        <v>0.20699999999999999</v>
      </c>
      <c r="W8" s="64">
        <f t="shared" ref="W8:X12" si="3">(R8-U8)/U8</f>
        <v>3.770045226130652E-2</v>
      </c>
      <c r="X8" s="64">
        <f t="shared" si="3"/>
        <v>-0.15830111111111103</v>
      </c>
    </row>
    <row r="9" spans="1:24" x14ac:dyDescent="0.2">
      <c r="A9" s="61" t="s">
        <v>8</v>
      </c>
      <c r="B9" s="61" t="s">
        <v>105</v>
      </c>
      <c r="C9" s="158">
        <v>12</v>
      </c>
      <c r="D9" s="159">
        <v>0.38</v>
      </c>
      <c r="E9" s="160">
        <v>20</v>
      </c>
      <c r="F9" s="161">
        <v>0.41393852709399998</v>
      </c>
      <c r="G9" s="161">
        <v>0.17533789250000001</v>
      </c>
      <c r="H9" s="108">
        <v>3095.16354069</v>
      </c>
      <c r="I9" s="162">
        <v>0.39800000000000002</v>
      </c>
      <c r="J9" s="145">
        <v>0.20799999999999999</v>
      </c>
      <c r="K9" s="64">
        <f t="shared" si="2"/>
        <v>4.004655048743707E-2</v>
      </c>
      <c r="L9" s="64">
        <f t="shared" si="2"/>
        <v>-0.15702936298076914</v>
      </c>
      <c r="M9" s="61" t="s">
        <v>8</v>
      </c>
      <c r="N9" s="61" t="s">
        <v>176</v>
      </c>
      <c r="O9" s="158">
        <v>12</v>
      </c>
      <c r="P9" s="159">
        <v>0.38</v>
      </c>
      <c r="Q9" s="160">
        <v>20</v>
      </c>
      <c r="R9" s="161">
        <v>0.41300478000000002</v>
      </c>
      <c r="S9" s="161">
        <v>0.17423167000000001</v>
      </c>
      <c r="T9" s="108">
        <v>3056.7514369999999</v>
      </c>
      <c r="U9" s="162">
        <v>0.39800000000000002</v>
      </c>
      <c r="V9" s="145">
        <v>0.20699999999999999</v>
      </c>
      <c r="W9" s="64">
        <f t="shared" si="3"/>
        <v>3.770045226130652E-2</v>
      </c>
      <c r="X9" s="64">
        <f t="shared" si="3"/>
        <v>-0.15830111111111103</v>
      </c>
    </row>
    <row r="10" spans="1:24" x14ac:dyDescent="0.2">
      <c r="A10" s="61" t="s">
        <v>8</v>
      </c>
      <c r="B10" s="61" t="s">
        <v>105</v>
      </c>
      <c r="C10" s="158">
        <v>12</v>
      </c>
      <c r="D10" s="159">
        <v>0.4</v>
      </c>
      <c r="E10" s="160">
        <v>20</v>
      </c>
      <c r="F10" s="161">
        <v>0.41728544856999999</v>
      </c>
      <c r="G10" s="161">
        <v>0.18059469</v>
      </c>
      <c r="H10" s="108">
        <v>2892.8364834899999</v>
      </c>
      <c r="I10" s="162">
        <v>0.39800000000000002</v>
      </c>
      <c r="J10" s="145">
        <v>0.20799999999999999</v>
      </c>
      <c r="K10" s="64">
        <f t="shared" si="2"/>
        <v>4.8455900929648174E-2</v>
      </c>
      <c r="L10" s="64">
        <f t="shared" si="2"/>
        <v>-0.13175629807692302</v>
      </c>
      <c r="M10" s="61" t="s">
        <v>8</v>
      </c>
      <c r="N10" s="61" t="s">
        <v>176</v>
      </c>
      <c r="O10" s="158">
        <v>12</v>
      </c>
      <c r="P10" s="159">
        <v>0.4</v>
      </c>
      <c r="Q10" s="160">
        <v>20</v>
      </c>
      <c r="R10" s="161">
        <v>0.41300478000000002</v>
      </c>
      <c r="S10" s="161">
        <v>0.17423167000000001</v>
      </c>
      <c r="T10" s="104">
        <v>2813.0969500000001</v>
      </c>
      <c r="U10" s="162">
        <v>0.39800000000000002</v>
      </c>
      <c r="V10" s="145">
        <v>0.20699999999999999</v>
      </c>
      <c r="W10" s="64">
        <f t="shared" si="3"/>
        <v>3.770045226130652E-2</v>
      </c>
      <c r="X10" s="64">
        <f t="shared" si="3"/>
        <v>-0.15830111111111103</v>
      </c>
    </row>
    <row r="11" spans="1:24" x14ac:dyDescent="0.2">
      <c r="A11" s="61" t="s">
        <v>8</v>
      </c>
      <c r="B11" s="61" t="s">
        <v>105</v>
      </c>
      <c r="C11" s="158">
        <v>12</v>
      </c>
      <c r="D11" s="159">
        <v>0.42</v>
      </c>
      <c r="E11" s="160">
        <v>20</v>
      </c>
      <c r="F11" s="161">
        <v>0.41728544000000001</v>
      </c>
      <c r="G11" s="161">
        <v>0.18059</v>
      </c>
      <c r="H11" s="108">
        <v>2664.5722000000001</v>
      </c>
      <c r="I11" s="162">
        <v>0.39800000000000002</v>
      </c>
      <c r="J11" s="145">
        <v>0.20799999999999999</v>
      </c>
      <c r="K11" s="64">
        <f t="shared" si="2"/>
        <v>4.845587939698489E-2</v>
      </c>
      <c r="L11" s="64">
        <f t="shared" si="2"/>
        <v>-0.13177884615384611</v>
      </c>
      <c r="M11" s="61" t="s">
        <v>8</v>
      </c>
      <c r="N11" s="61" t="s">
        <v>176</v>
      </c>
      <c r="O11" s="158">
        <v>12</v>
      </c>
      <c r="P11" s="159">
        <v>0.42</v>
      </c>
      <c r="Q11" s="160">
        <v>20</v>
      </c>
      <c r="R11" s="161">
        <v>0.4130047832</v>
      </c>
      <c r="S11" s="161">
        <v>0.17423167000000001</v>
      </c>
      <c r="T11" s="104">
        <v>2604.2800344000002</v>
      </c>
      <c r="U11" s="162">
        <v>0.39800000000000002</v>
      </c>
      <c r="V11" s="145">
        <v>0.20699999999999999</v>
      </c>
      <c r="W11" s="64">
        <f t="shared" si="3"/>
        <v>3.7700460301507491E-2</v>
      </c>
      <c r="X11" s="64">
        <f t="shared" si="3"/>
        <v>-0.15830111111111103</v>
      </c>
    </row>
    <row r="12" spans="1:24" x14ac:dyDescent="0.2">
      <c r="A12" s="61" t="s">
        <v>8</v>
      </c>
      <c r="B12" s="61" t="s">
        <v>105</v>
      </c>
      <c r="C12" s="158">
        <v>12</v>
      </c>
      <c r="D12" s="159">
        <v>0.44</v>
      </c>
      <c r="E12" s="160">
        <v>20</v>
      </c>
      <c r="F12" s="161">
        <v>0.41739376839999998</v>
      </c>
      <c r="G12" s="161">
        <v>0.1805835995</v>
      </c>
      <c r="H12" s="108">
        <v>2469.5619999999999</v>
      </c>
      <c r="I12" s="162">
        <v>0.39800000000000002</v>
      </c>
      <c r="J12" s="145">
        <v>0.20799999999999999</v>
      </c>
      <c r="K12" s="64">
        <f t="shared" si="2"/>
        <v>4.8728061306532552E-2</v>
      </c>
      <c r="L12" s="64">
        <f t="shared" si="2"/>
        <v>-0.13180961778846151</v>
      </c>
      <c r="M12" s="61" t="s">
        <v>8</v>
      </c>
      <c r="N12" s="61" t="s">
        <v>176</v>
      </c>
      <c r="O12" s="158">
        <v>12</v>
      </c>
      <c r="P12" s="159">
        <v>0.44</v>
      </c>
      <c r="Q12" s="160">
        <v>20</v>
      </c>
      <c r="R12" s="161">
        <v>0.41210430990000002</v>
      </c>
      <c r="S12" s="161">
        <v>0.177482</v>
      </c>
      <c r="T12" s="104">
        <v>2424.0734028500001</v>
      </c>
      <c r="U12" s="162">
        <v>0.39800000000000002</v>
      </c>
      <c r="V12" s="145">
        <v>0.20699999999999999</v>
      </c>
      <c r="W12" s="64">
        <f t="shared" si="3"/>
        <v>3.5437964572864321E-2</v>
      </c>
      <c r="X12" s="64">
        <f t="shared" si="3"/>
        <v>-0.14259903381642508</v>
      </c>
    </row>
    <row r="13" spans="1:24" x14ac:dyDescent="0.2">
      <c r="B13" s="97"/>
      <c r="C13" s="158"/>
      <c r="D13" s="159"/>
      <c r="E13" s="160"/>
      <c r="F13" s="161"/>
      <c r="G13" s="161"/>
      <c r="H13" s="108"/>
      <c r="I13" s="162"/>
      <c r="J13" s="145"/>
      <c r="O13" s="158"/>
      <c r="P13" s="159"/>
      <c r="Q13" s="160"/>
      <c r="R13" s="161"/>
      <c r="S13" s="161"/>
      <c r="T13" s="108"/>
    </row>
    <row r="14" spans="1:24" x14ac:dyDescent="0.2">
      <c r="A14" s="61" t="s">
        <v>168</v>
      </c>
      <c r="B14" s="61" t="s">
        <v>105</v>
      </c>
      <c r="C14" s="158">
        <v>20</v>
      </c>
      <c r="D14" s="159">
        <v>0.66</v>
      </c>
      <c r="E14" s="160">
        <v>10</v>
      </c>
      <c r="F14" s="161">
        <v>0.80836353167999997</v>
      </c>
      <c r="G14" s="161">
        <v>0.39055769600000001</v>
      </c>
      <c r="H14" s="108">
        <v>1599187.25192</v>
      </c>
      <c r="I14" s="162">
        <v>0.78700000000000003</v>
      </c>
      <c r="J14" s="145">
        <v>0.434</v>
      </c>
      <c r="K14" s="64">
        <f t="shared" ref="K14:L18" si="4">(F14-I14)/I14</f>
        <v>2.7145529453621264E-2</v>
      </c>
      <c r="L14" s="64">
        <f t="shared" si="4"/>
        <v>-0.10009747465437785</v>
      </c>
      <c r="M14" s="61" t="s">
        <v>168</v>
      </c>
      <c r="N14" s="61" t="s">
        <v>176</v>
      </c>
      <c r="O14" s="158">
        <v>20</v>
      </c>
      <c r="P14" s="159">
        <v>0.63</v>
      </c>
      <c r="Q14" s="160">
        <v>10</v>
      </c>
      <c r="R14" s="161">
        <v>0.80698700000000001</v>
      </c>
      <c r="S14" s="161">
        <v>0.39140000000000003</v>
      </c>
      <c r="T14" s="104">
        <v>1704645.85</v>
      </c>
      <c r="U14" s="162">
        <v>0.78700000000000003</v>
      </c>
      <c r="V14" s="145">
        <v>0.434</v>
      </c>
      <c r="W14" s="64">
        <f t="shared" ref="W14:X18" si="5">(R14-U14)/U14</f>
        <v>2.5396442185514581E-2</v>
      </c>
      <c r="X14" s="64">
        <f t="shared" si="5"/>
        <v>-9.8156682027649697E-2</v>
      </c>
    </row>
    <row r="15" spans="1:24" x14ac:dyDescent="0.2">
      <c r="A15" s="61" t="s">
        <v>168</v>
      </c>
      <c r="B15" s="61" t="s">
        <v>105</v>
      </c>
      <c r="C15" s="158">
        <v>20</v>
      </c>
      <c r="D15" s="159">
        <v>0.74</v>
      </c>
      <c r="E15" s="160">
        <v>10</v>
      </c>
      <c r="F15" s="161">
        <v>0.82155921646499996</v>
      </c>
      <c r="G15" s="161">
        <v>0.38101597999999998</v>
      </c>
      <c r="H15" s="108">
        <v>1351398.8518099999</v>
      </c>
      <c r="I15" s="162">
        <v>0.78700000000000003</v>
      </c>
      <c r="J15" s="145">
        <v>0.434</v>
      </c>
      <c r="K15" s="64">
        <f t="shared" si="4"/>
        <v>4.391260033672164E-2</v>
      </c>
      <c r="L15" s="64">
        <f t="shared" si="4"/>
        <v>-0.12208299539170511</v>
      </c>
      <c r="M15" s="61" t="s">
        <v>168</v>
      </c>
      <c r="N15" s="61" t="s">
        <v>176</v>
      </c>
      <c r="O15" s="158">
        <v>20</v>
      </c>
      <c r="P15" s="159">
        <v>0.71</v>
      </c>
      <c r="Q15" s="160">
        <v>10</v>
      </c>
      <c r="R15" s="161">
        <v>0.81817785399999998</v>
      </c>
      <c r="S15" s="161">
        <v>0.38165000900000001</v>
      </c>
      <c r="T15" s="104">
        <v>1437860.8558799999</v>
      </c>
      <c r="U15" s="162">
        <v>0.78700000000000003</v>
      </c>
      <c r="V15" s="145">
        <v>0.434</v>
      </c>
      <c r="W15" s="64">
        <f t="shared" si="5"/>
        <v>3.9616078780177824E-2</v>
      </c>
      <c r="X15" s="64">
        <f t="shared" si="5"/>
        <v>-0.12062209907834098</v>
      </c>
    </row>
    <row r="16" spans="1:24" x14ac:dyDescent="0.2">
      <c r="A16" s="61" t="s">
        <v>168</v>
      </c>
      <c r="B16" s="61" t="s">
        <v>105</v>
      </c>
      <c r="C16" s="158">
        <v>20</v>
      </c>
      <c r="D16" s="159">
        <v>0.82</v>
      </c>
      <c r="E16" s="160">
        <v>10</v>
      </c>
      <c r="F16" s="161">
        <v>0.80889983580000002</v>
      </c>
      <c r="G16" s="161">
        <v>0.39456799999999997</v>
      </c>
      <c r="H16" s="108">
        <v>1193858.88943</v>
      </c>
      <c r="I16" s="162">
        <v>0.78700000000000003</v>
      </c>
      <c r="J16" s="145">
        <v>0.434</v>
      </c>
      <c r="K16" s="64">
        <f t="shared" si="4"/>
        <v>2.7826983227445982E-2</v>
      </c>
      <c r="L16" s="64">
        <f t="shared" si="4"/>
        <v>-9.0857142857142914E-2</v>
      </c>
      <c r="M16" s="61" t="s">
        <v>168</v>
      </c>
      <c r="N16" s="61" t="s">
        <v>176</v>
      </c>
      <c r="O16" s="158">
        <v>20</v>
      </c>
      <c r="P16" s="159">
        <v>0.79</v>
      </c>
      <c r="Q16" s="160">
        <v>10</v>
      </c>
      <c r="R16" s="161">
        <v>0.82139495500000004</v>
      </c>
      <c r="S16" s="161">
        <v>0.38100447500000001</v>
      </c>
      <c r="T16" s="104">
        <v>1222034.52217</v>
      </c>
      <c r="U16" s="162">
        <v>0.78700000000000003</v>
      </c>
      <c r="V16" s="145">
        <v>0.434</v>
      </c>
      <c r="W16" s="64">
        <f t="shared" si="5"/>
        <v>4.3703881829733171E-2</v>
      </c>
      <c r="X16" s="64">
        <f t="shared" si="5"/>
        <v>-0.12210950460829491</v>
      </c>
    </row>
    <row r="17" spans="1:24" x14ac:dyDescent="0.2">
      <c r="A17" s="61" t="s">
        <v>168</v>
      </c>
      <c r="B17" s="61" t="s">
        <v>105</v>
      </c>
      <c r="C17" s="158">
        <v>20</v>
      </c>
      <c r="D17" s="159">
        <v>0.9</v>
      </c>
      <c r="E17" s="160">
        <v>10</v>
      </c>
      <c r="F17" s="161">
        <v>0.82189515390800005</v>
      </c>
      <c r="G17" s="161">
        <v>0.38108904999999998</v>
      </c>
      <c r="H17" s="108">
        <v>1000577.75434</v>
      </c>
      <c r="I17" s="162">
        <v>0.78700000000000003</v>
      </c>
      <c r="J17" s="145">
        <v>0.434</v>
      </c>
      <c r="K17" s="64">
        <f t="shared" si="4"/>
        <v>4.4339458587039415E-2</v>
      </c>
      <c r="L17" s="64">
        <f t="shared" si="4"/>
        <v>-0.12191463133640557</v>
      </c>
      <c r="M17" s="61" t="s">
        <v>168</v>
      </c>
      <c r="N17" s="61" t="s">
        <v>176</v>
      </c>
      <c r="O17" s="158">
        <v>20</v>
      </c>
      <c r="P17" s="159">
        <v>0.87</v>
      </c>
      <c r="Q17" s="160">
        <v>10</v>
      </c>
      <c r="R17" s="161">
        <v>0.82173089300000002</v>
      </c>
      <c r="S17" s="161">
        <v>0.38107769000000002</v>
      </c>
      <c r="T17" s="104">
        <v>1052979.77138</v>
      </c>
      <c r="U17" s="162">
        <v>0.78700000000000003</v>
      </c>
      <c r="V17" s="145">
        <v>0.434</v>
      </c>
      <c r="W17" s="64">
        <f t="shared" si="5"/>
        <v>4.4130740787801756E-2</v>
      </c>
      <c r="X17" s="64">
        <f t="shared" si="5"/>
        <v>-0.12194080645161284</v>
      </c>
    </row>
    <row r="18" spans="1:24" x14ac:dyDescent="0.2">
      <c r="A18" s="61" t="s">
        <v>168</v>
      </c>
      <c r="B18" s="61" t="s">
        <v>105</v>
      </c>
      <c r="C18" s="158">
        <v>20</v>
      </c>
      <c r="D18" s="159">
        <v>0.98</v>
      </c>
      <c r="E18" s="160">
        <v>10</v>
      </c>
      <c r="F18" s="161">
        <v>0.82189515390000001</v>
      </c>
      <c r="G18" s="161">
        <v>0.38108905100000001</v>
      </c>
      <c r="H18" s="108">
        <v>885883.64558600006</v>
      </c>
      <c r="I18" s="162">
        <v>0.78700000000000003</v>
      </c>
      <c r="J18" s="145">
        <v>0.434</v>
      </c>
      <c r="K18" s="64">
        <f t="shared" si="4"/>
        <v>4.4339458576874172E-2</v>
      </c>
      <c r="L18" s="64">
        <f t="shared" si="4"/>
        <v>-0.12191462903225803</v>
      </c>
      <c r="M18" s="61" t="s">
        <v>168</v>
      </c>
      <c r="N18" s="61" t="s">
        <v>176</v>
      </c>
      <c r="O18" s="158">
        <v>20</v>
      </c>
      <c r="P18" s="159">
        <v>0.95</v>
      </c>
      <c r="Q18" s="160">
        <v>10</v>
      </c>
      <c r="R18" s="161">
        <v>0.82173089300000002</v>
      </c>
      <c r="S18" s="161">
        <v>0.381077691</v>
      </c>
      <c r="T18" s="104">
        <v>924837.66669700004</v>
      </c>
      <c r="U18" s="162">
        <v>0.78700000000000003</v>
      </c>
      <c r="V18" s="145">
        <v>0.434</v>
      </c>
      <c r="W18" s="64">
        <f t="shared" si="5"/>
        <v>4.4130740787801756E-2</v>
      </c>
      <c r="X18" s="64">
        <f t="shared" si="5"/>
        <v>-0.12194080414746544</v>
      </c>
    </row>
    <row r="19" spans="1:24" x14ac:dyDescent="0.2">
      <c r="B19" s="97"/>
      <c r="C19" s="158"/>
      <c r="D19" s="159"/>
      <c r="E19" s="160"/>
      <c r="F19" s="161"/>
      <c r="G19" s="161"/>
      <c r="H19" s="108"/>
      <c r="I19" s="162"/>
      <c r="J19" s="145"/>
      <c r="M19" s="157"/>
      <c r="P19" s="159"/>
      <c r="Q19" s="160"/>
      <c r="R19" s="161"/>
      <c r="S19" s="161"/>
      <c r="T19" s="104"/>
    </row>
    <row r="20" spans="1:24" x14ac:dyDescent="0.2">
      <c r="A20" s="61" t="s">
        <v>165</v>
      </c>
      <c r="B20" s="61" t="s">
        <v>105</v>
      </c>
      <c r="C20" s="163">
        <v>30</v>
      </c>
      <c r="D20" s="164">
        <v>0.48</v>
      </c>
      <c r="E20" s="165">
        <v>13</v>
      </c>
      <c r="F20" s="161">
        <v>0.61888810000000005</v>
      </c>
      <c r="G20" s="161">
        <v>0.26180999999999999</v>
      </c>
      <c r="H20" s="108">
        <v>9741.6380231000003</v>
      </c>
      <c r="I20" s="162">
        <v>0.60799999999999998</v>
      </c>
      <c r="J20" s="145">
        <v>0.307</v>
      </c>
      <c r="K20" s="64">
        <f t="shared" ref="K20:L24" si="6">(F20-I20)/I20</f>
        <v>1.7908059210526427E-2</v>
      </c>
      <c r="L20" s="64">
        <f t="shared" si="6"/>
        <v>-0.14719869706840394</v>
      </c>
      <c r="M20" s="61" t="s">
        <v>165</v>
      </c>
      <c r="N20" s="61" t="s">
        <v>176</v>
      </c>
      <c r="O20" s="163">
        <v>30</v>
      </c>
      <c r="P20" s="164">
        <v>0.46</v>
      </c>
      <c r="Q20" s="165">
        <v>13</v>
      </c>
      <c r="R20" s="161">
        <v>0.59275277999999998</v>
      </c>
      <c r="S20" s="161">
        <v>0.25174049999999998</v>
      </c>
      <c r="T20" s="104">
        <v>9082.6044839999995</v>
      </c>
      <c r="U20" s="162">
        <v>0.57899999999999996</v>
      </c>
      <c r="V20" s="145">
        <v>0.29199999999999998</v>
      </c>
      <c r="W20" s="64">
        <f t="shared" ref="W20:X24" si="7">(R20-U20)/U20</f>
        <v>2.3752642487046668E-2</v>
      </c>
      <c r="X20" s="64">
        <f t="shared" si="7"/>
        <v>-0.13787500000000003</v>
      </c>
    </row>
    <row r="21" spans="1:24" x14ac:dyDescent="0.2">
      <c r="A21" s="61" t="s">
        <v>165</v>
      </c>
      <c r="B21" s="61" t="s">
        <v>105</v>
      </c>
      <c r="C21" s="163">
        <v>30</v>
      </c>
      <c r="D21" s="164">
        <v>0.54</v>
      </c>
      <c r="E21" s="165">
        <v>13</v>
      </c>
      <c r="F21" s="161">
        <v>0.62054710899999999</v>
      </c>
      <c r="G21" s="161">
        <v>0.26193</v>
      </c>
      <c r="H21" s="108">
        <v>8150.2069000000001</v>
      </c>
      <c r="I21" s="162">
        <v>0.60799999999999998</v>
      </c>
      <c r="J21" s="145">
        <v>0.307</v>
      </c>
      <c r="K21" s="64">
        <f t="shared" si="6"/>
        <v>2.0636692434210527E-2</v>
      </c>
      <c r="L21" s="64">
        <f t="shared" si="6"/>
        <v>-0.14680781758957653</v>
      </c>
      <c r="M21" s="61" t="s">
        <v>165</v>
      </c>
      <c r="N21" s="61" t="s">
        <v>176</v>
      </c>
      <c r="O21" s="163">
        <v>30</v>
      </c>
      <c r="P21" s="164">
        <v>0.51</v>
      </c>
      <c r="Q21" s="165">
        <v>13</v>
      </c>
      <c r="R21" s="161">
        <v>0.60099796569999997</v>
      </c>
      <c r="S21" s="161">
        <v>0.24345130000000001</v>
      </c>
      <c r="T21" s="104">
        <v>7765.5850600000003</v>
      </c>
      <c r="U21" s="162">
        <v>0.57899999999999996</v>
      </c>
      <c r="V21" s="145">
        <v>0.29199999999999998</v>
      </c>
      <c r="W21" s="64">
        <f t="shared" si="7"/>
        <v>3.7993032297063925E-2</v>
      </c>
      <c r="X21" s="64">
        <f t="shared" si="7"/>
        <v>-0.16626267123287664</v>
      </c>
    </row>
    <row r="22" spans="1:24" x14ac:dyDescent="0.2">
      <c r="A22" s="61" t="s">
        <v>165</v>
      </c>
      <c r="B22" s="61" t="s">
        <v>105</v>
      </c>
      <c r="C22" s="163">
        <v>30</v>
      </c>
      <c r="D22" s="164">
        <v>0.6</v>
      </c>
      <c r="E22" s="165">
        <v>13</v>
      </c>
      <c r="F22" s="161">
        <v>0.61796200000000001</v>
      </c>
      <c r="G22" s="161">
        <v>0.2669858564</v>
      </c>
      <c r="H22" s="108">
        <v>6882.6207800000002</v>
      </c>
      <c r="I22" s="162">
        <v>0.60799999999999998</v>
      </c>
      <c r="J22" s="145">
        <v>0.307</v>
      </c>
      <c r="K22" s="64">
        <f t="shared" si="6"/>
        <v>1.6384868421052676E-2</v>
      </c>
      <c r="L22" s="64">
        <f t="shared" si="6"/>
        <v>-0.1303392299674267</v>
      </c>
      <c r="M22" s="61" t="s">
        <v>165</v>
      </c>
      <c r="N22" s="61" t="s">
        <v>176</v>
      </c>
      <c r="O22" s="163">
        <v>30</v>
      </c>
      <c r="P22" s="164">
        <v>0.56999999999999995</v>
      </c>
      <c r="Q22" s="165">
        <v>13</v>
      </c>
      <c r="R22" s="167">
        <v>0.600997</v>
      </c>
      <c r="S22" s="161">
        <v>0.24345133499999999</v>
      </c>
      <c r="T22" s="104">
        <v>6518.1809999999996</v>
      </c>
      <c r="U22" s="162">
        <v>0.57899999999999996</v>
      </c>
      <c r="V22" s="145">
        <v>0.29199999999999998</v>
      </c>
      <c r="W22" s="64">
        <f t="shared" si="7"/>
        <v>3.7991364421416311E-2</v>
      </c>
      <c r="X22" s="64">
        <f t="shared" si="7"/>
        <v>-0.16626255136986298</v>
      </c>
    </row>
    <row r="23" spans="1:24" x14ac:dyDescent="0.2">
      <c r="A23" s="61" t="s">
        <v>165</v>
      </c>
      <c r="B23" s="61" t="s">
        <v>105</v>
      </c>
      <c r="C23" s="163">
        <v>30</v>
      </c>
      <c r="D23" s="164">
        <v>0.66</v>
      </c>
      <c r="E23" s="165">
        <v>13</v>
      </c>
      <c r="F23" s="161">
        <v>0.61796233</v>
      </c>
      <c r="G23" s="161">
        <v>0.26698585600000002</v>
      </c>
      <c r="H23" s="108">
        <v>5907.6566810000004</v>
      </c>
      <c r="I23" s="162">
        <v>0.60799999999999998</v>
      </c>
      <c r="J23" s="145">
        <v>0.307</v>
      </c>
      <c r="K23" s="64">
        <f t="shared" si="6"/>
        <v>1.6385411184210559E-2</v>
      </c>
      <c r="L23" s="64">
        <f t="shared" si="6"/>
        <v>-0.13033923127035824</v>
      </c>
      <c r="M23" s="61" t="s">
        <v>165</v>
      </c>
      <c r="N23" s="61" t="s">
        <v>176</v>
      </c>
      <c r="O23" s="163">
        <v>30</v>
      </c>
      <c r="P23" s="164">
        <v>0.63</v>
      </c>
      <c r="Q23" s="165">
        <v>13</v>
      </c>
      <c r="R23" s="167">
        <v>0.60099796569999997</v>
      </c>
      <c r="S23" s="161">
        <v>0.24345133499999999</v>
      </c>
      <c r="T23" s="104">
        <v>5577.1016040000004</v>
      </c>
      <c r="U23" s="162">
        <v>0.57899999999999996</v>
      </c>
      <c r="V23" s="145">
        <v>0.29199999999999998</v>
      </c>
      <c r="W23" s="64">
        <f t="shared" si="7"/>
        <v>3.7993032297063925E-2</v>
      </c>
      <c r="X23" s="64">
        <f t="shared" si="7"/>
        <v>-0.16626255136986298</v>
      </c>
    </row>
    <row r="24" spans="1:24" x14ac:dyDescent="0.2">
      <c r="A24" s="61" t="s">
        <v>165</v>
      </c>
      <c r="B24" s="61" t="s">
        <v>105</v>
      </c>
      <c r="C24" s="163">
        <v>30</v>
      </c>
      <c r="D24" s="164">
        <v>0.72</v>
      </c>
      <c r="E24" s="165">
        <v>13</v>
      </c>
      <c r="F24" s="161">
        <v>0.62455590000000005</v>
      </c>
      <c r="G24" s="161">
        <v>0.25940210000000002</v>
      </c>
      <c r="H24" s="108">
        <v>5175.4461067599996</v>
      </c>
      <c r="I24" s="162">
        <v>0.60799999999999998</v>
      </c>
      <c r="J24" s="145">
        <v>0.307</v>
      </c>
      <c r="K24" s="64">
        <f t="shared" si="6"/>
        <v>2.7230098684210637E-2</v>
      </c>
      <c r="L24" s="64">
        <f t="shared" si="6"/>
        <v>-0.15504201954397384</v>
      </c>
      <c r="M24" s="61" t="s">
        <v>165</v>
      </c>
      <c r="N24" s="61" t="s">
        <v>176</v>
      </c>
      <c r="O24" s="163">
        <v>30</v>
      </c>
      <c r="P24" s="164">
        <v>0.68</v>
      </c>
      <c r="Q24" s="165">
        <v>13</v>
      </c>
      <c r="R24" s="167">
        <v>0.60099796569999997</v>
      </c>
      <c r="S24" s="161">
        <v>0.24345133499999999</v>
      </c>
      <c r="T24" s="104">
        <v>5261.7771579999999</v>
      </c>
      <c r="U24" s="162">
        <v>0.57899999999999996</v>
      </c>
      <c r="V24" s="145">
        <v>0.29199999999999998</v>
      </c>
      <c r="W24" s="64">
        <f t="shared" si="7"/>
        <v>3.7993032297063925E-2</v>
      </c>
      <c r="X24" s="64">
        <f t="shared" si="7"/>
        <v>-0.16626255136986298</v>
      </c>
    </row>
    <row r="25" spans="1:24" x14ac:dyDescent="0.2">
      <c r="B25" s="97"/>
      <c r="C25" s="158"/>
      <c r="D25" s="159"/>
      <c r="E25" s="160"/>
      <c r="F25" s="161"/>
      <c r="G25" s="161"/>
      <c r="H25" s="108"/>
      <c r="I25" s="162"/>
      <c r="J25" s="145"/>
      <c r="M25" s="157"/>
      <c r="P25" s="159"/>
      <c r="Q25" s="160"/>
      <c r="R25" s="161"/>
      <c r="S25" s="161"/>
      <c r="T25" s="104"/>
    </row>
    <row r="26" spans="1:24" x14ac:dyDescent="0.2">
      <c r="A26" s="61" t="s">
        <v>164</v>
      </c>
      <c r="B26" s="61" t="s">
        <v>105</v>
      </c>
      <c r="C26" s="163">
        <v>40</v>
      </c>
      <c r="D26" s="164">
        <v>0.42</v>
      </c>
      <c r="E26" s="165">
        <v>13</v>
      </c>
      <c r="F26" s="161">
        <v>0.57003731999999996</v>
      </c>
      <c r="G26" s="161">
        <v>0.2413148</v>
      </c>
      <c r="H26" s="108">
        <v>15364.4086658</v>
      </c>
      <c r="I26" s="162">
        <v>0.55000000000000004</v>
      </c>
      <c r="J26" s="145">
        <v>0.29099999999999998</v>
      </c>
      <c r="K26" s="64">
        <f t="shared" ref="K26:L30" si="8">(F26-I26)/I26</f>
        <v>3.6431490909090751E-2</v>
      </c>
      <c r="L26" s="64">
        <f t="shared" si="8"/>
        <v>-0.17073951890034361</v>
      </c>
      <c r="M26" s="61" t="s">
        <v>164</v>
      </c>
      <c r="N26" s="61" t="s">
        <v>176</v>
      </c>
      <c r="O26" s="163">
        <v>40</v>
      </c>
      <c r="P26" s="164">
        <v>0.42</v>
      </c>
      <c r="Q26" s="165">
        <v>13</v>
      </c>
      <c r="R26" s="161">
        <v>0.54649099999999995</v>
      </c>
      <c r="S26" s="161">
        <v>0.222525</v>
      </c>
      <c r="T26" s="104">
        <v>13209.09836</v>
      </c>
      <c r="U26" s="162">
        <v>0.53</v>
      </c>
      <c r="V26" s="145">
        <v>0.27</v>
      </c>
      <c r="W26" s="64">
        <f t="shared" ref="W26:X30" si="9">(R26-U26)/U26</f>
        <v>3.1115094339622493E-2</v>
      </c>
      <c r="X26" s="64">
        <f t="shared" si="9"/>
        <v>-0.1758333333333334</v>
      </c>
    </row>
    <row r="27" spans="1:24" x14ac:dyDescent="0.2">
      <c r="A27" s="61" t="s">
        <v>164</v>
      </c>
      <c r="B27" s="61" t="s">
        <v>105</v>
      </c>
      <c r="C27" s="163">
        <v>40</v>
      </c>
      <c r="D27" s="164">
        <v>0.48</v>
      </c>
      <c r="E27" s="165">
        <v>13</v>
      </c>
      <c r="F27" s="161">
        <v>0.57003732799999995</v>
      </c>
      <c r="G27" s="161">
        <v>0.2413148</v>
      </c>
      <c r="H27" s="108">
        <v>12632.26333</v>
      </c>
      <c r="I27" s="162">
        <v>0.55000000000000004</v>
      </c>
      <c r="J27" s="145">
        <v>0.29099999999999998</v>
      </c>
      <c r="K27" s="64">
        <f t="shared" si="8"/>
        <v>3.6431505454545286E-2</v>
      </c>
      <c r="L27" s="64">
        <f t="shared" si="8"/>
        <v>-0.17073951890034361</v>
      </c>
      <c r="M27" s="61" t="s">
        <v>164</v>
      </c>
      <c r="N27" s="61" t="s">
        <v>176</v>
      </c>
      <c r="O27" s="163">
        <v>40</v>
      </c>
      <c r="P27" s="164">
        <v>0.47</v>
      </c>
      <c r="Q27" s="165">
        <v>13</v>
      </c>
      <c r="R27" s="166">
        <v>0.54649102400000005</v>
      </c>
      <c r="S27" s="161">
        <v>0.222525</v>
      </c>
      <c r="T27" s="104">
        <v>11224.721466499999</v>
      </c>
      <c r="U27" s="162">
        <v>0.53</v>
      </c>
      <c r="V27" s="145">
        <v>0.27</v>
      </c>
      <c r="W27" s="64">
        <f t="shared" si="9"/>
        <v>3.1115139622641546E-2</v>
      </c>
      <c r="X27" s="64">
        <f t="shared" si="9"/>
        <v>-0.1758333333333334</v>
      </c>
    </row>
    <row r="28" spans="1:24" x14ac:dyDescent="0.2">
      <c r="A28" s="61" t="s">
        <v>164</v>
      </c>
      <c r="B28" s="61" t="s">
        <v>105</v>
      </c>
      <c r="C28" s="163">
        <v>40</v>
      </c>
      <c r="D28" s="164">
        <v>0.53</v>
      </c>
      <c r="E28" s="165">
        <v>13</v>
      </c>
      <c r="F28" s="161">
        <v>0.57060730000000004</v>
      </c>
      <c r="G28" s="161">
        <v>0.24111099999999999</v>
      </c>
      <c r="H28" s="108">
        <v>10825.720834399999</v>
      </c>
      <c r="I28" s="162">
        <v>0.55000000000000004</v>
      </c>
      <c r="J28" s="145">
        <v>0.29099999999999998</v>
      </c>
      <c r="K28" s="64">
        <f t="shared" si="8"/>
        <v>3.7467818181818172E-2</v>
      </c>
      <c r="L28" s="64">
        <f t="shared" si="8"/>
        <v>-0.17143986254295529</v>
      </c>
      <c r="M28" s="61" t="s">
        <v>164</v>
      </c>
      <c r="N28" s="61" t="s">
        <v>176</v>
      </c>
      <c r="O28" s="163">
        <v>40</v>
      </c>
      <c r="P28" s="164">
        <v>0.52</v>
      </c>
      <c r="Q28" s="165">
        <v>13</v>
      </c>
      <c r="R28" s="166">
        <v>0.55293945600000005</v>
      </c>
      <c r="S28" s="166">
        <v>0.21907570000000001</v>
      </c>
      <c r="T28" s="104">
        <v>9633.6735210000006</v>
      </c>
      <c r="U28" s="162">
        <v>0.53</v>
      </c>
      <c r="V28" s="145">
        <v>0.27</v>
      </c>
      <c r="W28" s="64">
        <f t="shared" si="9"/>
        <v>4.328199245283023E-2</v>
      </c>
      <c r="X28" s="64">
        <f t="shared" si="9"/>
        <v>-0.18860851851851854</v>
      </c>
    </row>
    <row r="29" spans="1:24" x14ac:dyDescent="0.2">
      <c r="A29" s="61" t="s">
        <v>164</v>
      </c>
      <c r="B29" s="61" t="s">
        <v>105</v>
      </c>
      <c r="C29" s="163">
        <v>40</v>
      </c>
      <c r="D29" s="164">
        <v>0.57999999999999996</v>
      </c>
      <c r="E29" s="165">
        <v>13</v>
      </c>
      <c r="F29" s="161">
        <v>0.57113668210000001</v>
      </c>
      <c r="G29" s="161">
        <v>0.24091152900000001</v>
      </c>
      <c r="H29" s="108">
        <v>9383.5967999999993</v>
      </c>
      <c r="I29" s="162">
        <v>0.55000000000000004</v>
      </c>
      <c r="J29" s="145">
        <v>0.29099999999999998</v>
      </c>
      <c r="K29" s="64">
        <f t="shared" si="8"/>
        <v>3.8430331090909035E-2</v>
      </c>
      <c r="L29" s="64">
        <f t="shared" si="8"/>
        <v>-0.17212532989690713</v>
      </c>
      <c r="M29" s="61" t="s">
        <v>164</v>
      </c>
      <c r="N29" s="61" t="s">
        <v>176</v>
      </c>
      <c r="O29" s="163">
        <v>40</v>
      </c>
      <c r="P29" s="164">
        <v>0.56999999999999995</v>
      </c>
      <c r="Q29" s="165">
        <v>13</v>
      </c>
      <c r="R29" s="161">
        <v>0.55293945629999997</v>
      </c>
      <c r="S29" s="161">
        <v>0.21907570000000001</v>
      </c>
      <c r="T29" s="104">
        <v>8382.0787899999996</v>
      </c>
      <c r="U29" s="162">
        <v>0.53</v>
      </c>
      <c r="V29" s="145">
        <v>0.27</v>
      </c>
      <c r="W29" s="64">
        <f t="shared" si="9"/>
        <v>4.3281993018867808E-2</v>
      </c>
      <c r="X29" s="64">
        <f t="shared" si="9"/>
        <v>-0.18860851851851854</v>
      </c>
    </row>
    <row r="30" spans="1:24" x14ac:dyDescent="0.2">
      <c r="A30" s="61" t="s">
        <v>164</v>
      </c>
      <c r="B30" s="61" t="s">
        <v>105</v>
      </c>
      <c r="C30" s="163">
        <v>40</v>
      </c>
      <c r="D30" s="164">
        <v>0.64</v>
      </c>
      <c r="E30" s="165">
        <v>13</v>
      </c>
      <c r="F30" s="161">
        <v>0.57023801399999996</v>
      </c>
      <c r="G30" s="161">
        <v>0.2436092758</v>
      </c>
      <c r="H30" s="108">
        <v>8082.1297139999997</v>
      </c>
      <c r="I30" s="162">
        <v>0.55000000000000004</v>
      </c>
      <c r="J30" s="145">
        <v>0.29099999999999998</v>
      </c>
      <c r="K30" s="64">
        <f t="shared" si="8"/>
        <v>3.6796389090908932E-2</v>
      </c>
      <c r="L30" s="64">
        <f t="shared" si="8"/>
        <v>-0.1628547223367697</v>
      </c>
      <c r="M30" s="61" t="s">
        <v>164</v>
      </c>
      <c r="N30" s="61" t="s">
        <v>176</v>
      </c>
      <c r="O30" s="163">
        <v>40</v>
      </c>
      <c r="P30" s="164">
        <v>0.62</v>
      </c>
      <c r="Q30" s="165">
        <v>13</v>
      </c>
      <c r="R30" s="161">
        <v>0.54795579999999999</v>
      </c>
      <c r="S30" s="161">
        <v>0.2290874</v>
      </c>
      <c r="T30" s="104">
        <v>7440.3169500000004</v>
      </c>
      <c r="U30" s="162">
        <v>0.53</v>
      </c>
      <c r="V30" s="145">
        <v>0.27</v>
      </c>
      <c r="W30" s="64">
        <f t="shared" si="9"/>
        <v>3.3878867924528239E-2</v>
      </c>
      <c r="X30" s="64">
        <f t="shared" si="9"/>
        <v>-0.15152814814814822</v>
      </c>
    </row>
  </sheetData>
  <sortState xmlns:xlrd2="http://schemas.microsoft.com/office/spreadsheetml/2017/richdata2" ref="D26:L30">
    <sortCondition ref="D26:D30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FEAD-711B-4F0B-8A9B-775163CBD790}">
  <dimension ref="A1:U190"/>
  <sheetViews>
    <sheetView workbookViewId="0">
      <selection activeCell="L90" sqref="L90"/>
    </sheetView>
  </sheetViews>
  <sheetFormatPr defaultRowHeight="14.25" x14ac:dyDescent="0.2"/>
  <cols>
    <col min="2" max="2" width="9" style="6"/>
    <col min="3" max="10" width="6.5" style="2" customWidth="1"/>
    <col min="14" max="21" width="6.5" style="2" customWidth="1"/>
  </cols>
  <sheetData>
    <row r="1" spans="1:21" x14ac:dyDescent="0.2">
      <c r="A1" s="1" t="s">
        <v>119</v>
      </c>
      <c r="L1" s="1" t="s">
        <v>124</v>
      </c>
      <c r="N1" s="9"/>
      <c r="O1" s="9"/>
      <c r="P1" s="9"/>
      <c r="Q1" s="9"/>
      <c r="R1" s="9"/>
      <c r="S1" s="9"/>
      <c r="T1" s="9"/>
      <c r="U1" s="9"/>
    </row>
    <row r="2" spans="1:21" x14ac:dyDescent="0.2">
      <c r="A2" s="1" t="s">
        <v>175</v>
      </c>
      <c r="B2" s="7" t="s">
        <v>21</v>
      </c>
      <c r="C2" s="9" t="s">
        <v>122</v>
      </c>
      <c r="D2" s="9" t="s">
        <v>123</v>
      </c>
      <c r="E2" s="9" t="s">
        <v>120</v>
      </c>
      <c r="F2" s="9" t="s">
        <v>121</v>
      </c>
      <c r="G2" s="9" t="s">
        <v>122</v>
      </c>
      <c r="H2" s="9" t="s">
        <v>123</v>
      </c>
      <c r="I2" s="9" t="s">
        <v>120</v>
      </c>
      <c r="J2" s="9" t="s">
        <v>121</v>
      </c>
      <c r="L2" s="1" t="s">
        <v>175</v>
      </c>
      <c r="M2" s="7" t="s">
        <v>21</v>
      </c>
      <c r="N2" s="9" t="s">
        <v>122</v>
      </c>
      <c r="O2" s="9" t="s">
        <v>123</v>
      </c>
      <c r="P2" s="9" t="s">
        <v>120</v>
      </c>
      <c r="Q2" s="9" t="s">
        <v>121</v>
      </c>
      <c r="R2" s="9" t="s">
        <v>122</v>
      </c>
      <c r="S2" s="9" t="s">
        <v>123</v>
      </c>
      <c r="T2" s="9" t="s">
        <v>120</v>
      </c>
      <c r="U2" s="9" t="s">
        <v>121</v>
      </c>
    </row>
    <row r="3" spans="1:21" x14ac:dyDescent="0.2">
      <c r="A3">
        <v>0</v>
      </c>
      <c r="B3" s="6">
        <v>9945983.3934899997</v>
      </c>
      <c r="C3" s="2">
        <v>2.5210294927899999</v>
      </c>
      <c r="D3" s="2">
        <v>1.35252781498</v>
      </c>
      <c r="E3" s="2">
        <v>1.69822605664</v>
      </c>
      <c r="F3" s="2">
        <v>0.37843011974500002</v>
      </c>
      <c r="G3" s="2">
        <v>2.5210294927899999</v>
      </c>
      <c r="H3" s="2">
        <v>1.35252781498</v>
      </c>
      <c r="I3" s="2">
        <v>1.69822605664</v>
      </c>
      <c r="J3" s="2">
        <v>0.37843011974500002</v>
      </c>
      <c r="L3">
        <v>0</v>
      </c>
      <c r="M3">
        <v>34496169.3869</v>
      </c>
      <c r="N3" s="2">
        <v>0.919667024045</v>
      </c>
      <c r="O3" s="2">
        <v>0.38076701648099998</v>
      </c>
      <c r="P3" s="2">
        <v>0.50073801919399996</v>
      </c>
      <c r="Q3" s="2">
        <v>0.293422722641</v>
      </c>
      <c r="R3" s="2">
        <v>0.919667024045</v>
      </c>
      <c r="S3" s="2">
        <v>0.38076701648099998</v>
      </c>
      <c r="T3" s="2">
        <v>0.50073801919399996</v>
      </c>
      <c r="U3" s="2">
        <v>0.293422722641</v>
      </c>
    </row>
    <row r="4" spans="1:21" x14ac:dyDescent="0.2">
      <c r="A4">
        <v>1</v>
      </c>
      <c r="B4" s="6">
        <v>8881244</v>
      </c>
      <c r="C4" s="2">
        <v>2.4164731471500001</v>
      </c>
      <c r="D4" s="2">
        <v>1.3163101777599999</v>
      </c>
      <c r="E4" s="2">
        <v>1.6462877383700001</v>
      </c>
      <c r="F4" s="2">
        <v>0.38239922086799999</v>
      </c>
      <c r="G4" s="2">
        <v>2.4164731471500001</v>
      </c>
      <c r="H4" s="2">
        <v>1.3163101777599999</v>
      </c>
      <c r="I4" s="2">
        <v>1.6462877383700001</v>
      </c>
      <c r="J4" s="2">
        <v>0.38239922086799999</v>
      </c>
      <c r="L4">
        <v>1</v>
      </c>
      <c r="M4">
        <v>34475589</v>
      </c>
      <c r="N4" s="2">
        <v>0.904260978484</v>
      </c>
      <c r="O4" s="2">
        <v>0.38351791356999998</v>
      </c>
      <c r="P4" s="2">
        <v>0.50581466501700001</v>
      </c>
      <c r="Q4" s="2">
        <v>0.30049629012200002</v>
      </c>
      <c r="R4" s="2">
        <v>0.904260978484</v>
      </c>
      <c r="S4" s="2">
        <v>0.38351791356999998</v>
      </c>
      <c r="T4" s="2">
        <v>0.50581466501700001</v>
      </c>
      <c r="U4" s="2">
        <v>0.30049629012200002</v>
      </c>
    </row>
    <row r="5" spans="1:21" x14ac:dyDescent="0.2">
      <c r="A5">
        <v>2</v>
      </c>
      <c r="B5" s="6">
        <v>8651113</v>
      </c>
      <c r="C5" s="2">
        <v>2.3502286253600002</v>
      </c>
      <c r="D5" s="2">
        <v>1.3112622492899999</v>
      </c>
      <c r="E5" s="2">
        <v>1.65486494285</v>
      </c>
      <c r="F5" s="2">
        <v>0.39245233393899998</v>
      </c>
      <c r="G5" s="2">
        <v>2.3502286253600002</v>
      </c>
      <c r="H5" s="2">
        <v>1.3112622492899999</v>
      </c>
      <c r="I5" s="2">
        <v>1.65486494285</v>
      </c>
      <c r="J5" s="2">
        <v>0.39245233393899998</v>
      </c>
      <c r="L5">
        <v>2</v>
      </c>
      <c r="M5">
        <v>34358311</v>
      </c>
      <c r="N5" s="2">
        <v>0.88325692844500003</v>
      </c>
      <c r="O5" s="2">
        <v>0.36907971814599999</v>
      </c>
      <c r="P5" s="2">
        <v>0.49505680298400001</v>
      </c>
      <c r="Q5" s="2">
        <v>0.29702607951999999</v>
      </c>
      <c r="R5" s="2">
        <v>0.88325692844500003</v>
      </c>
      <c r="S5" s="2">
        <v>0.36907971814599999</v>
      </c>
      <c r="T5" s="2">
        <v>0.49505680298400001</v>
      </c>
      <c r="U5" s="2">
        <v>0.29702607951999999</v>
      </c>
    </row>
    <row r="6" spans="1:21" x14ac:dyDescent="0.2">
      <c r="A6">
        <v>3</v>
      </c>
      <c r="B6" s="6">
        <v>8234868</v>
      </c>
      <c r="C6" s="2">
        <v>2.3370110420499999</v>
      </c>
      <c r="D6" s="2">
        <v>1.2877143043699999</v>
      </c>
      <c r="E6" s="2">
        <v>1.6173162380599999</v>
      </c>
      <c r="F6" s="2">
        <v>0.386457327987</v>
      </c>
      <c r="G6" s="2">
        <v>2.3370110420499999</v>
      </c>
      <c r="H6" s="2">
        <v>1.2877143043699999</v>
      </c>
      <c r="I6" s="2">
        <v>1.6173162380599999</v>
      </c>
      <c r="J6" s="2">
        <v>0.386457327987</v>
      </c>
      <c r="L6">
        <v>3</v>
      </c>
      <c r="M6">
        <v>34350014</v>
      </c>
      <c r="N6" s="2">
        <v>0.88486247964300002</v>
      </c>
      <c r="O6" s="2">
        <v>0.36687868538200002</v>
      </c>
      <c r="P6" s="2">
        <v>0.493065361975</v>
      </c>
      <c r="Q6" s="2">
        <v>0.29520634144899999</v>
      </c>
      <c r="R6" s="2">
        <v>0.88486247964300002</v>
      </c>
      <c r="S6" s="2">
        <v>0.36687868538200002</v>
      </c>
      <c r="T6" s="2">
        <v>0.493065361975</v>
      </c>
      <c r="U6" s="2">
        <v>0.29520634144899999</v>
      </c>
    </row>
    <row r="7" spans="1:21" x14ac:dyDescent="0.2">
      <c r="A7">
        <v>4</v>
      </c>
      <c r="B7" s="6">
        <v>8234868</v>
      </c>
      <c r="C7" s="2">
        <v>2.4077250056300001</v>
      </c>
      <c r="D7" s="2">
        <v>1.3217515497900001</v>
      </c>
      <c r="E7" s="2">
        <v>1.6480998900899999</v>
      </c>
      <c r="F7" s="2">
        <v>0.38441507991500001</v>
      </c>
      <c r="G7" s="2">
        <v>2.3370110420499999</v>
      </c>
      <c r="H7" s="2">
        <v>1.2877143043699999</v>
      </c>
      <c r="I7" s="2">
        <v>1.6173162380599999</v>
      </c>
      <c r="J7" s="2">
        <v>0.386457327987</v>
      </c>
      <c r="L7">
        <v>4</v>
      </c>
      <c r="M7">
        <v>34252927</v>
      </c>
      <c r="N7" s="2">
        <v>0.855879915188</v>
      </c>
      <c r="O7" s="2">
        <v>0.36162640754000003</v>
      </c>
      <c r="P7" s="2">
        <v>0.49212990833199999</v>
      </c>
      <c r="Q7" s="2">
        <v>0.301428382213</v>
      </c>
      <c r="R7" s="2">
        <v>0.855879915188</v>
      </c>
      <c r="S7" s="2">
        <v>0.36162640754000003</v>
      </c>
      <c r="T7" s="2">
        <v>0.49212990833199999</v>
      </c>
      <c r="U7" s="2">
        <v>0.301428382213</v>
      </c>
    </row>
    <row r="8" spans="1:21" x14ac:dyDescent="0.2">
      <c r="A8">
        <v>5</v>
      </c>
      <c r="B8" s="6">
        <v>8153977</v>
      </c>
      <c r="C8" s="2">
        <v>2.3488526518200001</v>
      </c>
      <c r="D8" s="2">
        <v>1.27558828302</v>
      </c>
      <c r="E8" s="2">
        <v>1.59792657484</v>
      </c>
      <c r="F8" s="2">
        <v>0.38022693147600001</v>
      </c>
      <c r="G8" s="2">
        <v>2.3488526518200001</v>
      </c>
      <c r="H8" s="2">
        <v>1.27558828302</v>
      </c>
      <c r="I8" s="2">
        <v>1.59792657484</v>
      </c>
      <c r="J8" s="2">
        <v>0.38022693147600001</v>
      </c>
      <c r="L8">
        <v>5</v>
      </c>
      <c r="M8">
        <v>2093796</v>
      </c>
      <c r="N8" s="2">
        <v>0.90246446209800002</v>
      </c>
      <c r="O8" s="2">
        <v>0.38348573201399999</v>
      </c>
      <c r="P8" s="2">
        <v>0.49579033360899999</v>
      </c>
      <c r="Q8" s="2">
        <v>0.300579319304</v>
      </c>
      <c r="R8" s="2">
        <v>0.90246446209800002</v>
      </c>
      <c r="S8" s="2">
        <v>0.38348573201399999</v>
      </c>
      <c r="T8" s="2">
        <v>0.49579033360899999</v>
      </c>
      <c r="U8" s="2">
        <v>0.300579319304</v>
      </c>
    </row>
    <row r="9" spans="1:21" x14ac:dyDescent="0.2">
      <c r="A9">
        <v>6</v>
      </c>
      <c r="B9" s="6">
        <v>8153977</v>
      </c>
      <c r="C9" s="2">
        <v>2.3400309196300002</v>
      </c>
      <c r="D9" s="2">
        <v>1.3066543534499999</v>
      </c>
      <c r="E9" s="2">
        <v>1.64721287823</v>
      </c>
      <c r="F9" s="2">
        <v>0.39220932262500002</v>
      </c>
      <c r="G9" s="2">
        <v>2.3488526518200001</v>
      </c>
      <c r="H9" s="2">
        <v>1.27558828302</v>
      </c>
      <c r="I9" s="2">
        <v>1.59792657484</v>
      </c>
      <c r="J9" s="2">
        <v>0.38022693147600001</v>
      </c>
      <c r="L9">
        <v>6</v>
      </c>
      <c r="M9">
        <v>1972130</v>
      </c>
      <c r="N9" s="2">
        <v>0.892905533827</v>
      </c>
      <c r="O9" s="2">
        <v>0.37397211954800003</v>
      </c>
      <c r="P9" s="2">
        <v>0.48149602645299999</v>
      </c>
      <c r="Q9" s="2">
        <v>0.29615705620799998</v>
      </c>
      <c r="R9" s="2">
        <v>0.892905533827</v>
      </c>
      <c r="S9" s="2">
        <v>0.37397211954800003</v>
      </c>
      <c r="T9" s="2">
        <v>0.48149602645299999</v>
      </c>
      <c r="U9" s="2">
        <v>0.29615705620799998</v>
      </c>
    </row>
    <row r="10" spans="1:21" x14ac:dyDescent="0.2">
      <c r="A10">
        <v>7</v>
      </c>
      <c r="B10" s="6">
        <v>8153977</v>
      </c>
      <c r="C10" s="2">
        <v>2.3487532261999999</v>
      </c>
      <c r="D10" s="2">
        <v>1.3097613666600001</v>
      </c>
      <c r="E10" s="2">
        <v>1.65447425997</v>
      </c>
      <c r="F10" s="2">
        <v>0.39245912679599998</v>
      </c>
      <c r="G10" s="2">
        <v>2.3488526518200001</v>
      </c>
      <c r="H10" s="2">
        <v>1.27558828302</v>
      </c>
      <c r="I10" s="2">
        <v>1.59792657484</v>
      </c>
      <c r="J10" s="2">
        <v>0.38022693147600001</v>
      </c>
      <c r="L10">
        <v>7</v>
      </c>
      <c r="M10">
        <v>1972130</v>
      </c>
      <c r="N10" s="2">
        <v>0.892905533827</v>
      </c>
      <c r="O10" s="2">
        <v>0.37397211954800003</v>
      </c>
      <c r="P10" s="2">
        <v>0.48149602645299999</v>
      </c>
      <c r="Q10" s="2">
        <v>0.29615705620799998</v>
      </c>
      <c r="R10" s="2">
        <v>0.892905533827</v>
      </c>
      <c r="S10" s="2">
        <v>0.37397211954800003</v>
      </c>
      <c r="T10" s="2">
        <v>0.48149602645299999</v>
      </c>
      <c r="U10" s="2">
        <v>0.29615705620799998</v>
      </c>
    </row>
    <row r="11" spans="1:21" x14ac:dyDescent="0.2">
      <c r="A11">
        <v>8</v>
      </c>
      <c r="B11" s="6">
        <v>8153977</v>
      </c>
      <c r="C11" s="2">
        <v>2.3487532261999999</v>
      </c>
      <c r="D11" s="2">
        <v>1.3097613666600001</v>
      </c>
      <c r="E11" s="2">
        <v>1.65447425997</v>
      </c>
      <c r="F11" s="2">
        <v>0.39245912679599998</v>
      </c>
      <c r="G11" s="2">
        <v>2.3488526518200001</v>
      </c>
      <c r="H11" s="2">
        <v>1.27558828302</v>
      </c>
      <c r="I11" s="2">
        <v>1.59792657484</v>
      </c>
      <c r="J11" s="2">
        <v>0.38022693147600001</v>
      </c>
      <c r="L11">
        <v>8</v>
      </c>
      <c r="M11">
        <v>1912450</v>
      </c>
      <c r="N11" s="2">
        <v>0.88842584159000004</v>
      </c>
      <c r="O11" s="2">
        <v>0.37014896247500001</v>
      </c>
      <c r="P11" s="2">
        <v>0.474297291851</v>
      </c>
      <c r="Q11" s="2">
        <v>0.29413339366500002</v>
      </c>
      <c r="R11" s="2">
        <v>0.88842584159000004</v>
      </c>
      <c r="S11" s="2">
        <v>0.37014896247500001</v>
      </c>
      <c r="T11" s="2">
        <v>0.474297291851</v>
      </c>
      <c r="U11" s="2">
        <v>0.29413339366500002</v>
      </c>
    </row>
    <row r="12" spans="1:21" x14ac:dyDescent="0.2">
      <c r="A12">
        <v>9</v>
      </c>
      <c r="B12" s="6">
        <v>8153977</v>
      </c>
      <c r="C12" s="2">
        <v>2.3488526518200001</v>
      </c>
      <c r="D12" s="2">
        <v>1.27558828302</v>
      </c>
      <c r="E12" s="2">
        <v>1.59792657484</v>
      </c>
      <c r="F12" s="2">
        <v>0.38022693147600001</v>
      </c>
      <c r="G12" s="2">
        <v>2.3488526518200001</v>
      </c>
      <c r="H12" s="2">
        <v>1.27558828302</v>
      </c>
      <c r="I12" s="2">
        <v>1.59792657484</v>
      </c>
      <c r="J12" s="2">
        <v>0.38022693147600001</v>
      </c>
      <c r="L12">
        <v>9</v>
      </c>
      <c r="M12">
        <v>1645363</v>
      </c>
      <c r="N12" s="2">
        <v>0.88736170099400002</v>
      </c>
      <c r="O12" s="2">
        <v>0.33653217145999997</v>
      </c>
      <c r="P12" s="2">
        <v>0.42703899339899998</v>
      </c>
      <c r="Q12" s="2">
        <v>0.26781411116300002</v>
      </c>
      <c r="R12" s="2">
        <v>0.88736170099400002</v>
      </c>
      <c r="S12" s="2">
        <v>0.33653217145999997</v>
      </c>
      <c r="T12" s="2">
        <v>0.42703899339899998</v>
      </c>
      <c r="U12" s="2">
        <v>0.26781411116300002</v>
      </c>
    </row>
    <row r="13" spans="1:21" x14ac:dyDescent="0.2">
      <c r="A13">
        <v>10</v>
      </c>
      <c r="B13" s="6">
        <v>7408860</v>
      </c>
      <c r="C13" s="2">
        <v>2.2544582607199999</v>
      </c>
      <c r="D13" s="2">
        <v>1.2149355553000001</v>
      </c>
      <c r="E13" s="2">
        <v>1.5522002531600001</v>
      </c>
      <c r="F13" s="2">
        <v>0.38064189784699998</v>
      </c>
      <c r="G13" s="2">
        <v>2.2544582607199999</v>
      </c>
      <c r="H13" s="2">
        <v>1.2149355553000001</v>
      </c>
      <c r="I13" s="2">
        <v>1.5522002531600001</v>
      </c>
      <c r="J13" s="2">
        <v>0.38064189784699998</v>
      </c>
      <c r="L13">
        <v>10</v>
      </c>
      <c r="M13">
        <v>1623906</v>
      </c>
      <c r="N13" s="2">
        <v>0.88623177755299998</v>
      </c>
      <c r="O13" s="2">
        <v>0.33581654638699998</v>
      </c>
      <c r="P13" s="2">
        <v>0.42409742169199999</v>
      </c>
      <c r="Q13" s="2">
        <v>0.26666864717799998</v>
      </c>
      <c r="R13" s="2">
        <v>0.88623177755299998</v>
      </c>
      <c r="S13" s="2">
        <v>0.33581654638699998</v>
      </c>
      <c r="T13" s="2">
        <v>0.42409742169199999</v>
      </c>
      <c r="U13" s="2">
        <v>0.26666864717799998</v>
      </c>
    </row>
    <row r="14" spans="1:21" x14ac:dyDescent="0.2">
      <c r="A14">
        <v>11</v>
      </c>
      <c r="B14" s="6">
        <v>7242793</v>
      </c>
      <c r="C14" s="2">
        <v>2.24117303331</v>
      </c>
      <c r="D14" s="2">
        <v>1.2069542020599999</v>
      </c>
      <c r="E14" s="2">
        <v>1.5392024088</v>
      </c>
      <c r="F14" s="2">
        <v>0.379689607559</v>
      </c>
      <c r="G14" s="2">
        <v>2.24117303331</v>
      </c>
      <c r="H14" s="2">
        <v>1.2069542020599999</v>
      </c>
      <c r="I14" s="2">
        <v>1.5392024088</v>
      </c>
      <c r="J14" s="2">
        <v>0.379689607559</v>
      </c>
      <c r="L14">
        <v>11</v>
      </c>
      <c r="M14">
        <v>1606621</v>
      </c>
      <c r="N14" s="2">
        <v>0.87850071756600001</v>
      </c>
      <c r="O14" s="2">
        <v>0.33259701699599997</v>
      </c>
      <c r="P14" s="2">
        <v>0.42431016969399998</v>
      </c>
      <c r="Q14" s="2">
        <v>0.26767866487500003</v>
      </c>
      <c r="R14" s="2">
        <v>0.87850071756600001</v>
      </c>
      <c r="S14" s="2">
        <v>0.33259701699599997</v>
      </c>
      <c r="T14" s="2">
        <v>0.42431016969399998</v>
      </c>
      <c r="U14" s="2">
        <v>0.26767866487500003</v>
      </c>
    </row>
    <row r="15" spans="1:21" x14ac:dyDescent="0.2">
      <c r="A15">
        <v>12</v>
      </c>
      <c r="B15" s="6">
        <v>7042555</v>
      </c>
      <c r="C15" s="2">
        <v>2.1780513294000001</v>
      </c>
      <c r="D15" s="2">
        <v>1.2313008667300001</v>
      </c>
      <c r="E15" s="2">
        <v>1.56874006114</v>
      </c>
      <c r="F15" s="2">
        <v>0.39846012473300002</v>
      </c>
      <c r="G15" s="2">
        <v>2.1780513294000001</v>
      </c>
      <c r="H15" s="2">
        <v>1.2313008667300001</v>
      </c>
      <c r="I15" s="2">
        <v>1.56874006114</v>
      </c>
      <c r="J15" s="2">
        <v>0.39846012473300002</v>
      </c>
      <c r="L15">
        <v>12</v>
      </c>
      <c r="M15">
        <v>1606614</v>
      </c>
      <c r="N15" s="2">
        <v>0.87850019716200001</v>
      </c>
      <c r="O15" s="2">
        <v>0.33259650424300002</v>
      </c>
      <c r="P15" s="2">
        <v>0.42430917463399997</v>
      </c>
      <c r="Q15" s="2">
        <v>0.26767827891000001</v>
      </c>
      <c r="R15" s="2">
        <v>0.87850019716200001</v>
      </c>
      <c r="S15" s="2">
        <v>0.33259650424300002</v>
      </c>
      <c r="T15" s="2">
        <v>0.42430917463399997</v>
      </c>
      <c r="U15" s="2">
        <v>0.26767827891000001</v>
      </c>
    </row>
    <row r="16" spans="1:21" x14ac:dyDescent="0.2">
      <c r="A16">
        <v>13</v>
      </c>
      <c r="B16" s="6">
        <v>7042555</v>
      </c>
      <c r="C16" s="2">
        <v>2.26951361872</v>
      </c>
      <c r="D16" s="2">
        <v>1.1986175053100001</v>
      </c>
      <c r="E16" s="2">
        <v>1.5240445379200001</v>
      </c>
      <c r="F16" s="2">
        <v>0.37162081739399999</v>
      </c>
      <c r="G16" s="2">
        <v>2.1780513294000001</v>
      </c>
      <c r="H16" s="2">
        <v>1.2313008667300001</v>
      </c>
      <c r="I16" s="2">
        <v>1.56874006114</v>
      </c>
      <c r="J16" s="2">
        <v>0.39846012473300002</v>
      </c>
      <c r="L16">
        <v>13</v>
      </c>
      <c r="M16">
        <v>1470654</v>
      </c>
      <c r="N16" s="2">
        <v>0.86750946245899996</v>
      </c>
      <c r="O16" s="2">
        <v>0.32341498069000002</v>
      </c>
      <c r="P16" s="2">
        <v>0.40521447405700001</v>
      </c>
      <c r="Q16" s="2">
        <v>0.26167286017500002</v>
      </c>
      <c r="R16" s="2">
        <v>0.86750946245899996</v>
      </c>
      <c r="S16" s="2">
        <v>0.32341498069000002</v>
      </c>
      <c r="T16" s="2">
        <v>0.40521447405700001</v>
      </c>
      <c r="U16" s="2">
        <v>0.26167286017500002</v>
      </c>
    </row>
    <row r="17" spans="1:21" x14ac:dyDescent="0.2">
      <c r="A17">
        <v>14</v>
      </c>
      <c r="B17" s="6">
        <v>7042555</v>
      </c>
      <c r="C17" s="2">
        <v>2.1780513294000001</v>
      </c>
      <c r="D17" s="2">
        <v>1.2313008667300001</v>
      </c>
      <c r="E17" s="2">
        <v>1.56874006114</v>
      </c>
      <c r="F17" s="2">
        <v>0.39846012473300002</v>
      </c>
      <c r="G17" s="2">
        <v>2.1780513294000001</v>
      </c>
      <c r="H17" s="2">
        <v>1.2313008667300001</v>
      </c>
      <c r="I17" s="2">
        <v>1.56874006114</v>
      </c>
      <c r="J17" s="2">
        <v>0.39846012473300002</v>
      </c>
      <c r="L17">
        <v>14</v>
      </c>
      <c r="M17">
        <v>1398872</v>
      </c>
      <c r="N17" s="2">
        <v>0.85874635705900004</v>
      </c>
      <c r="O17" s="2">
        <v>0.317577412748</v>
      </c>
      <c r="P17" s="2">
        <v>0.39598125346800001</v>
      </c>
      <c r="Q17" s="2">
        <v>0.25875956645499998</v>
      </c>
      <c r="R17" s="2">
        <v>0.85874635705900004</v>
      </c>
      <c r="S17" s="2">
        <v>0.317577412748</v>
      </c>
      <c r="T17" s="2">
        <v>0.39598125346800001</v>
      </c>
      <c r="U17" s="2">
        <v>0.25875956645499998</v>
      </c>
    </row>
    <row r="18" spans="1:21" x14ac:dyDescent="0.2">
      <c r="A18">
        <v>15</v>
      </c>
      <c r="B18" s="6">
        <v>7031197</v>
      </c>
      <c r="C18" s="2">
        <v>2.1803504632399999</v>
      </c>
      <c r="D18" s="2">
        <v>1.22598641081</v>
      </c>
      <c r="E18" s="2">
        <v>1.56666455714</v>
      </c>
      <c r="F18" s="2">
        <v>0.39721195130999998</v>
      </c>
      <c r="G18" s="2">
        <v>2.1803504632399999</v>
      </c>
      <c r="H18" s="2">
        <v>1.22598641081</v>
      </c>
      <c r="I18" s="2">
        <v>1.56666455714</v>
      </c>
      <c r="J18" s="2">
        <v>0.39721195130999998</v>
      </c>
      <c r="L18">
        <v>15</v>
      </c>
      <c r="M18">
        <v>1398872</v>
      </c>
      <c r="N18" s="2">
        <v>0.85874635705900004</v>
      </c>
      <c r="O18" s="2">
        <v>0.317577412748</v>
      </c>
      <c r="P18" s="2">
        <v>0.39598125346800001</v>
      </c>
      <c r="Q18" s="2">
        <v>0.25875956645499998</v>
      </c>
      <c r="R18" s="2">
        <v>0.85874635705900004</v>
      </c>
      <c r="S18" s="2">
        <v>0.317577412748</v>
      </c>
      <c r="T18" s="2">
        <v>0.39598125346800001</v>
      </c>
      <c r="U18" s="2">
        <v>0.25875956645499998</v>
      </c>
    </row>
    <row r="19" spans="1:21" x14ac:dyDescent="0.2">
      <c r="A19">
        <v>16</v>
      </c>
      <c r="B19" s="6">
        <v>7031197</v>
      </c>
      <c r="C19" s="2">
        <v>2.24117303331</v>
      </c>
      <c r="D19" s="2">
        <v>1.2069542020599999</v>
      </c>
      <c r="E19" s="2">
        <v>1.5392024088</v>
      </c>
      <c r="F19" s="2">
        <v>0.379689607559</v>
      </c>
      <c r="G19" s="2">
        <v>2.1803504632399999</v>
      </c>
      <c r="H19" s="2">
        <v>1.22598641081</v>
      </c>
      <c r="I19" s="2">
        <v>1.56666455714</v>
      </c>
      <c r="J19" s="2">
        <v>0.39721195130999998</v>
      </c>
      <c r="L19">
        <v>16</v>
      </c>
      <c r="M19">
        <v>1352741</v>
      </c>
      <c r="N19" s="2">
        <v>0.84204226471400001</v>
      </c>
      <c r="O19" s="2">
        <v>0.31694507484500001</v>
      </c>
      <c r="P19" s="2">
        <v>0.39632965099900003</v>
      </c>
      <c r="Q19" s="2">
        <v>0.26384551985299998</v>
      </c>
      <c r="R19" s="2">
        <v>0.84204226471400001</v>
      </c>
      <c r="S19" s="2">
        <v>0.31694507484500001</v>
      </c>
      <c r="T19" s="2">
        <v>0.39632965099900003</v>
      </c>
      <c r="U19" s="2">
        <v>0.26384551985299998</v>
      </c>
    </row>
    <row r="20" spans="1:21" x14ac:dyDescent="0.2">
      <c r="A20">
        <v>17</v>
      </c>
      <c r="B20" s="6">
        <v>7031197</v>
      </c>
      <c r="C20" s="2">
        <v>2.1803504632399999</v>
      </c>
      <c r="D20" s="2">
        <v>1.22598641081</v>
      </c>
      <c r="E20" s="2">
        <v>1.56666455714</v>
      </c>
      <c r="F20" s="2">
        <v>0.39721195130999998</v>
      </c>
      <c r="G20" s="2">
        <v>2.1803504632399999</v>
      </c>
      <c r="H20" s="2">
        <v>1.22598641081</v>
      </c>
      <c r="I20" s="2">
        <v>1.56666455714</v>
      </c>
      <c r="J20" s="2">
        <v>0.39721195130999998</v>
      </c>
      <c r="L20">
        <v>17</v>
      </c>
      <c r="M20">
        <v>1351359</v>
      </c>
      <c r="N20" s="2">
        <v>0.84151288778599997</v>
      </c>
      <c r="O20" s="2">
        <v>0.31661534547800002</v>
      </c>
      <c r="P20" s="2">
        <v>0.39622233962300002</v>
      </c>
      <c r="Q20" s="2">
        <v>0.26389511880599997</v>
      </c>
      <c r="R20" s="2">
        <v>0.84151288778599997</v>
      </c>
      <c r="S20" s="2">
        <v>0.31661534547800002</v>
      </c>
      <c r="T20" s="2">
        <v>0.39622233962300002</v>
      </c>
      <c r="U20" s="2">
        <v>0.26389511880599997</v>
      </c>
    </row>
    <row r="21" spans="1:21" x14ac:dyDescent="0.2">
      <c r="A21">
        <v>18</v>
      </c>
      <c r="B21" s="6">
        <v>7031197</v>
      </c>
      <c r="C21" s="2">
        <v>2.1803504632399999</v>
      </c>
      <c r="D21" s="2">
        <v>1.22598641081</v>
      </c>
      <c r="E21" s="2">
        <v>1.56666455714</v>
      </c>
      <c r="F21" s="2">
        <v>0.39721195130999998</v>
      </c>
      <c r="G21" s="2">
        <v>2.1803504632399999</v>
      </c>
      <c r="H21" s="2">
        <v>1.22598641081</v>
      </c>
      <c r="I21" s="2">
        <v>1.56666455714</v>
      </c>
      <c r="J21" s="2">
        <v>0.39721195130999998</v>
      </c>
      <c r="L21">
        <v>18</v>
      </c>
      <c r="M21">
        <v>1330034</v>
      </c>
      <c r="N21" s="2">
        <v>0.83060485369799997</v>
      </c>
      <c r="O21" s="2">
        <v>0.31684664210199998</v>
      </c>
      <c r="P21" s="2">
        <v>0.39791978770999997</v>
      </c>
      <c r="Q21" s="2">
        <v>0.26803988399400003</v>
      </c>
      <c r="R21" s="2">
        <v>0.83060485369799997</v>
      </c>
      <c r="S21" s="2">
        <v>0.31684664210199998</v>
      </c>
      <c r="T21" s="2">
        <v>0.39791978770999997</v>
      </c>
      <c r="U21" s="2">
        <v>0.26803988399400003</v>
      </c>
    </row>
    <row r="22" spans="1:21" x14ac:dyDescent="0.2">
      <c r="A22">
        <v>19</v>
      </c>
      <c r="B22" s="6">
        <v>5925532</v>
      </c>
      <c r="C22" s="2">
        <v>2.16517543397</v>
      </c>
      <c r="D22" s="2">
        <v>1.1568424234400001</v>
      </c>
      <c r="E22" s="2">
        <v>1.43883248116</v>
      </c>
      <c r="F22" s="2">
        <v>0.37357582426699998</v>
      </c>
      <c r="G22" s="2">
        <v>2.16517543397</v>
      </c>
      <c r="H22" s="2">
        <v>1.1568424234400001</v>
      </c>
      <c r="I22" s="2">
        <v>1.43883248116</v>
      </c>
      <c r="J22" s="2">
        <v>0.37357582426699998</v>
      </c>
      <c r="L22">
        <v>19</v>
      </c>
      <c r="M22">
        <v>1330034</v>
      </c>
      <c r="N22" s="2">
        <v>0.83060485369799997</v>
      </c>
      <c r="O22" s="2">
        <v>0.31684664210199998</v>
      </c>
      <c r="P22" s="2">
        <v>0.39791978770999997</v>
      </c>
      <c r="Q22" s="2">
        <v>0.26803988399400003</v>
      </c>
      <c r="R22" s="2">
        <v>0.83060485369799997</v>
      </c>
      <c r="S22" s="2">
        <v>0.31684664210199998</v>
      </c>
      <c r="T22" s="2">
        <v>0.39791978770999997</v>
      </c>
      <c r="U22" s="2">
        <v>0.26803988399400003</v>
      </c>
    </row>
    <row r="23" spans="1:21" x14ac:dyDescent="0.2">
      <c r="A23">
        <v>20</v>
      </c>
      <c r="B23" s="6">
        <v>5925532</v>
      </c>
      <c r="C23" s="2">
        <v>2.17316636805</v>
      </c>
      <c r="D23" s="2">
        <v>1.22708192528</v>
      </c>
      <c r="E23" s="2">
        <v>1.5663021697599999</v>
      </c>
      <c r="F23" s="2">
        <v>0.39836224539999998</v>
      </c>
      <c r="G23" s="2">
        <v>2.16517543397</v>
      </c>
      <c r="H23" s="2">
        <v>1.1568424234400001</v>
      </c>
      <c r="I23" s="2">
        <v>1.43883248116</v>
      </c>
      <c r="J23" s="2">
        <v>0.37357582426699998</v>
      </c>
      <c r="L23">
        <v>20</v>
      </c>
      <c r="M23">
        <v>1318721</v>
      </c>
      <c r="N23" s="2">
        <v>0.82756304649000001</v>
      </c>
      <c r="O23" s="2">
        <v>0.31433036055399999</v>
      </c>
      <c r="P23" s="2">
        <v>0.39663166257999999</v>
      </c>
      <c r="Q23" s="2">
        <v>0.26770118909500001</v>
      </c>
      <c r="R23" s="2">
        <v>0.82756304649000001</v>
      </c>
      <c r="S23" s="2">
        <v>0.31433036055399999</v>
      </c>
      <c r="T23" s="2">
        <v>0.39663166257999999</v>
      </c>
      <c r="U23" s="2">
        <v>0.26770118909500001</v>
      </c>
    </row>
    <row r="24" spans="1:21" x14ac:dyDescent="0.2">
      <c r="A24">
        <v>21</v>
      </c>
      <c r="B24" s="6">
        <v>5925532</v>
      </c>
      <c r="C24" s="2">
        <v>2.17316636805</v>
      </c>
      <c r="D24" s="2">
        <v>1.22708192528</v>
      </c>
      <c r="E24" s="2">
        <v>1.5663021697599999</v>
      </c>
      <c r="F24" s="2">
        <v>0.39836224539999998</v>
      </c>
      <c r="G24" s="2">
        <v>2.16517543397</v>
      </c>
      <c r="H24" s="2">
        <v>1.1568424234400001</v>
      </c>
      <c r="I24" s="2">
        <v>1.43883248116</v>
      </c>
      <c r="J24" s="2">
        <v>0.37357582426699998</v>
      </c>
      <c r="L24">
        <v>21</v>
      </c>
      <c r="M24">
        <v>1318721</v>
      </c>
      <c r="N24" s="2">
        <v>0.82756304649000001</v>
      </c>
      <c r="O24" s="2">
        <v>0.31433036055399999</v>
      </c>
      <c r="P24" s="2">
        <v>0.39663166257999999</v>
      </c>
      <c r="Q24" s="2">
        <v>0.26770118909500001</v>
      </c>
      <c r="R24" s="2">
        <v>0.82756304649000001</v>
      </c>
      <c r="S24" s="2">
        <v>0.31433036055399999</v>
      </c>
      <c r="T24" s="2">
        <v>0.39663166257999999</v>
      </c>
      <c r="U24" s="2">
        <v>0.26770118909500001</v>
      </c>
    </row>
    <row r="25" spans="1:21" x14ac:dyDescent="0.2">
      <c r="A25">
        <v>22</v>
      </c>
      <c r="B25" s="6">
        <v>5925532</v>
      </c>
      <c r="C25" s="2">
        <v>2.26231665704</v>
      </c>
      <c r="D25" s="2">
        <v>1.1981261246199999</v>
      </c>
      <c r="E25" s="2">
        <v>1.5217343539999999</v>
      </c>
      <c r="F25" s="2">
        <v>0.372068549852</v>
      </c>
      <c r="G25" s="2">
        <v>2.16517543397</v>
      </c>
      <c r="H25" s="2">
        <v>1.1568424234400001</v>
      </c>
      <c r="I25" s="2">
        <v>1.43883248116</v>
      </c>
      <c r="J25" s="2">
        <v>0.37357582426699998</v>
      </c>
      <c r="L25">
        <v>22</v>
      </c>
      <c r="M25">
        <v>1318721</v>
      </c>
      <c r="N25" s="2">
        <v>0.82756304649000001</v>
      </c>
      <c r="O25" s="2">
        <v>0.31433036055399999</v>
      </c>
      <c r="P25" s="2">
        <v>0.39663166257999999</v>
      </c>
      <c r="Q25" s="2">
        <v>0.26770118909500001</v>
      </c>
      <c r="R25" s="2">
        <v>0.82756304649000001</v>
      </c>
      <c r="S25" s="2">
        <v>0.31433036055399999</v>
      </c>
      <c r="T25" s="2">
        <v>0.39663166257999999</v>
      </c>
      <c r="U25" s="2">
        <v>0.26770118909500001</v>
      </c>
    </row>
    <row r="26" spans="1:21" x14ac:dyDescent="0.2">
      <c r="A26">
        <v>23</v>
      </c>
      <c r="B26" s="6">
        <v>5918244</v>
      </c>
      <c r="C26" s="2">
        <v>2.1642224190600001</v>
      </c>
      <c r="D26" s="2">
        <v>1.1559091718900001</v>
      </c>
      <c r="E26" s="2">
        <v>1.43822742815</v>
      </c>
      <c r="F26" s="2">
        <v>0.37355684572999998</v>
      </c>
      <c r="G26" s="2">
        <v>2.1642224190600001</v>
      </c>
      <c r="H26" s="2">
        <v>1.1559091718900001</v>
      </c>
      <c r="I26" s="2">
        <v>1.43822742815</v>
      </c>
      <c r="J26" s="2">
        <v>0.37355684572999998</v>
      </c>
      <c r="L26">
        <v>23</v>
      </c>
      <c r="M26">
        <v>1318721</v>
      </c>
      <c r="N26" s="2">
        <v>0.82756304649000001</v>
      </c>
      <c r="O26" s="2">
        <v>0.31433036055399999</v>
      </c>
      <c r="P26" s="2">
        <v>0.39663166257999999</v>
      </c>
      <c r="Q26" s="2">
        <v>0.26770118909500001</v>
      </c>
      <c r="R26" s="2">
        <v>0.82756304649000001</v>
      </c>
      <c r="S26" s="2">
        <v>0.31433036055399999</v>
      </c>
      <c r="T26" s="2">
        <v>0.39663166257999999</v>
      </c>
      <c r="U26" s="2">
        <v>0.26770118909500001</v>
      </c>
    </row>
    <row r="27" spans="1:21" x14ac:dyDescent="0.2">
      <c r="A27">
        <v>24</v>
      </c>
      <c r="B27" s="6">
        <v>5918244</v>
      </c>
      <c r="C27" s="2">
        <v>2.2293608231499999</v>
      </c>
      <c r="D27" s="2">
        <v>1.19358700644</v>
      </c>
      <c r="E27" s="2">
        <v>1.5154361323800001</v>
      </c>
      <c r="F27" s="2">
        <v>0.37553010178500001</v>
      </c>
      <c r="G27" s="2">
        <v>2.1642224190600001</v>
      </c>
      <c r="H27" s="2">
        <v>1.1559091718900001</v>
      </c>
      <c r="I27" s="2">
        <v>1.43822742815</v>
      </c>
      <c r="J27" s="2">
        <v>0.37355684572999998</v>
      </c>
      <c r="L27">
        <v>24</v>
      </c>
      <c r="M27">
        <v>1318721</v>
      </c>
      <c r="N27" s="2">
        <v>0.82756304649000001</v>
      </c>
      <c r="O27" s="2">
        <v>0.31433036055399999</v>
      </c>
      <c r="P27" s="2">
        <v>0.39663166257999999</v>
      </c>
      <c r="Q27" s="2">
        <v>0.26770118909500001</v>
      </c>
      <c r="R27" s="2">
        <v>0.82756304649000001</v>
      </c>
      <c r="S27" s="2">
        <v>0.31433036055399999</v>
      </c>
      <c r="T27" s="2">
        <v>0.39663166257999999</v>
      </c>
      <c r="U27" s="2">
        <v>0.26770118909500001</v>
      </c>
    </row>
    <row r="28" spans="1:21" x14ac:dyDescent="0.2">
      <c r="A28">
        <v>25</v>
      </c>
      <c r="B28" s="6">
        <v>5752414</v>
      </c>
      <c r="C28" s="2">
        <v>2.1484614197699998</v>
      </c>
      <c r="D28" s="2">
        <v>1.14416247384</v>
      </c>
      <c r="E28" s="2">
        <v>1.4218014022700001</v>
      </c>
      <c r="F28" s="2">
        <v>0.37266769221399998</v>
      </c>
      <c r="G28" s="2">
        <v>2.1484614197699998</v>
      </c>
      <c r="H28" s="2">
        <v>1.14416247384</v>
      </c>
      <c r="I28" s="2">
        <v>1.4218014022700001</v>
      </c>
      <c r="J28" s="2">
        <v>0.37266769221399998</v>
      </c>
      <c r="L28">
        <v>25</v>
      </c>
      <c r="M28">
        <v>1318721</v>
      </c>
      <c r="N28" s="2">
        <v>0.82756304649000001</v>
      </c>
      <c r="O28" s="2">
        <v>0.31433036055399999</v>
      </c>
      <c r="P28" s="2">
        <v>0.39663166257999999</v>
      </c>
      <c r="Q28" s="2">
        <v>0.26770118909500001</v>
      </c>
      <c r="R28" s="2">
        <v>0.82756304649000001</v>
      </c>
      <c r="S28" s="2">
        <v>0.31433036055399999</v>
      </c>
      <c r="T28" s="2">
        <v>0.39663166257999999</v>
      </c>
      <c r="U28" s="2">
        <v>0.26770118909500001</v>
      </c>
    </row>
    <row r="29" spans="1:21" x14ac:dyDescent="0.2">
      <c r="A29">
        <v>26</v>
      </c>
      <c r="B29" s="6">
        <v>5752414</v>
      </c>
      <c r="C29" s="2">
        <v>2.1642224190600001</v>
      </c>
      <c r="D29" s="2">
        <v>1.1559091718900001</v>
      </c>
      <c r="E29" s="2">
        <v>1.43822742815</v>
      </c>
      <c r="F29" s="2">
        <v>0.37355684572999998</v>
      </c>
      <c r="G29" s="2">
        <v>2.1484614197699998</v>
      </c>
      <c r="H29" s="2">
        <v>1.14416247384</v>
      </c>
      <c r="I29" s="2">
        <v>1.4218014022700001</v>
      </c>
      <c r="J29" s="2">
        <v>0.37266769221399998</v>
      </c>
      <c r="L29">
        <v>26</v>
      </c>
      <c r="M29">
        <v>1318721</v>
      </c>
      <c r="N29" s="2">
        <v>0.82756304649000001</v>
      </c>
      <c r="O29" s="2">
        <v>0.31433036055399999</v>
      </c>
      <c r="P29" s="2">
        <v>0.39663166257999999</v>
      </c>
      <c r="Q29" s="2">
        <v>0.26770118909500001</v>
      </c>
      <c r="R29" s="2">
        <v>0.82756304649000001</v>
      </c>
      <c r="S29" s="2">
        <v>0.31433036055399999</v>
      </c>
      <c r="T29" s="2">
        <v>0.39663166257999999</v>
      </c>
      <c r="U29" s="2">
        <v>0.26770118909500001</v>
      </c>
    </row>
    <row r="30" spans="1:21" x14ac:dyDescent="0.2">
      <c r="A30">
        <v>27</v>
      </c>
      <c r="B30" s="6">
        <v>5745371</v>
      </c>
      <c r="C30" s="2">
        <v>2.1479347153599999</v>
      </c>
      <c r="D30" s="2">
        <v>1.1436354019299999</v>
      </c>
      <c r="E30" s="2">
        <v>1.4211333979</v>
      </c>
      <c r="F30" s="2">
        <v>0.37257556004199999</v>
      </c>
      <c r="G30" s="2">
        <v>2.1479347153599999</v>
      </c>
      <c r="H30" s="2">
        <v>1.1436354019299999</v>
      </c>
      <c r="I30" s="2">
        <v>1.4211333979</v>
      </c>
      <c r="J30" s="2">
        <v>0.37257556004199999</v>
      </c>
      <c r="L30">
        <v>27</v>
      </c>
      <c r="M30">
        <v>1318721</v>
      </c>
      <c r="N30" s="2">
        <v>0.82756304649000001</v>
      </c>
      <c r="O30" s="2">
        <v>0.31433036055399999</v>
      </c>
      <c r="P30" s="2">
        <v>0.39663166257999999</v>
      </c>
      <c r="Q30" s="2">
        <v>0.26770118909500001</v>
      </c>
      <c r="R30" s="2">
        <v>0.82756304649000001</v>
      </c>
      <c r="S30" s="2">
        <v>0.31433036055399999</v>
      </c>
      <c r="T30" s="2">
        <v>0.39663166257999999</v>
      </c>
      <c r="U30" s="2">
        <v>0.26770118909500001</v>
      </c>
    </row>
    <row r="31" spans="1:21" x14ac:dyDescent="0.2">
      <c r="A31">
        <v>28</v>
      </c>
      <c r="B31" s="6">
        <v>5742173</v>
      </c>
      <c r="C31" s="2">
        <v>2.14790523412</v>
      </c>
      <c r="D31" s="2">
        <v>1.1436059001200001</v>
      </c>
      <c r="E31" s="2">
        <v>1.4207951546199999</v>
      </c>
      <c r="F31" s="2">
        <v>0.37255530662399999</v>
      </c>
      <c r="G31" s="2">
        <v>2.14790523412</v>
      </c>
      <c r="H31" s="2">
        <v>1.1436059001200001</v>
      </c>
      <c r="I31" s="2">
        <v>1.4207951546199999</v>
      </c>
      <c r="J31" s="2">
        <v>0.37255530662399999</v>
      </c>
      <c r="L31">
        <v>28</v>
      </c>
      <c r="M31">
        <v>1318721</v>
      </c>
      <c r="N31" s="2">
        <v>0.82756304649000001</v>
      </c>
      <c r="O31" s="2">
        <v>0.31433036055399999</v>
      </c>
      <c r="P31" s="2">
        <v>0.39663166257999999</v>
      </c>
      <c r="Q31" s="2">
        <v>0.26770118909500001</v>
      </c>
      <c r="R31" s="2">
        <v>0.82756304649000001</v>
      </c>
      <c r="S31" s="2">
        <v>0.31433036055399999</v>
      </c>
      <c r="T31" s="2">
        <v>0.39663166257999999</v>
      </c>
      <c r="U31" s="2">
        <v>0.26770118909500001</v>
      </c>
    </row>
    <row r="32" spans="1:21" x14ac:dyDescent="0.2">
      <c r="A32">
        <v>29</v>
      </c>
      <c r="B32" s="6">
        <v>5742173</v>
      </c>
      <c r="C32" s="2">
        <v>2.17316636805</v>
      </c>
      <c r="D32" s="2">
        <v>1.22708192528</v>
      </c>
      <c r="E32" s="2">
        <v>1.5663021697599999</v>
      </c>
      <c r="F32" s="2">
        <v>0.39836224539999998</v>
      </c>
      <c r="G32" s="2">
        <v>2.14790523412</v>
      </c>
      <c r="H32" s="2">
        <v>1.1436059001200001</v>
      </c>
      <c r="I32" s="2">
        <v>1.4207951546199999</v>
      </c>
      <c r="J32" s="2">
        <v>0.37255530662399999</v>
      </c>
      <c r="L32">
        <v>29</v>
      </c>
      <c r="M32">
        <v>1318721</v>
      </c>
      <c r="N32" s="2">
        <v>0.82756304649000001</v>
      </c>
      <c r="O32" s="2">
        <v>0.31433036055399999</v>
      </c>
      <c r="P32" s="2">
        <v>0.39663166257999999</v>
      </c>
      <c r="Q32" s="2">
        <v>0.26770118909500001</v>
      </c>
      <c r="R32" s="2">
        <v>0.82756304649000001</v>
      </c>
      <c r="S32" s="2">
        <v>0.31433036055399999</v>
      </c>
      <c r="T32" s="2">
        <v>0.39663166257999999</v>
      </c>
      <c r="U32" s="2">
        <v>0.26770118909500001</v>
      </c>
    </row>
    <row r="33" spans="1:21" x14ac:dyDescent="0.2">
      <c r="A33">
        <v>30</v>
      </c>
      <c r="B33" s="6">
        <v>5742173</v>
      </c>
      <c r="C33" s="2">
        <v>2.2293365452399998</v>
      </c>
      <c r="D33" s="2">
        <v>1.1935625846</v>
      </c>
      <c r="E33" s="2">
        <v>1.5154063690999999</v>
      </c>
      <c r="F33" s="2">
        <v>0.375529102015</v>
      </c>
      <c r="G33" s="2">
        <v>2.14790523412</v>
      </c>
      <c r="H33" s="2">
        <v>1.1436059001200001</v>
      </c>
      <c r="I33" s="2">
        <v>1.4207951546199999</v>
      </c>
      <c r="J33" s="2">
        <v>0.37255530662399999</v>
      </c>
      <c r="L33">
        <v>30</v>
      </c>
      <c r="M33">
        <v>1318721</v>
      </c>
      <c r="N33" s="2">
        <v>0.82756304649000001</v>
      </c>
      <c r="O33" s="2">
        <v>0.31433036055399999</v>
      </c>
      <c r="P33" s="2">
        <v>0.39663166257999999</v>
      </c>
      <c r="Q33" s="2">
        <v>0.26770118909500001</v>
      </c>
      <c r="R33" s="2">
        <v>0.82756304649000001</v>
      </c>
      <c r="S33" s="2">
        <v>0.31433036055399999</v>
      </c>
      <c r="T33" s="2">
        <v>0.39663166257999999</v>
      </c>
      <c r="U33" s="2">
        <v>0.26770118909500001</v>
      </c>
    </row>
    <row r="34" spans="1:21" x14ac:dyDescent="0.2">
      <c r="A34">
        <v>31</v>
      </c>
      <c r="B34" s="6">
        <v>5742173</v>
      </c>
      <c r="C34" s="2">
        <v>2.2294967916399999</v>
      </c>
      <c r="D34" s="2">
        <v>1.1937237809800001</v>
      </c>
      <c r="E34" s="2">
        <v>1.51536312092</v>
      </c>
      <c r="F34" s="2">
        <v>0.37551108797900001</v>
      </c>
      <c r="G34" s="2">
        <v>2.14790523412</v>
      </c>
      <c r="H34" s="2">
        <v>1.1436059001200001</v>
      </c>
      <c r="I34" s="2">
        <v>1.4207951546199999</v>
      </c>
      <c r="J34" s="2">
        <v>0.37255530662399999</v>
      </c>
      <c r="L34">
        <v>31</v>
      </c>
      <c r="M34">
        <v>1293273</v>
      </c>
      <c r="N34" s="2">
        <v>0.82716400434799997</v>
      </c>
      <c r="O34" s="2">
        <v>0.30956440040700001</v>
      </c>
      <c r="P34" s="2">
        <v>0.39079700462099998</v>
      </c>
      <c r="Q34" s="2">
        <v>0.264002707793</v>
      </c>
      <c r="R34" s="2">
        <v>0.82716400434799997</v>
      </c>
      <c r="S34" s="2">
        <v>0.30956440040700001</v>
      </c>
      <c r="T34" s="2">
        <v>0.39079700462099998</v>
      </c>
      <c r="U34" s="2">
        <v>0.264002707793</v>
      </c>
    </row>
    <row r="35" spans="1:21" x14ac:dyDescent="0.2">
      <c r="A35">
        <v>32</v>
      </c>
      <c r="B35" s="6">
        <v>5742173</v>
      </c>
      <c r="C35" s="2">
        <v>2.1642224190600001</v>
      </c>
      <c r="D35" s="2">
        <v>1.1559091718900001</v>
      </c>
      <c r="E35" s="2">
        <v>1.43822742815</v>
      </c>
      <c r="F35" s="2">
        <v>0.37355684572999998</v>
      </c>
      <c r="G35" s="2">
        <v>2.14790523412</v>
      </c>
      <c r="H35" s="2">
        <v>1.1436059001200001</v>
      </c>
      <c r="I35" s="2">
        <v>1.4207951546199999</v>
      </c>
      <c r="J35" s="2">
        <v>0.37255530662399999</v>
      </c>
      <c r="L35">
        <v>32</v>
      </c>
      <c r="M35">
        <v>1293273</v>
      </c>
      <c r="N35" s="2">
        <v>0.82716400434799997</v>
      </c>
      <c r="O35" s="2">
        <v>0.30956440040700001</v>
      </c>
      <c r="P35" s="2">
        <v>0.39079700462099998</v>
      </c>
      <c r="Q35" s="2">
        <v>0.264002707793</v>
      </c>
      <c r="R35" s="2">
        <v>0.82716400434799997</v>
      </c>
      <c r="S35" s="2">
        <v>0.30956440040700001</v>
      </c>
      <c r="T35" s="2">
        <v>0.39079700462099998</v>
      </c>
      <c r="U35" s="2">
        <v>0.264002707793</v>
      </c>
    </row>
    <row r="36" spans="1:21" x14ac:dyDescent="0.2">
      <c r="A36">
        <v>33</v>
      </c>
      <c r="B36" s="6">
        <v>5742173</v>
      </c>
      <c r="C36" s="2">
        <v>2.14790523412</v>
      </c>
      <c r="D36" s="2">
        <v>1.1436059001200001</v>
      </c>
      <c r="E36" s="2">
        <v>1.4207951546199999</v>
      </c>
      <c r="F36" s="2">
        <v>0.37255530662399999</v>
      </c>
      <c r="G36" s="2">
        <v>2.14790523412</v>
      </c>
      <c r="H36" s="2">
        <v>1.1436059001200001</v>
      </c>
      <c r="I36" s="2">
        <v>1.4207951546199999</v>
      </c>
      <c r="J36" s="2">
        <v>0.37255530662399999</v>
      </c>
      <c r="L36">
        <v>33</v>
      </c>
      <c r="M36">
        <v>1289568</v>
      </c>
      <c r="N36" s="2">
        <v>0.82683984983199998</v>
      </c>
      <c r="O36" s="2">
        <v>0.30921070825199998</v>
      </c>
      <c r="P36" s="2">
        <v>0.39020524693300002</v>
      </c>
      <c r="Q36" s="2">
        <v>0.26375834047699998</v>
      </c>
      <c r="R36" s="2">
        <v>0.82683984983199998</v>
      </c>
      <c r="S36" s="2">
        <v>0.30921070825199998</v>
      </c>
      <c r="T36" s="2">
        <v>0.39020524693300002</v>
      </c>
      <c r="U36" s="2">
        <v>0.26375834047699998</v>
      </c>
    </row>
    <row r="37" spans="1:21" x14ac:dyDescent="0.2">
      <c r="A37">
        <v>34</v>
      </c>
      <c r="B37" s="6">
        <v>5742173</v>
      </c>
      <c r="C37" s="2">
        <v>2.17316636805</v>
      </c>
      <c r="D37" s="2">
        <v>1.22708192528</v>
      </c>
      <c r="E37" s="2">
        <v>1.5663021697599999</v>
      </c>
      <c r="F37" s="2">
        <v>0.39836224539999998</v>
      </c>
      <c r="G37" s="2">
        <v>2.14790523412</v>
      </c>
      <c r="H37" s="2">
        <v>1.1436059001200001</v>
      </c>
      <c r="I37" s="2">
        <v>1.4207951546199999</v>
      </c>
      <c r="J37" s="2">
        <v>0.37255530662399999</v>
      </c>
      <c r="L37">
        <v>34</v>
      </c>
      <c r="M37">
        <v>1285565</v>
      </c>
      <c r="N37" s="2">
        <v>0.82667637567700003</v>
      </c>
      <c r="O37" s="2">
        <v>0.310583399584</v>
      </c>
      <c r="P37" s="2">
        <v>0.39059622505399999</v>
      </c>
      <c r="Q37" s="2">
        <v>0.26437305555099999</v>
      </c>
      <c r="R37" s="2">
        <v>0.82667637567700003</v>
      </c>
      <c r="S37" s="2">
        <v>0.310583399584</v>
      </c>
      <c r="T37" s="2">
        <v>0.39059622505399999</v>
      </c>
      <c r="U37" s="2">
        <v>0.26437305555099999</v>
      </c>
    </row>
    <row r="38" spans="1:21" x14ac:dyDescent="0.2">
      <c r="A38">
        <v>35</v>
      </c>
      <c r="B38" s="6">
        <v>5742173</v>
      </c>
      <c r="C38" s="2">
        <v>2.1642224190600001</v>
      </c>
      <c r="D38" s="2">
        <v>1.1559091718900001</v>
      </c>
      <c r="E38" s="2">
        <v>1.43822742815</v>
      </c>
      <c r="F38" s="2">
        <v>0.37355684572999998</v>
      </c>
      <c r="G38" s="2">
        <v>2.14790523412</v>
      </c>
      <c r="H38" s="2">
        <v>1.1436059001200001</v>
      </c>
      <c r="I38" s="2">
        <v>1.4207951546199999</v>
      </c>
      <c r="J38" s="2">
        <v>0.37255530662399999</v>
      </c>
      <c r="L38">
        <v>35</v>
      </c>
      <c r="M38">
        <v>1285565</v>
      </c>
      <c r="N38" s="2">
        <v>0.82667637567700003</v>
      </c>
      <c r="O38" s="2">
        <v>0.310583399584</v>
      </c>
      <c r="P38" s="2">
        <v>0.39059622505399999</v>
      </c>
      <c r="Q38" s="2">
        <v>0.26437305555099999</v>
      </c>
      <c r="R38" s="2">
        <v>0.82667637567700003</v>
      </c>
      <c r="S38" s="2">
        <v>0.310583399584</v>
      </c>
      <c r="T38" s="2">
        <v>0.39059622505399999</v>
      </c>
      <c r="U38" s="2">
        <v>0.26437305555099999</v>
      </c>
    </row>
    <row r="39" spans="1:21" x14ac:dyDescent="0.2">
      <c r="A39">
        <v>36</v>
      </c>
      <c r="B39" s="6">
        <v>5732757</v>
      </c>
      <c r="C39" s="2">
        <v>2.1319564450200001</v>
      </c>
      <c r="D39" s="2">
        <v>1.1539352885800001</v>
      </c>
      <c r="E39" s="2">
        <v>1.4302050552400001</v>
      </c>
      <c r="F39" s="2">
        <v>0.37813021576200001</v>
      </c>
      <c r="G39" s="2">
        <v>2.1319564450200001</v>
      </c>
      <c r="H39" s="2">
        <v>1.1539352885800001</v>
      </c>
      <c r="I39" s="2">
        <v>1.4302050552400001</v>
      </c>
      <c r="J39" s="2">
        <v>0.37813021576200001</v>
      </c>
      <c r="L39">
        <v>36</v>
      </c>
      <c r="M39">
        <v>1273826</v>
      </c>
      <c r="N39" s="2">
        <v>0.82325744727100003</v>
      </c>
      <c r="O39" s="2">
        <v>0.308301295892</v>
      </c>
      <c r="P39" s="2">
        <v>0.389346331805</v>
      </c>
      <c r="Q39" s="2">
        <v>0.26421170796100002</v>
      </c>
      <c r="R39" s="2">
        <v>0.82325744727100003</v>
      </c>
      <c r="S39" s="2">
        <v>0.308301295892</v>
      </c>
      <c r="T39" s="2">
        <v>0.389346331805</v>
      </c>
      <c r="U39" s="2">
        <v>0.26421170796100002</v>
      </c>
    </row>
    <row r="40" spans="1:21" x14ac:dyDescent="0.2">
      <c r="A40">
        <v>37</v>
      </c>
      <c r="B40" s="6">
        <v>5732757</v>
      </c>
      <c r="C40" s="2">
        <v>2.1319564450200001</v>
      </c>
      <c r="D40" s="2">
        <v>1.1539352885800001</v>
      </c>
      <c r="E40" s="2">
        <v>1.4302050552400001</v>
      </c>
      <c r="F40" s="2">
        <v>0.37813021576200001</v>
      </c>
      <c r="G40" s="2">
        <v>2.1319564450200001</v>
      </c>
      <c r="H40" s="2">
        <v>1.1539352885800001</v>
      </c>
      <c r="I40" s="2">
        <v>1.4302050552400001</v>
      </c>
      <c r="J40" s="2">
        <v>0.37813021576200001</v>
      </c>
      <c r="L40">
        <v>37</v>
      </c>
      <c r="M40">
        <v>1244867</v>
      </c>
      <c r="N40" s="2">
        <v>0.82139248317699998</v>
      </c>
      <c r="O40" s="2">
        <v>0.304531312833</v>
      </c>
      <c r="P40" s="2">
        <v>0.384097567566</v>
      </c>
      <c r="Q40" s="2">
        <v>0.261563006712</v>
      </c>
      <c r="R40" s="2">
        <v>0.82139248317699998</v>
      </c>
      <c r="S40" s="2">
        <v>0.304531312833</v>
      </c>
      <c r="T40" s="2">
        <v>0.384097567566</v>
      </c>
      <c r="U40" s="2">
        <v>0.261563006712</v>
      </c>
    </row>
    <row r="41" spans="1:21" x14ac:dyDescent="0.2">
      <c r="A41">
        <v>38</v>
      </c>
      <c r="B41" s="6">
        <v>5732757</v>
      </c>
      <c r="C41" s="2">
        <v>2.15823305774</v>
      </c>
      <c r="D41" s="2">
        <v>1.1707005933100001</v>
      </c>
      <c r="E41" s="2">
        <v>1.45303706319</v>
      </c>
      <c r="F41" s="2">
        <v>0.37873777214100002</v>
      </c>
      <c r="G41" s="2">
        <v>2.1319564450200001</v>
      </c>
      <c r="H41" s="2">
        <v>1.1539352885800001</v>
      </c>
      <c r="I41" s="2">
        <v>1.4302050552400001</v>
      </c>
      <c r="J41" s="2">
        <v>0.37813021576200001</v>
      </c>
      <c r="L41">
        <v>38</v>
      </c>
      <c r="M41">
        <v>1244867</v>
      </c>
      <c r="N41" s="2">
        <v>0.82139248317699998</v>
      </c>
      <c r="O41" s="2">
        <v>0.304531312833</v>
      </c>
      <c r="P41" s="2">
        <v>0.384097567566</v>
      </c>
      <c r="Q41" s="2">
        <v>0.261563006712</v>
      </c>
      <c r="R41" s="2">
        <v>0.82139248317699998</v>
      </c>
      <c r="S41" s="2">
        <v>0.304531312833</v>
      </c>
      <c r="T41" s="2">
        <v>0.384097567566</v>
      </c>
      <c r="U41" s="2">
        <v>0.261563006712</v>
      </c>
    </row>
    <row r="42" spans="1:21" x14ac:dyDescent="0.2">
      <c r="A42">
        <v>39</v>
      </c>
      <c r="B42" s="6">
        <v>5732757</v>
      </c>
      <c r="C42" s="2">
        <v>2.17316636805</v>
      </c>
      <c r="D42" s="2">
        <v>1.22708192528</v>
      </c>
      <c r="E42" s="2">
        <v>1.5663021697599999</v>
      </c>
      <c r="F42" s="2">
        <v>0.39836224539999998</v>
      </c>
      <c r="G42" s="2">
        <v>2.1319564450200001</v>
      </c>
      <c r="H42" s="2">
        <v>1.1539352885800001</v>
      </c>
      <c r="I42" s="2">
        <v>1.4302050552400001</v>
      </c>
      <c r="J42" s="2">
        <v>0.37813021576200001</v>
      </c>
      <c r="L42">
        <v>39</v>
      </c>
      <c r="M42">
        <v>1244867</v>
      </c>
      <c r="N42" s="2">
        <v>0.82139248317699998</v>
      </c>
      <c r="O42" s="2">
        <v>0.304531312833</v>
      </c>
      <c r="P42" s="2">
        <v>0.384097567566</v>
      </c>
      <c r="Q42" s="2">
        <v>0.261563006712</v>
      </c>
      <c r="R42" s="2">
        <v>0.82139248317699998</v>
      </c>
      <c r="S42" s="2">
        <v>0.304531312833</v>
      </c>
      <c r="T42" s="2">
        <v>0.384097567566</v>
      </c>
      <c r="U42" s="2">
        <v>0.261563006712</v>
      </c>
    </row>
    <row r="43" spans="1:21" x14ac:dyDescent="0.2">
      <c r="A43">
        <v>40</v>
      </c>
      <c r="B43" s="6">
        <v>5732757</v>
      </c>
      <c r="C43" s="2">
        <v>2.1319564450200001</v>
      </c>
      <c r="D43" s="2">
        <v>1.1539352885800001</v>
      </c>
      <c r="E43" s="2">
        <v>1.4302050552400001</v>
      </c>
      <c r="F43" s="2">
        <v>0.37813021576200001</v>
      </c>
      <c r="G43" s="2">
        <v>2.1319564450200001</v>
      </c>
      <c r="H43" s="2">
        <v>1.1539352885800001</v>
      </c>
      <c r="I43" s="2">
        <v>1.4302050552400001</v>
      </c>
      <c r="J43" s="2">
        <v>0.37813021576200001</v>
      </c>
      <c r="L43">
        <v>40</v>
      </c>
      <c r="M43">
        <v>1244867</v>
      </c>
      <c r="N43" s="2">
        <v>0.82139248317699998</v>
      </c>
      <c r="O43" s="2">
        <v>0.304531312833</v>
      </c>
      <c r="P43" s="2">
        <v>0.384097567566</v>
      </c>
      <c r="Q43" s="2">
        <v>0.261563006712</v>
      </c>
      <c r="R43" s="2">
        <v>0.82139248317699998</v>
      </c>
      <c r="S43" s="2">
        <v>0.304531312833</v>
      </c>
      <c r="T43" s="2">
        <v>0.384097567566</v>
      </c>
      <c r="U43" s="2">
        <v>0.261563006712</v>
      </c>
    </row>
    <row r="44" spans="1:21" x14ac:dyDescent="0.2">
      <c r="A44">
        <v>41</v>
      </c>
      <c r="B44" s="6">
        <v>5732757</v>
      </c>
      <c r="C44" s="2">
        <v>2.1319564450200001</v>
      </c>
      <c r="D44" s="2">
        <v>1.1539352885800001</v>
      </c>
      <c r="E44" s="2">
        <v>1.4302050552400001</v>
      </c>
      <c r="F44" s="2">
        <v>0.37813021576200001</v>
      </c>
      <c r="G44" s="2">
        <v>2.1319564450200001</v>
      </c>
      <c r="H44" s="2">
        <v>1.1539352885800001</v>
      </c>
      <c r="I44" s="2">
        <v>1.4302050552400001</v>
      </c>
      <c r="J44" s="2">
        <v>0.37813021576200001</v>
      </c>
      <c r="L44">
        <v>41</v>
      </c>
      <c r="M44">
        <v>1244867</v>
      </c>
      <c r="N44" s="2">
        <v>0.82139248317699998</v>
      </c>
      <c r="O44" s="2">
        <v>0.304531312833</v>
      </c>
      <c r="P44" s="2">
        <v>0.384097567566</v>
      </c>
      <c r="Q44" s="2">
        <v>0.261563006712</v>
      </c>
      <c r="R44" s="2">
        <v>0.82139248317699998</v>
      </c>
      <c r="S44" s="2">
        <v>0.304531312833</v>
      </c>
      <c r="T44" s="2">
        <v>0.384097567566</v>
      </c>
      <c r="U44" s="2">
        <v>0.261563006712</v>
      </c>
    </row>
    <row r="45" spans="1:21" x14ac:dyDescent="0.2">
      <c r="A45">
        <v>42</v>
      </c>
      <c r="B45" s="6">
        <v>5732757</v>
      </c>
      <c r="C45" s="2">
        <v>2.1313166397800001</v>
      </c>
      <c r="D45" s="2">
        <v>1.1532958387800001</v>
      </c>
      <c r="E45" s="2">
        <v>1.4303077791500001</v>
      </c>
      <c r="F45" s="2">
        <v>0.37816918458499998</v>
      </c>
      <c r="G45" s="2">
        <v>2.1319564450200001</v>
      </c>
      <c r="H45" s="2">
        <v>1.1539352885800001</v>
      </c>
      <c r="I45" s="2">
        <v>1.4302050552400001</v>
      </c>
      <c r="J45" s="2">
        <v>0.37813021576200001</v>
      </c>
      <c r="L45">
        <v>42</v>
      </c>
      <c r="M45">
        <v>1244867</v>
      </c>
      <c r="N45" s="2">
        <v>0.82139248317699998</v>
      </c>
      <c r="O45" s="2">
        <v>0.304531312833</v>
      </c>
      <c r="P45" s="2">
        <v>0.384097567566</v>
      </c>
      <c r="Q45" s="2">
        <v>0.261563006712</v>
      </c>
      <c r="R45" s="2">
        <v>0.82139248317699998</v>
      </c>
      <c r="S45" s="2">
        <v>0.304531312833</v>
      </c>
      <c r="T45" s="2">
        <v>0.384097567566</v>
      </c>
      <c r="U45" s="2">
        <v>0.261563006712</v>
      </c>
    </row>
    <row r="46" spans="1:21" x14ac:dyDescent="0.2">
      <c r="A46">
        <v>43</v>
      </c>
      <c r="B46" s="6">
        <v>5732757</v>
      </c>
      <c r="C46" s="2">
        <v>2.15823305774</v>
      </c>
      <c r="D46" s="2">
        <v>1.1707005933100001</v>
      </c>
      <c r="E46" s="2">
        <v>1.45303706319</v>
      </c>
      <c r="F46" s="2">
        <v>0.37873777214100002</v>
      </c>
      <c r="G46" s="2">
        <v>2.1319564450200001</v>
      </c>
      <c r="H46" s="2">
        <v>1.1539352885800001</v>
      </c>
      <c r="I46" s="2">
        <v>1.4302050552400001</v>
      </c>
      <c r="J46" s="2">
        <v>0.37813021576200001</v>
      </c>
      <c r="L46">
        <v>43</v>
      </c>
      <c r="M46">
        <v>1244867</v>
      </c>
      <c r="N46" s="2">
        <v>0.82139248317699998</v>
      </c>
      <c r="O46" s="2">
        <v>0.304531312833</v>
      </c>
      <c r="P46" s="2">
        <v>0.384097567566</v>
      </c>
      <c r="Q46" s="2">
        <v>0.261563006712</v>
      </c>
      <c r="R46" s="2">
        <v>0.82139248317699998</v>
      </c>
      <c r="S46" s="2">
        <v>0.304531312833</v>
      </c>
      <c r="T46" s="2">
        <v>0.384097567566</v>
      </c>
      <c r="U46" s="2">
        <v>0.261563006712</v>
      </c>
    </row>
    <row r="47" spans="1:21" x14ac:dyDescent="0.2">
      <c r="A47">
        <v>44</v>
      </c>
      <c r="B47" s="6">
        <v>5732757</v>
      </c>
      <c r="C47" s="2">
        <v>2.1319564450200001</v>
      </c>
      <c r="D47" s="2">
        <v>1.1539352885800001</v>
      </c>
      <c r="E47" s="2">
        <v>1.4302050552400001</v>
      </c>
      <c r="F47" s="2">
        <v>0.37813021576200001</v>
      </c>
      <c r="G47" s="2">
        <v>2.1319564450200001</v>
      </c>
      <c r="H47" s="2">
        <v>1.1539352885800001</v>
      </c>
      <c r="I47" s="2">
        <v>1.4302050552400001</v>
      </c>
      <c r="J47" s="2">
        <v>0.37813021576200001</v>
      </c>
      <c r="L47">
        <v>44</v>
      </c>
      <c r="M47">
        <v>1244867</v>
      </c>
      <c r="N47" s="2">
        <v>0.82139248317699998</v>
      </c>
      <c r="O47" s="2">
        <v>0.304531312833</v>
      </c>
      <c r="P47" s="2">
        <v>0.384097567566</v>
      </c>
      <c r="Q47" s="2">
        <v>0.261563006712</v>
      </c>
      <c r="R47" s="2">
        <v>0.82139248317699998</v>
      </c>
      <c r="S47" s="2">
        <v>0.304531312833</v>
      </c>
      <c r="T47" s="2">
        <v>0.384097567566</v>
      </c>
      <c r="U47" s="2">
        <v>0.261563006712</v>
      </c>
    </row>
    <row r="48" spans="1:21" x14ac:dyDescent="0.2">
      <c r="A48">
        <v>45</v>
      </c>
      <c r="B48" s="6">
        <v>5732757</v>
      </c>
      <c r="C48" s="2">
        <v>2.15823305774</v>
      </c>
      <c r="D48" s="2">
        <v>1.1707005933100001</v>
      </c>
      <c r="E48" s="2">
        <v>1.45303706319</v>
      </c>
      <c r="F48" s="2">
        <v>0.37873777214100002</v>
      </c>
      <c r="G48" s="2">
        <v>2.1319564450200001</v>
      </c>
      <c r="H48" s="2">
        <v>1.1539352885800001</v>
      </c>
      <c r="I48" s="2">
        <v>1.4302050552400001</v>
      </c>
      <c r="J48" s="2">
        <v>0.37813021576200001</v>
      </c>
      <c r="L48">
        <v>45</v>
      </c>
      <c r="M48">
        <v>1244867</v>
      </c>
      <c r="N48" s="2">
        <v>0.82139248317699998</v>
      </c>
      <c r="O48" s="2">
        <v>0.304531312833</v>
      </c>
      <c r="P48" s="2">
        <v>0.384097567566</v>
      </c>
      <c r="Q48" s="2">
        <v>0.261563006712</v>
      </c>
      <c r="R48" s="2">
        <v>0.82139248317699998</v>
      </c>
      <c r="S48" s="2">
        <v>0.304531312833</v>
      </c>
      <c r="T48" s="2">
        <v>0.384097567566</v>
      </c>
      <c r="U48" s="2">
        <v>0.261563006712</v>
      </c>
    </row>
    <row r="49" spans="1:21" x14ac:dyDescent="0.2">
      <c r="A49">
        <v>46</v>
      </c>
      <c r="B49" s="6">
        <v>5732757</v>
      </c>
      <c r="C49" s="2">
        <v>2.1716885002500002</v>
      </c>
      <c r="D49" s="2">
        <v>1.1266327597700001</v>
      </c>
      <c r="E49" s="2">
        <v>1.3935423897400001</v>
      </c>
      <c r="F49" s="2">
        <v>0.36169297837199998</v>
      </c>
      <c r="G49" s="2">
        <v>2.1319564450200001</v>
      </c>
      <c r="H49" s="2">
        <v>1.1539352885800001</v>
      </c>
      <c r="I49" s="2">
        <v>1.4302050552400001</v>
      </c>
      <c r="J49" s="2">
        <v>0.37813021576200001</v>
      </c>
      <c r="L49">
        <v>46</v>
      </c>
      <c r="M49">
        <v>1244867</v>
      </c>
      <c r="N49" s="2">
        <v>0.82139248317699998</v>
      </c>
      <c r="O49" s="2">
        <v>0.304531312833</v>
      </c>
      <c r="P49" s="2">
        <v>0.384097567566</v>
      </c>
      <c r="Q49" s="2">
        <v>0.261563006712</v>
      </c>
      <c r="R49" s="2">
        <v>0.82139248317699998</v>
      </c>
      <c r="S49" s="2">
        <v>0.304531312833</v>
      </c>
      <c r="T49" s="2">
        <v>0.384097567566</v>
      </c>
      <c r="U49" s="2">
        <v>0.261563006712</v>
      </c>
    </row>
    <row r="50" spans="1:21" x14ac:dyDescent="0.2">
      <c r="A50">
        <v>47</v>
      </c>
      <c r="B50" s="6">
        <v>5732757</v>
      </c>
      <c r="C50" s="2">
        <v>2.1619588943700001</v>
      </c>
      <c r="D50" s="2">
        <v>1.15399509863</v>
      </c>
      <c r="E50" s="2">
        <v>1.4368133501</v>
      </c>
      <c r="F50" s="2">
        <v>0.37348739924899998</v>
      </c>
      <c r="G50" s="2">
        <v>2.1319564450200001</v>
      </c>
      <c r="H50" s="2">
        <v>1.1539352885800001</v>
      </c>
      <c r="I50" s="2">
        <v>1.4302050552400001</v>
      </c>
      <c r="J50" s="2">
        <v>0.37813021576200001</v>
      </c>
      <c r="L50">
        <v>47</v>
      </c>
      <c r="M50">
        <v>1244867</v>
      </c>
      <c r="N50" s="2">
        <v>0.82139248317699998</v>
      </c>
      <c r="O50" s="2">
        <v>0.304531312833</v>
      </c>
      <c r="P50" s="2">
        <v>0.384097567566</v>
      </c>
      <c r="Q50" s="2">
        <v>0.261563006712</v>
      </c>
      <c r="R50" s="2">
        <v>0.82139248317699998</v>
      </c>
      <c r="S50" s="2">
        <v>0.304531312833</v>
      </c>
      <c r="T50" s="2">
        <v>0.384097567566</v>
      </c>
      <c r="U50" s="2">
        <v>0.261563006712</v>
      </c>
    </row>
    <row r="51" spans="1:21" x14ac:dyDescent="0.2">
      <c r="A51">
        <v>48</v>
      </c>
      <c r="B51" s="6">
        <v>5732757</v>
      </c>
      <c r="C51" s="2">
        <v>2.1711541752299999</v>
      </c>
      <c r="D51" s="2">
        <v>1.22508354614</v>
      </c>
      <c r="E51" s="2">
        <v>1.5645153084500001</v>
      </c>
      <c r="F51" s="2">
        <v>0.39809707216200002</v>
      </c>
      <c r="G51" s="2">
        <v>2.1319564450200001</v>
      </c>
      <c r="H51" s="2">
        <v>1.1539352885800001</v>
      </c>
      <c r="I51" s="2">
        <v>1.4302050552400001</v>
      </c>
      <c r="J51" s="2">
        <v>0.37813021576200001</v>
      </c>
      <c r="L51">
        <v>48</v>
      </c>
      <c r="M51">
        <v>1244867</v>
      </c>
      <c r="N51" s="2">
        <v>0.82139248317699998</v>
      </c>
      <c r="O51" s="2">
        <v>0.304531312833</v>
      </c>
      <c r="P51" s="2">
        <v>0.384097567566</v>
      </c>
      <c r="Q51" s="2">
        <v>0.261563006712</v>
      </c>
      <c r="R51" s="2">
        <v>0.82139248317699998</v>
      </c>
      <c r="S51" s="2">
        <v>0.304531312833</v>
      </c>
      <c r="T51" s="2">
        <v>0.384097567566</v>
      </c>
      <c r="U51" s="2">
        <v>0.261563006712</v>
      </c>
    </row>
    <row r="52" spans="1:21" x14ac:dyDescent="0.2">
      <c r="A52">
        <v>49</v>
      </c>
      <c r="B52" s="6">
        <v>5732757</v>
      </c>
      <c r="C52" s="2">
        <v>2.1642224190600001</v>
      </c>
      <c r="D52" s="2">
        <v>1.1559091718900001</v>
      </c>
      <c r="E52" s="2">
        <v>1.43822742815</v>
      </c>
      <c r="F52" s="2">
        <v>0.37355684572999998</v>
      </c>
      <c r="G52" s="2">
        <v>2.1319564450200001</v>
      </c>
      <c r="H52" s="2">
        <v>1.1539352885800001</v>
      </c>
      <c r="I52" s="2">
        <v>1.4302050552400001</v>
      </c>
      <c r="J52" s="2">
        <v>0.37813021576200001</v>
      </c>
      <c r="L52">
        <v>49</v>
      </c>
      <c r="M52">
        <v>1244867</v>
      </c>
      <c r="N52" s="2">
        <v>0.82139140750100004</v>
      </c>
      <c r="O52" s="2">
        <v>0.30453014196</v>
      </c>
      <c r="P52" s="2">
        <v>0.38409659262899998</v>
      </c>
      <c r="Q52" s="2">
        <v>0.26156252217199999</v>
      </c>
      <c r="R52" s="2">
        <v>0.82139248317699998</v>
      </c>
      <c r="S52" s="2">
        <v>0.304531312833</v>
      </c>
      <c r="T52" s="2">
        <v>0.384097567566</v>
      </c>
      <c r="U52" s="2">
        <v>0.261563006712</v>
      </c>
    </row>
    <row r="53" spans="1:21" x14ac:dyDescent="0.2">
      <c r="A53">
        <v>50</v>
      </c>
      <c r="B53" s="6">
        <v>5732757</v>
      </c>
      <c r="C53" s="2">
        <v>2.1319564450200001</v>
      </c>
      <c r="D53" s="2">
        <v>1.1539352885800001</v>
      </c>
      <c r="E53" s="2">
        <v>1.4302050552400001</v>
      </c>
      <c r="F53" s="2">
        <v>0.37813021576200001</v>
      </c>
      <c r="G53" s="2">
        <v>2.1319564450200001</v>
      </c>
      <c r="H53" s="2">
        <v>1.1539352885800001</v>
      </c>
      <c r="I53" s="2">
        <v>1.4302050552400001</v>
      </c>
      <c r="J53" s="2">
        <v>0.37813021576200001</v>
      </c>
      <c r="L53">
        <v>50</v>
      </c>
      <c r="M53">
        <v>1244867</v>
      </c>
      <c r="N53" s="2">
        <v>0.82139248317699998</v>
      </c>
      <c r="O53" s="2">
        <v>0.304531312833</v>
      </c>
      <c r="P53" s="2">
        <v>0.384097567566</v>
      </c>
      <c r="Q53" s="2">
        <v>0.261563006712</v>
      </c>
      <c r="R53" s="2">
        <v>0.82139248317699998</v>
      </c>
      <c r="S53" s="2">
        <v>0.304531312833</v>
      </c>
      <c r="T53" s="2">
        <v>0.384097567566</v>
      </c>
      <c r="U53" s="2">
        <v>0.261563006712</v>
      </c>
    </row>
    <row r="54" spans="1:21" x14ac:dyDescent="0.2">
      <c r="A54">
        <v>51</v>
      </c>
      <c r="B54" s="6">
        <v>5732757</v>
      </c>
      <c r="C54" s="2">
        <v>2.1208171400500002</v>
      </c>
      <c r="D54" s="2">
        <v>1.13142216429</v>
      </c>
      <c r="E54" s="2">
        <v>1.41497450544</v>
      </c>
      <c r="F54" s="2">
        <v>0.37496481054199998</v>
      </c>
      <c r="G54" s="2">
        <v>2.1319564450200001</v>
      </c>
      <c r="H54" s="2">
        <v>1.1539352885800001</v>
      </c>
      <c r="I54" s="2">
        <v>1.4302050552400001</v>
      </c>
      <c r="J54" s="2">
        <v>0.37813021576200001</v>
      </c>
      <c r="L54">
        <v>51</v>
      </c>
      <c r="M54">
        <v>1244867</v>
      </c>
      <c r="N54" s="2">
        <v>0.82139248317699998</v>
      </c>
      <c r="O54" s="2">
        <v>0.304531312833</v>
      </c>
      <c r="P54" s="2">
        <v>0.384097567566</v>
      </c>
      <c r="Q54" s="2">
        <v>0.261563006712</v>
      </c>
      <c r="R54" s="2">
        <v>0.82139248317699998</v>
      </c>
      <c r="S54" s="2">
        <v>0.304531312833</v>
      </c>
      <c r="T54" s="2">
        <v>0.384097567566</v>
      </c>
      <c r="U54" s="2">
        <v>0.261563006712</v>
      </c>
    </row>
    <row r="55" spans="1:21" x14ac:dyDescent="0.2">
      <c r="A55">
        <v>52</v>
      </c>
      <c r="B55" s="6">
        <v>5732757</v>
      </c>
      <c r="C55" s="2">
        <v>2.17316636805</v>
      </c>
      <c r="D55" s="2">
        <v>1.22708192528</v>
      </c>
      <c r="E55" s="2">
        <v>1.5663021697599999</v>
      </c>
      <c r="F55" s="2">
        <v>0.39836224539999998</v>
      </c>
      <c r="G55" s="2">
        <v>2.1319564450200001</v>
      </c>
      <c r="H55" s="2">
        <v>1.1539352885800001</v>
      </c>
      <c r="I55" s="2">
        <v>1.4302050552400001</v>
      </c>
      <c r="J55" s="2">
        <v>0.37813021576200001</v>
      </c>
      <c r="L55">
        <v>52</v>
      </c>
      <c r="M55">
        <v>1244867</v>
      </c>
      <c r="N55" s="2">
        <v>0.82139248317699998</v>
      </c>
      <c r="O55" s="2">
        <v>0.304531312833</v>
      </c>
      <c r="P55" s="2">
        <v>0.384097567566</v>
      </c>
      <c r="Q55" s="2">
        <v>0.261563006712</v>
      </c>
      <c r="R55" s="2">
        <v>0.82139248317699998</v>
      </c>
      <c r="S55" s="2">
        <v>0.304531312833</v>
      </c>
      <c r="T55" s="2">
        <v>0.384097567566</v>
      </c>
      <c r="U55" s="2">
        <v>0.261563006712</v>
      </c>
    </row>
    <row r="56" spans="1:21" x14ac:dyDescent="0.2">
      <c r="A56">
        <v>53</v>
      </c>
      <c r="B56" s="6">
        <v>5732757</v>
      </c>
      <c r="C56" s="2">
        <v>2.1642224190600001</v>
      </c>
      <c r="D56" s="2">
        <v>1.1559091718900001</v>
      </c>
      <c r="E56" s="2">
        <v>1.43822742815</v>
      </c>
      <c r="F56" s="2">
        <v>0.37355684572999998</v>
      </c>
      <c r="G56" s="2">
        <v>2.1319564450200001</v>
      </c>
      <c r="H56" s="2">
        <v>1.1539352885800001</v>
      </c>
      <c r="I56" s="2">
        <v>1.4302050552400001</v>
      </c>
      <c r="J56" s="2">
        <v>0.37813021576200001</v>
      </c>
      <c r="L56">
        <v>53</v>
      </c>
      <c r="M56">
        <v>1244867</v>
      </c>
      <c r="N56" s="2">
        <v>0.82139248317699998</v>
      </c>
      <c r="O56" s="2">
        <v>0.304531312833</v>
      </c>
      <c r="P56" s="2">
        <v>0.384097567566</v>
      </c>
      <c r="Q56" s="2">
        <v>0.261563006712</v>
      </c>
      <c r="R56" s="2">
        <v>0.82139248317699998</v>
      </c>
      <c r="S56" s="2">
        <v>0.304531312833</v>
      </c>
      <c r="T56" s="2">
        <v>0.384097567566</v>
      </c>
      <c r="U56" s="2">
        <v>0.261563006712</v>
      </c>
    </row>
    <row r="57" spans="1:21" x14ac:dyDescent="0.2">
      <c r="A57">
        <v>54</v>
      </c>
      <c r="B57" s="6">
        <v>5732757</v>
      </c>
      <c r="C57" s="2">
        <v>2.12945650198</v>
      </c>
      <c r="D57" s="2">
        <v>1.1517035313699999</v>
      </c>
      <c r="E57" s="2">
        <v>1.4284498638000001</v>
      </c>
      <c r="F57" s="2">
        <v>0.37801548069599999</v>
      </c>
      <c r="G57" s="2">
        <v>2.1319564450200001</v>
      </c>
      <c r="H57" s="2">
        <v>1.1539352885800001</v>
      </c>
      <c r="I57" s="2">
        <v>1.4302050552400001</v>
      </c>
      <c r="J57" s="2">
        <v>0.37813021576200001</v>
      </c>
      <c r="L57">
        <v>54</v>
      </c>
      <c r="M57">
        <v>1244867</v>
      </c>
      <c r="N57" s="2">
        <v>0.82139248317699998</v>
      </c>
      <c r="O57" s="2">
        <v>0.304531312833</v>
      </c>
      <c r="P57" s="2">
        <v>0.384097567566</v>
      </c>
      <c r="Q57" s="2">
        <v>0.261563006712</v>
      </c>
      <c r="R57" s="2">
        <v>0.82139248317699998</v>
      </c>
      <c r="S57" s="2">
        <v>0.304531312833</v>
      </c>
      <c r="T57" s="2">
        <v>0.384097567566</v>
      </c>
      <c r="U57" s="2">
        <v>0.261563006712</v>
      </c>
    </row>
    <row r="58" spans="1:21" x14ac:dyDescent="0.2">
      <c r="A58">
        <v>55</v>
      </c>
      <c r="B58" s="6">
        <v>5732757</v>
      </c>
      <c r="C58" s="2">
        <v>2.1642224190600001</v>
      </c>
      <c r="D58" s="2">
        <v>1.1559091718900001</v>
      </c>
      <c r="E58" s="2">
        <v>1.43822742815</v>
      </c>
      <c r="F58" s="2">
        <v>0.37355684572999998</v>
      </c>
      <c r="G58" s="2">
        <v>2.1319564450200001</v>
      </c>
      <c r="H58" s="2">
        <v>1.1539352885800001</v>
      </c>
      <c r="I58" s="2">
        <v>1.4302050552400001</v>
      </c>
      <c r="J58" s="2">
        <v>0.37813021576200001</v>
      </c>
      <c r="L58">
        <v>55</v>
      </c>
      <c r="M58">
        <v>1244867</v>
      </c>
      <c r="N58" s="2">
        <v>0.82139248317699998</v>
      </c>
      <c r="O58" s="2">
        <v>0.304531312833</v>
      </c>
      <c r="P58" s="2">
        <v>0.384097567566</v>
      </c>
      <c r="Q58" s="2">
        <v>0.261563006712</v>
      </c>
      <c r="R58" s="2">
        <v>0.82139248317699998</v>
      </c>
      <c r="S58" s="2">
        <v>0.304531312833</v>
      </c>
      <c r="T58" s="2">
        <v>0.384097567566</v>
      </c>
      <c r="U58" s="2">
        <v>0.261563006712</v>
      </c>
    </row>
    <row r="59" spans="1:21" x14ac:dyDescent="0.2">
      <c r="A59">
        <v>56</v>
      </c>
      <c r="B59" s="6">
        <v>5732757</v>
      </c>
      <c r="C59" s="2">
        <v>2.1319564450200001</v>
      </c>
      <c r="D59" s="2">
        <v>1.1539352885800001</v>
      </c>
      <c r="E59" s="2">
        <v>1.4302050552400001</v>
      </c>
      <c r="F59" s="2">
        <v>0.37813021576200001</v>
      </c>
      <c r="G59" s="2">
        <v>2.1319564450200001</v>
      </c>
      <c r="H59" s="2">
        <v>1.1539352885800001</v>
      </c>
      <c r="I59" s="2">
        <v>1.4302050552400001</v>
      </c>
      <c r="J59" s="2">
        <v>0.37813021576200001</v>
      </c>
      <c r="L59">
        <v>56</v>
      </c>
      <c r="M59">
        <v>1244867</v>
      </c>
      <c r="N59" s="2">
        <v>0.82139248317699998</v>
      </c>
      <c r="O59" s="2">
        <v>0.304531312833</v>
      </c>
      <c r="P59" s="2">
        <v>0.384097567566</v>
      </c>
      <c r="Q59" s="2">
        <v>0.261563006712</v>
      </c>
      <c r="R59" s="2">
        <v>0.82139248317699998</v>
      </c>
      <c r="S59" s="2">
        <v>0.304531312833</v>
      </c>
      <c r="T59" s="2">
        <v>0.384097567566</v>
      </c>
      <c r="U59" s="2">
        <v>0.261563006712</v>
      </c>
    </row>
    <row r="60" spans="1:21" x14ac:dyDescent="0.2">
      <c r="A60">
        <v>57</v>
      </c>
      <c r="B60" s="6">
        <v>5732757</v>
      </c>
      <c r="C60" s="2">
        <v>2.1294930325700001</v>
      </c>
      <c r="D60" s="2">
        <v>1.15147329038</v>
      </c>
      <c r="E60" s="2">
        <v>1.4273156867500001</v>
      </c>
      <c r="F60" s="2">
        <v>0.37772400063799999</v>
      </c>
      <c r="G60" s="2">
        <v>2.1319564450200001</v>
      </c>
      <c r="H60" s="2">
        <v>1.1539352885800001</v>
      </c>
      <c r="I60" s="2">
        <v>1.4302050552400001</v>
      </c>
      <c r="J60" s="2">
        <v>0.37813021576200001</v>
      </c>
      <c r="L60">
        <v>57</v>
      </c>
      <c r="M60">
        <v>1244867</v>
      </c>
      <c r="N60" s="2">
        <v>0.82136529022600002</v>
      </c>
      <c r="O60" s="2">
        <v>0.30450171332800002</v>
      </c>
      <c r="P60" s="2">
        <v>0.38406963042499997</v>
      </c>
      <c r="Q60" s="2">
        <v>0.26154771402299998</v>
      </c>
      <c r="R60" s="2">
        <v>0.82139248317699998</v>
      </c>
      <c r="S60" s="2">
        <v>0.304531312833</v>
      </c>
      <c r="T60" s="2">
        <v>0.384097567566</v>
      </c>
      <c r="U60" s="2">
        <v>0.261563006712</v>
      </c>
    </row>
    <row r="61" spans="1:21" x14ac:dyDescent="0.2">
      <c r="A61">
        <v>58</v>
      </c>
      <c r="B61" s="6">
        <v>5732757</v>
      </c>
      <c r="C61" s="2">
        <v>2.15823305774</v>
      </c>
      <c r="D61" s="2">
        <v>1.1707005933100001</v>
      </c>
      <c r="E61" s="2">
        <v>1.45303706319</v>
      </c>
      <c r="F61" s="2">
        <v>0.37873777214100002</v>
      </c>
      <c r="G61" s="2">
        <v>2.1319564450200001</v>
      </c>
      <c r="H61" s="2">
        <v>1.1539352885800001</v>
      </c>
      <c r="I61" s="2">
        <v>1.4302050552400001</v>
      </c>
      <c r="J61" s="2">
        <v>0.37813021576200001</v>
      </c>
      <c r="L61">
        <v>58</v>
      </c>
      <c r="M61">
        <v>1244867</v>
      </c>
      <c r="N61" s="2">
        <v>0.82139248317699998</v>
      </c>
      <c r="O61" s="2">
        <v>0.304531312833</v>
      </c>
      <c r="P61" s="2">
        <v>0.384097567566</v>
      </c>
      <c r="Q61" s="2">
        <v>0.261563006712</v>
      </c>
      <c r="R61" s="2">
        <v>0.82139248317699998</v>
      </c>
      <c r="S61" s="2">
        <v>0.304531312833</v>
      </c>
      <c r="T61" s="2">
        <v>0.384097567566</v>
      </c>
      <c r="U61" s="2">
        <v>0.261563006712</v>
      </c>
    </row>
    <row r="62" spans="1:21" x14ac:dyDescent="0.2">
      <c r="A62">
        <v>59</v>
      </c>
      <c r="B62" s="6">
        <v>5732757</v>
      </c>
      <c r="C62" s="2">
        <v>2.15823305774</v>
      </c>
      <c r="D62" s="2">
        <v>1.1707005933100001</v>
      </c>
      <c r="E62" s="2">
        <v>1.45303706319</v>
      </c>
      <c r="F62" s="2">
        <v>0.37873777214100002</v>
      </c>
      <c r="G62" s="2">
        <v>2.1319564450200001</v>
      </c>
      <c r="H62" s="2">
        <v>1.1539352885800001</v>
      </c>
      <c r="I62" s="2">
        <v>1.4302050552400001</v>
      </c>
      <c r="J62" s="2">
        <v>0.37813021576200001</v>
      </c>
      <c r="L62">
        <v>59</v>
      </c>
      <c r="M62">
        <v>1244867</v>
      </c>
      <c r="N62" s="2">
        <v>0.82139248317699998</v>
      </c>
      <c r="O62" s="2">
        <v>0.304531312833</v>
      </c>
      <c r="P62" s="2">
        <v>0.384097567566</v>
      </c>
      <c r="Q62" s="2">
        <v>0.261563006712</v>
      </c>
      <c r="R62" s="2">
        <v>0.82139248317699998</v>
      </c>
      <c r="S62" s="2">
        <v>0.304531312833</v>
      </c>
      <c r="T62" s="2">
        <v>0.384097567566</v>
      </c>
      <c r="U62" s="2">
        <v>0.261563006712</v>
      </c>
    </row>
    <row r="63" spans="1:21" x14ac:dyDescent="0.2">
      <c r="A63">
        <v>60</v>
      </c>
      <c r="B63" s="6">
        <v>5732757</v>
      </c>
      <c r="C63" s="2">
        <v>2.15823305774</v>
      </c>
      <c r="D63" s="2">
        <v>1.1707005933100001</v>
      </c>
      <c r="E63" s="2">
        <v>1.45303706319</v>
      </c>
      <c r="F63" s="2">
        <v>0.37873777214100002</v>
      </c>
      <c r="G63" s="2">
        <v>2.1319564450200001</v>
      </c>
      <c r="H63" s="2">
        <v>1.1539352885800001</v>
      </c>
      <c r="I63" s="2">
        <v>1.4302050552400001</v>
      </c>
      <c r="J63" s="2">
        <v>0.37813021576200001</v>
      </c>
      <c r="L63">
        <v>60</v>
      </c>
      <c r="M63">
        <v>1244867</v>
      </c>
      <c r="N63" s="2">
        <v>0.82139248317699998</v>
      </c>
      <c r="O63" s="2">
        <v>0.304531312833</v>
      </c>
      <c r="P63" s="2">
        <v>0.384097567566</v>
      </c>
      <c r="Q63" s="2">
        <v>0.261563006712</v>
      </c>
      <c r="R63" s="2">
        <v>0.82139248317699998</v>
      </c>
      <c r="S63" s="2">
        <v>0.304531312833</v>
      </c>
      <c r="T63" s="2">
        <v>0.384097567566</v>
      </c>
      <c r="U63" s="2">
        <v>0.261563006712</v>
      </c>
    </row>
    <row r="64" spans="1:21" x14ac:dyDescent="0.2">
      <c r="A64">
        <v>61</v>
      </c>
      <c r="B64" s="6">
        <v>5732757</v>
      </c>
      <c r="C64" s="2">
        <v>2.1250044300200002</v>
      </c>
      <c r="D64" s="2">
        <v>1.15700919357</v>
      </c>
      <c r="E64" s="2">
        <v>1.4312251358200001</v>
      </c>
      <c r="F64" s="2">
        <v>0.37970955322</v>
      </c>
      <c r="G64" s="2">
        <v>2.1319564450200001</v>
      </c>
      <c r="H64" s="2">
        <v>1.1539352885800001</v>
      </c>
      <c r="I64" s="2">
        <v>1.4302050552400001</v>
      </c>
      <c r="J64" s="2">
        <v>0.37813021576200001</v>
      </c>
      <c r="L64">
        <v>61</v>
      </c>
      <c r="M64">
        <v>1244867</v>
      </c>
      <c r="N64" s="2">
        <v>0.82139248317699998</v>
      </c>
      <c r="O64" s="2">
        <v>0.304531312833</v>
      </c>
      <c r="P64" s="2">
        <v>0.384097567566</v>
      </c>
      <c r="Q64" s="2">
        <v>0.261563006712</v>
      </c>
      <c r="R64" s="2">
        <v>0.82139248317699998</v>
      </c>
      <c r="S64" s="2">
        <v>0.304531312833</v>
      </c>
      <c r="T64" s="2">
        <v>0.384097567566</v>
      </c>
      <c r="U64" s="2">
        <v>0.261563006712</v>
      </c>
    </row>
    <row r="65" spans="1:21" x14ac:dyDescent="0.2">
      <c r="A65">
        <v>62</v>
      </c>
      <c r="B65" s="6">
        <v>5732757</v>
      </c>
      <c r="C65" s="2">
        <v>2.1319564450200001</v>
      </c>
      <c r="D65" s="2">
        <v>1.1539352885800001</v>
      </c>
      <c r="E65" s="2">
        <v>1.4302050552400001</v>
      </c>
      <c r="F65" s="2">
        <v>0.37813021576200001</v>
      </c>
      <c r="G65" s="2">
        <v>2.1319564450200001</v>
      </c>
      <c r="H65" s="2">
        <v>1.1539352885800001</v>
      </c>
      <c r="I65" s="2">
        <v>1.4302050552400001</v>
      </c>
      <c r="J65" s="2">
        <v>0.37813021576200001</v>
      </c>
      <c r="L65">
        <v>62</v>
      </c>
      <c r="M65">
        <v>1244867</v>
      </c>
      <c r="N65" s="2">
        <v>0.82139248317699998</v>
      </c>
      <c r="O65" s="2">
        <v>0.304531312833</v>
      </c>
      <c r="P65" s="2">
        <v>0.384097567566</v>
      </c>
      <c r="Q65" s="2">
        <v>0.261563006712</v>
      </c>
      <c r="R65" s="2">
        <v>0.82139248317699998</v>
      </c>
      <c r="S65" s="2">
        <v>0.304531312833</v>
      </c>
      <c r="T65" s="2">
        <v>0.384097567566</v>
      </c>
      <c r="U65" s="2">
        <v>0.261563006712</v>
      </c>
    </row>
    <row r="66" spans="1:21" x14ac:dyDescent="0.2">
      <c r="A66">
        <v>63</v>
      </c>
      <c r="B66" s="6">
        <v>5732757</v>
      </c>
      <c r="C66" s="2">
        <v>2.1487240605400002</v>
      </c>
      <c r="D66" s="2">
        <v>1.1416996516</v>
      </c>
      <c r="E66" s="2">
        <v>1.40369614211</v>
      </c>
      <c r="F66" s="2">
        <v>0.36832812624700001</v>
      </c>
      <c r="G66" s="2">
        <v>2.1319564450200001</v>
      </c>
      <c r="H66" s="2">
        <v>1.1539352885800001</v>
      </c>
      <c r="I66" s="2">
        <v>1.4302050552400001</v>
      </c>
      <c r="J66" s="2">
        <v>0.37813021576200001</v>
      </c>
      <c r="L66">
        <v>63</v>
      </c>
      <c r="M66">
        <v>1244867</v>
      </c>
      <c r="N66" s="2">
        <v>0.82139248317699998</v>
      </c>
      <c r="O66" s="2">
        <v>0.304531312833</v>
      </c>
      <c r="P66" s="2">
        <v>0.384097567566</v>
      </c>
      <c r="Q66" s="2">
        <v>0.261563006712</v>
      </c>
      <c r="R66" s="2">
        <v>0.82139248317699998</v>
      </c>
      <c r="S66" s="2">
        <v>0.304531312833</v>
      </c>
      <c r="T66" s="2">
        <v>0.384097567566</v>
      </c>
      <c r="U66" s="2">
        <v>0.261563006712</v>
      </c>
    </row>
    <row r="67" spans="1:21" x14ac:dyDescent="0.2">
      <c r="A67">
        <v>64</v>
      </c>
      <c r="B67" s="6">
        <v>5732757</v>
      </c>
      <c r="C67" s="2">
        <v>2.15820676923</v>
      </c>
      <c r="D67" s="2">
        <v>1.1500332345499999</v>
      </c>
      <c r="E67" s="2">
        <v>1.43286216857</v>
      </c>
      <c r="F67" s="2">
        <v>0.37285903543499999</v>
      </c>
      <c r="G67" s="2">
        <v>2.1319564450200001</v>
      </c>
      <c r="H67" s="2">
        <v>1.1539352885800001</v>
      </c>
      <c r="I67" s="2">
        <v>1.4302050552400001</v>
      </c>
      <c r="J67" s="2">
        <v>0.37813021576200001</v>
      </c>
      <c r="L67">
        <v>64</v>
      </c>
      <c r="M67">
        <v>1244867</v>
      </c>
      <c r="N67" s="2">
        <v>0.82139248317699998</v>
      </c>
      <c r="O67" s="2">
        <v>0.304531312833</v>
      </c>
      <c r="P67" s="2">
        <v>0.384097567566</v>
      </c>
      <c r="Q67" s="2">
        <v>0.261563006712</v>
      </c>
      <c r="R67" s="2">
        <v>0.82139248317699998</v>
      </c>
      <c r="S67" s="2">
        <v>0.304531312833</v>
      </c>
      <c r="T67" s="2">
        <v>0.384097567566</v>
      </c>
      <c r="U67" s="2">
        <v>0.261563006712</v>
      </c>
    </row>
    <row r="68" spans="1:21" x14ac:dyDescent="0.2">
      <c r="A68">
        <v>65</v>
      </c>
      <c r="B68" s="6">
        <v>5732757</v>
      </c>
      <c r="C68" s="2">
        <v>2.1847660014799999</v>
      </c>
      <c r="D68" s="2">
        <v>1.13477130355</v>
      </c>
      <c r="E68" s="2">
        <v>1.41056858685</v>
      </c>
      <c r="F68" s="2">
        <v>0.362932463988</v>
      </c>
      <c r="G68" s="2">
        <v>2.1319564450200001</v>
      </c>
      <c r="H68" s="2">
        <v>1.1539352885800001</v>
      </c>
      <c r="I68" s="2">
        <v>1.4302050552400001</v>
      </c>
      <c r="J68" s="2">
        <v>0.37813021576200001</v>
      </c>
      <c r="L68">
        <v>65</v>
      </c>
      <c r="M68">
        <v>1244867</v>
      </c>
      <c r="N68" s="2">
        <v>0.82139248317699998</v>
      </c>
      <c r="O68" s="2">
        <v>0.304531312833</v>
      </c>
      <c r="P68" s="2">
        <v>0.384097567566</v>
      </c>
      <c r="Q68" s="2">
        <v>0.261563006712</v>
      </c>
      <c r="R68" s="2">
        <v>0.82139248317699998</v>
      </c>
      <c r="S68" s="2">
        <v>0.304531312833</v>
      </c>
      <c r="T68" s="2">
        <v>0.384097567566</v>
      </c>
      <c r="U68" s="2">
        <v>0.261563006712</v>
      </c>
    </row>
    <row r="69" spans="1:21" x14ac:dyDescent="0.2">
      <c r="A69">
        <v>66</v>
      </c>
      <c r="B69" s="6">
        <v>5732757</v>
      </c>
      <c r="C69" s="2">
        <v>2.1966079680599999</v>
      </c>
      <c r="D69" s="2">
        <v>1.1035985020100001</v>
      </c>
      <c r="E69" s="2">
        <v>1.3789836819500001</v>
      </c>
      <c r="F69" s="2">
        <v>0.35309860731199999</v>
      </c>
      <c r="G69" s="2">
        <v>2.1319564450200001</v>
      </c>
      <c r="H69" s="2">
        <v>1.1539352885800001</v>
      </c>
      <c r="I69" s="2">
        <v>1.4302050552400001</v>
      </c>
      <c r="J69" s="2">
        <v>0.37813021576200001</v>
      </c>
      <c r="L69">
        <v>66</v>
      </c>
      <c r="M69">
        <v>1244867</v>
      </c>
      <c r="N69" s="2">
        <v>0.82139248317699998</v>
      </c>
      <c r="O69" s="2">
        <v>0.304531312833</v>
      </c>
      <c r="P69" s="2">
        <v>0.384097567566</v>
      </c>
      <c r="Q69" s="2">
        <v>0.261563006712</v>
      </c>
      <c r="R69" s="2">
        <v>0.82139248317699998</v>
      </c>
      <c r="S69" s="2">
        <v>0.304531312833</v>
      </c>
      <c r="T69" s="2">
        <v>0.384097567566</v>
      </c>
      <c r="U69" s="2">
        <v>0.261563006712</v>
      </c>
    </row>
    <row r="70" spans="1:21" x14ac:dyDescent="0.2">
      <c r="A70">
        <v>67</v>
      </c>
      <c r="B70" s="6">
        <v>5732757</v>
      </c>
      <c r="C70" s="2">
        <v>2.1219186962999999</v>
      </c>
      <c r="D70" s="2">
        <v>1.1559222361699999</v>
      </c>
      <c r="E70" s="2">
        <v>1.4303407721500001</v>
      </c>
      <c r="F70" s="2">
        <v>0.37995652085600001</v>
      </c>
      <c r="G70" s="2">
        <v>2.1319564450200001</v>
      </c>
      <c r="H70" s="2">
        <v>1.1539352885800001</v>
      </c>
      <c r="I70" s="2">
        <v>1.4302050552400001</v>
      </c>
      <c r="J70" s="2">
        <v>0.37813021576200001</v>
      </c>
      <c r="L70">
        <v>67</v>
      </c>
      <c r="M70">
        <v>1244867</v>
      </c>
      <c r="N70" s="2">
        <v>0.82139248317699998</v>
      </c>
      <c r="O70" s="2">
        <v>0.304531312833</v>
      </c>
      <c r="P70" s="2">
        <v>0.384097567566</v>
      </c>
      <c r="Q70" s="2">
        <v>0.261563006712</v>
      </c>
      <c r="R70" s="2">
        <v>0.82139248317699998</v>
      </c>
      <c r="S70" s="2">
        <v>0.304531312833</v>
      </c>
      <c r="T70" s="2">
        <v>0.384097567566</v>
      </c>
      <c r="U70" s="2">
        <v>0.261563006712</v>
      </c>
    </row>
    <row r="71" spans="1:21" x14ac:dyDescent="0.2">
      <c r="A71">
        <v>68</v>
      </c>
      <c r="B71" s="6">
        <v>5732757</v>
      </c>
      <c r="C71" s="2">
        <v>2.1224562688200002</v>
      </c>
      <c r="D71" s="2">
        <v>1.1561455064799999</v>
      </c>
      <c r="E71" s="2">
        <v>1.42946263892</v>
      </c>
      <c r="F71" s="2">
        <v>0.37968888538700002</v>
      </c>
      <c r="G71" s="2">
        <v>2.1319564450200001</v>
      </c>
      <c r="H71" s="2">
        <v>1.1539352885800001</v>
      </c>
      <c r="I71" s="2">
        <v>1.4302050552400001</v>
      </c>
      <c r="J71" s="2">
        <v>0.37813021576200001</v>
      </c>
      <c r="L71">
        <v>68</v>
      </c>
      <c r="M71">
        <v>1244867</v>
      </c>
      <c r="N71" s="2">
        <v>0.82138765000299996</v>
      </c>
      <c r="O71" s="2">
        <v>0.304526051927</v>
      </c>
      <c r="P71" s="2">
        <v>0.38408673778899999</v>
      </c>
      <c r="Q71" s="2">
        <v>0.261558919705</v>
      </c>
      <c r="R71" s="2">
        <v>0.82139248317699998</v>
      </c>
      <c r="S71" s="2">
        <v>0.304531312833</v>
      </c>
      <c r="T71" s="2">
        <v>0.384097567566</v>
      </c>
      <c r="U71" s="2">
        <v>0.261563006712</v>
      </c>
    </row>
    <row r="72" spans="1:21" x14ac:dyDescent="0.2">
      <c r="A72">
        <v>69</v>
      </c>
      <c r="B72" s="6">
        <v>5732757</v>
      </c>
      <c r="C72" s="2">
        <v>2.15823305774</v>
      </c>
      <c r="D72" s="2">
        <v>1.1707005933100001</v>
      </c>
      <c r="E72" s="2">
        <v>1.45303706319</v>
      </c>
      <c r="F72" s="2">
        <v>0.37873777214100002</v>
      </c>
      <c r="G72" s="2">
        <v>2.1319564450200001</v>
      </c>
      <c r="H72" s="2">
        <v>1.1539352885800001</v>
      </c>
      <c r="I72" s="2">
        <v>1.4302050552400001</v>
      </c>
      <c r="J72" s="2">
        <v>0.37813021576200001</v>
      </c>
      <c r="L72">
        <v>69</v>
      </c>
      <c r="M72">
        <v>1244867</v>
      </c>
      <c r="N72" s="2">
        <v>0.82139248317699998</v>
      </c>
      <c r="O72" s="2">
        <v>0.304531312833</v>
      </c>
      <c r="P72" s="2">
        <v>0.384097567566</v>
      </c>
      <c r="Q72" s="2">
        <v>0.261563006712</v>
      </c>
      <c r="R72" s="2">
        <v>0.82139248317699998</v>
      </c>
      <c r="S72" s="2">
        <v>0.304531312833</v>
      </c>
      <c r="T72" s="2">
        <v>0.384097567566</v>
      </c>
      <c r="U72" s="2">
        <v>0.261563006712</v>
      </c>
    </row>
    <row r="73" spans="1:21" x14ac:dyDescent="0.2">
      <c r="A73">
        <v>70</v>
      </c>
      <c r="B73" s="6">
        <v>5732757</v>
      </c>
      <c r="C73" s="2">
        <v>2.1103779939499998</v>
      </c>
      <c r="D73" s="2">
        <v>1.1477459297099999</v>
      </c>
      <c r="E73" s="2">
        <v>1.4270744070600001</v>
      </c>
      <c r="F73" s="2">
        <v>0.38083563269999998</v>
      </c>
      <c r="G73" s="2">
        <v>2.1319564450200001</v>
      </c>
      <c r="H73" s="2">
        <v>1.1539352885800001</v>
      </c>
      <c r="I73" s="2">
        <v>1.4302050552400001</v>
      </c>
      <c r="J73" s="2">
        <v>0.37813021576200001</v>
      </c>
      <c r="L73">
        <v>70</v>
      </c>
      <c r="M73">
        <v>1244867</v>
      </c>
      <c r="N73" s="2">
        <v>0.82139248317699998</v>
      </c>
      <c r="O73" s="2">
        <v>0.304531312833</v>
      </c>
      <c r="P73" s="2">
        <v>0.384097567566</v>
      </c>
      <c r="Q73" s="2">
        <v>0.261563006712</v>
      </c>
      <c r="R73" s="2">
        <v>0.82139248317699998</v>
      </c>
      <c r="S73" s="2">
        <v>0.304531312833</v>
      </c>
      <c r="T73" s="2">
        <v>0.384097567566</v>
      </c>
      <c r="U73" s="2">
        <v>0.261563006712</v>
      </c>
    </row>
    <row r="74" spans="1:21" x14ac:dyDescent="0.2">
      <c r="A74">
        <v>71</v>
      </c>
      <c r="B74" s="6">
        <v>5732757</v>
      </c>
      <c r="C74" s="2">
        <v>2.1301590852799999</v>
      </c>
      <c r="D74" s="2">
        <v>1.1524063580499999</v>
      </c>
      <c r="E74" s="2">
        <v>1.4293499403500001</v>
      </c>
      <c r="F74" s="2">
        <v>0.37814227002099998</v>
      </c>
      <c r="G74" s="2">
        <v>2.1319564450200001</v>
      </c>
      <c r="H74" s="2">
        <v>1.1539352885800001</v>
      </c>
      <c r="I74" s="2">
        <v>1.4302050552400001</v>
      </c>
      <c r="J74" s="2">
        <v>0.37813021576200001</v>
      </c>
      <c r="L74">
        <v>71</v>
      </c>
      <c r="M74">
        <v>1244867</v>
      </c>
      <c r="N74" s="2">
        <v>0.82139248317699998</v>
      </c>
      <c r="O74" s="2">
        <v>0.304531312833</v>
      </c>
      <c r="P74" s="2">
        <v>0.384097567566</v>
      </c>
      <c r="Q74" s="2">
        <v>0.261563006712</v>
      </c>
      <c r="R74" s="2">
        <v>0.82139248317699998</v>
      </c>
      <c r="S74" s="2">
        <v>0.304531312833</v>
      </c>
      <c r="T74" s="2">
        <v>0.384097567566</v>
      </c>
      <c r="U74" s="2">
        <v>0.261563006712</v>
      </c>
    </row>
    <row r="75" spans="1:21" x14ac:dyDescent="0.2">
      <c r="A75">
        <v>72</v>
      </c>
      <c r="B75" s="6">
        <v>5732757</v>
      </c>
      <c r="C75" s="2">
        <v>2.1546567354200001</v>
      </c>
      <c r="D75" s="2">
        <v>1.1641118108799999</v>
      </c>
      <c r="E75" s="2">
        <v>1.4522002656899999</v>
      </c>
      <c r="F75" s="2">
        <v>0.37817050682699999</v>
      </c>
      <c r="G75" s="2">
        <v>2.1319564450200001</v>
      </c>
      <c r="H75" s="2">
        <v>1.1539352885800001</v>
      </c>
      <c r="I75" s="2">
        <v>1.4302050552400001</v>
      </c>
      <c r="J75" s="2">
        <v>0.37813021576200001</v>
      </c>
      <c r="L75">
        <v>72</v>
      </c>
      <c r="M75">
        <v>1244867</v>
      </c>
      <c r="N75" s="2">
        <v>0.82139248317699998</v>
      </c>
      <c r="O75" s="2">
        <v>0.304531312833</v>
      </c>
      <c r="P75" s="2">
        <v>0.384097567566</v>
      </c>
      <c r="Q75" s="2">
        <v>0.261563006712</v>
      </c>
      <c r="R75" s="2">
        <v>0.82139248317699998</v>
      </c>
      <c r="S75" s="2">
        <v>0.304531312833</v>
      </c>
      <c r="T75" s="2">
        <v>0.384097567566</v>
      </c>
      <c r="U75" s="2">
        <v>0.261563006712</v>
      </c>
    </row>
    <row r="76" spans="1:21" x14ac:dyDescent="0.2">
      <c r="A76">
        <v>73</v>
      </c>
      <c r="B76" s="6">
        <v>5732757</v>
      </c>
      <c r="C76" s="2">
        <v>2.1319564450200001</v>
      </c>
      <c r="D76" s="2">
        <v>1.1539352885800001</v>
      </c>
      <c r="E76" s="2">
        <v>1.4302050552400001</v>
      </c>
      <c r="F76" s="2">
        <v>0.37813021576200001</v>
      </c>
      <c r="G76" s="2">
        <v>2.1319564450200001</v>
      </c>
      <c r="H76" s="2">
        <v>1.1539352885800001</v>
      </c>
      <c r="I76" s="2">
        <v>1.4302050552400001</v>
      </c>
      <c r="J76" s="2">
        <v>0.37813021576200001</v>
      </c>
      <c r="L76">
        <v>73</v>
      </c>
      <c r="M76">
        <v>1244867</v>
      </c>
      <c r="N76" s="2">
        <v>0.82138765000299996</v>
      </c>
      <c r="O76" s="2">
        <v>0.304526051927</v>
      </c>
      <c r="P76" s="2">
        <v>0.38408673778899999</v>
      </c>
      <c r="Q76" s="2">
        <v>0.261558919705</v>
      </c>
      <c r="R76" s="2">
        <v>0.82139248317699998</v>
      </c>
      <c r="S76" s="2">
        <v>0.304531312833</v>
      </c>
      <c r="T76" s="2">
        <v>0.384097567566</v>
      </c>
      <c r="U76" s="2">
        <v>0.261563006712</v>
      </c>
    </row>
    <row r="77" spans="1:21" x14ac:dyDescent="0.2">
      <c r="A77">
        <v>74</v>
      </c>
      <c r="B77" s="6">
        <v>5732757</v>
      </c>
      <c r="C77" s="2">
        <v>2.17316636805</v>
      </c>
      <c r="D77" s="2">
        <v>1.22708192528</v>
      </c>
      <c r="E77" s="2">
        <v>1.5663021697599999</v>
      </c>
      <c r="F77" s="2">
        <v>0.39836224539999998</v>
      </c>
      <c r="G77" s="2">
        <v>2.1319564450200001</v>
      </c>
      <c r="H77" s="2">
        <v>1.1539352885800001</v>
      </c>
      <c r="I77" s="2">
        <v>1.4302050552400001</v>
      </c>
      <c r="J77" s="2">
        <v>0.37813021576200001</v>
      </c>
      <c r="L77">
        <v>74</v>
      </c>
      <c r="M77">
        <v>1244867</v>
      </c>
      <c r="N77" s="2">
        <v>0.82496824130199997</v>
      </c>
      <c r="O77" s="2">
        <v>0.30748781428100003</v>
      </c>
      <c r="P77" s="2">
        <v>0.39007542735099998</v>
      </c>
      <c r="Q77" s="2">
        <v>0.26327903134000002</v>
      </c>
      <c r="R77" s="2">
        <v>0.82139248317699998</v>
      </c>
      <c r="S77" s="2">
        <v>0.304531312833</v>
      </c>
      <c r="T77" s="2">
        <v>0.384097567566</v>
      </c>
      <c r="U77" s="2">
        <v>0.261563006712</v>
      </c>
    </row>
    <row r="78" spans="1:21" x14ac:dyDescent="0.2">
      <c r="A78">
        <v>75</v>
      </c>
      <c r="B78" s="6">
        <v>5732757</v>
      </c>
      <c r="C78" s="2">
        <v>2.17316636805</v>
      </c>
      <c r="D78" s="2">
        <v>1.22708192528</v>
      </c>
      <c r="E78" s="2">
        <v>1.5663021697599999</v>
      </c>
      <c r="F78" s="2">
        <v>0.39836224539999998</v>
      </c>
      <c r="G78" s="2">
        <v>2.1319564450200001</v>
      </c>
      <c r="H78" s="2">
        <v>1.1539352885800001</v>
      </c>
      <c r="I78" s="2">
        <v>1.4302050552400001</v>
      </c>
      <c r="J78" s="2">
        <v>0.37813021576200001</v>
      </c>
      <c r="L78">
        <v>75</v>
      </c>
      <c r="M78">
        <v>1244867</v>
      </c>
      <c r="N78" s="2">
        <v>0.82139118682400003</v>
      </c>
      <c r="O78" s="2">
        <v>0.30452990175299999</v>
      </c>
      <c r="P78" s="2">
        <v>0.38409628604200002</v>
      </c>
      <c r="Q78" s="2">
        <v>0.261562369603</v>
      </c>
      <c r="R78" s="2">
        <v>0.82139248317699998</v>
      </c>
      <c r="S78" s="2">
        <v>0.304531312833</v>
      </c>
      <c r="T78" s="2">
        <v>0.384097567566</v>
      </c>
      <c r="U78" s="2">
        <v>0.261563006712</v>
      </c>
    </row>
    <row r="79" spans="1:21" x14ac:dyDescent="0.2">
      <c r="A79">
        <v>76</v>
      </c>
      <c r="B79" s="6">
        <v>5732757</v>
      </c>
      <c r="C79" s="2">
        <v>2.17316636805</v>
      </c>
      <c r="D79" s="2">
        <v>1.22708192528</v>
      </c>
      <c r="E79" s="2">
        <v>1.5663021697599999</v>
      </c>
      <c r="F79" s="2">
        <v>0.39836224539999998</v>
      </c>
      <c r="G79" s="2">
        <v>2.1319564450200001</v>
      </c>
      <c r="H79" s="2">
        <v>1.1539352885800001</v>
      </c>
      <c r="I79" s="2">
        <v>1.4302050552400001</v>
      </c>
      <c r="J79" s="2">
        <v>0.37813021576200001</v>
      </c>
      <c r="L79">
        <v>76</v>
      </c>
      <c r="M79">
        <v>1244867</v>
      </c>
      <c r="N79" s="2">
        <v>0.82139248317699998</v>
      </c>
      <c r="O79" s="2">
        <v>0.304531312833</v>
      </c>
      <c r="P79" s="2">
        <v>0.384097567566</v>
      </c>
      <c r="Q79" s="2">
        <v>0.261563006712</v>
      </c>
      <c r="R79" s="2">
        <v>0.82139248317699998</v>
      </c>
      <c r="S79" s="2">
        <v>0.304531312833</v>
      </c>
      <c r="T79" s="2">
        <v>0.384097567566</v>
      </c>
      <c r="U79" s="2">
        <v>0.261563006712</v>
      </c>
    </row>
    <row r="80" spans="1:21" x14ac:dyDescent="0.2">
      <c r="A80">
        <v>77</v>
      </c>
      <c r="B80" s="6">
        <v>5732757</v>
      </c>
      <c r="C80" s="2">
        <v>2.1319564450200001</v>
      </c>
      <c r="D80" s="2">
        <v>1.1539352885800001</v>
      </c>
      <c r="E80" s="2">
        <v>1.4302050552400001</v>
      </c>
      <c r="F80" s="2">
        <v>0.37813021576200001</v>
      </c>
      <c r="G80" s="2">
        <v>2.1319564450200001</v>
      </c>
      <c r="H80" s="2">
        <v>1.1539352885800001</v>
      </c>
      <c r="I80" s="2">
        <v>1.4302050552400001</v>
      </c>
      <c r="J80" s="2">
        <v>0.37813021576200001</v>
      </c>
      <c r="L80">
        <v>77</v>
      </c>
      <c r="M80">
        <v>1244867</v>
      </c>
      <c r="N80" s="2">
        <v>0.82139248317699998</v>
      </c>
      <c r="O80" s="2">
        <v>0.304531312833</v>
      </c>
      <c r="P80" s="2">
        <v>0.384097567566</v>
      </c>
      <c r="Q80" s="2">
        <v>0.261563006712</v>
      </c>
      <c r="R80" s="2">
        <v>0.82139248317699998</v>
      </c>
      <c r="S80" s="2">
        <v>0.304531312833</v>
      </c>
      <c r="T80" s="2">
        <v>0.384097567566</v>
      </c>
      <c r="U80" s="2">
        <v>0.261563006712</v>
      </c>
    </row>
    <row r="81" spans="1:21" x14ac:dyDescent="0.2">
      <c r="A81">
        <v>78</v>
      </c>
      <c r="B81" s="6">
        <v>5732757</v>
      </c>
      <c r="C81" s="2">
        <v>2.17316636805</v>
      </c>
      <c r="D81" s="2">
        <v>1.22708192528</v>
      </c>
      <c r="E81" s="2">
        <v>1.5663021697599999</v>
      </c>
      <c r="F81" s="2">
        <v>0.39836224539999998</v>
      </c>
      <c r="G81" s="2">
        <v>2.1319564450200001</v>
      </c>
      <c r="H81" s="2">
        <v>1.1539352885800001</v>
      </c>
      <c r="I81" s="2">
        <v>1.4302050552400001</v>
      </c>
      <c r="J81" s="2">
        <v>0.37813021576200001</v>
      </c>
      <c r="L81">
        <v>78</v>
      </c>
      <c r="M81">
        <v>1244867</v>
      </c>
      <c r="N81" s="2">
        <v>0.82139248317699998</v>
      </c>
      <c r="O81" s="2">
        <v>0.304531312833</v>
      </c>
      <c r="P81" s="2">
        <v>0.384097567566</v>
      </c>
      <c r="Q81" s="2">
        <v>0.261563006712</v>
      </c>
      <c r="R81" s="2">
        <v>0.82139248317699998</v>
      </c>
      <c r="S81" s="2">
        <v>0.304531312833</v>
      </c>
      <c r="T81" s="2">
        <v>0.384097567566</v>
      </c>
      <c r="U81" s="2">
        <v>0.261563006712</v>
      </c>
    </row>
    <row r="82" spans="1:21" x14ac:dyDescent="0.2">
      <c r="A82">
        <v>79</v>
      </c>
      <c r="B82" s="6">
        <v>5732757</v>
      </c>
      <c r="C82" s="2">
        <v>2.1637689841399999</v>
      </c>
      <c r="D82" s="2">
        <v>1.1554662679300001</v>
      </c>
      <c r="E82" s="2">
        <v>1.43768104564</v>
      </c>
      <c r="F82" s="2">
        <v>0.373474864505</v>
      </c>
      <c r="G82" s="2">
        <v>2.1319564450200001</v>
      </c>
      <c r="H82" s="2">
        <v>1.1539352885800001</v>
      </c>
      <c r="I82" s="2">
        <v>1.4302050552400001</v>
      </c>
      <c r="J82" s="2">
        <v>0.37813021576200001</v>
      </c>
      <c r="L82">
        <v>79</v>
      </c>
      <c r="M82">
        <v>1244867</v>
      </c>
      <c r="N82" s="2">
        <v>0.82139248317699998</v>
      </c>
      <c r="O82" s="2">
        <v>0.304531312833</v>
      </c>
      <c r="P82" s="2">
        <v>0.384097567566</v>
      </c>
      <c r="Q82" s="2">
        <v>0.261563006712</v>
      </c>
      <c r="R82" s="2">
        <v>0.82139248317699998</v>
      </c>
      <c r="S82" s="2">
        <v>0.304531312833</v>
      </c>
      <c r="T82" s="2">
        <v>0.384097567566</v>
      </c>
      <c r="U82" s="2">
        <v>0.261563006712</v>
      </c>
    </row>
    <row r="83" spans="1:21" x14ac:dyDescent="0.2">
      <c r="A83">
        <v>80</v>
      </c>
      <c r="B83" s="6">
        <v>5732757</v>
      </c>
      <c r="C83" s="2">
        <v>2.2154334061899998</v>
      </c>
      <c r="D83" s="2">
        <v>1.2762702888799999</v>
      </c>
      <c r="E83" s="2">
        <v>1.6340392927</v>
      </c>
      <c r="F83" s="2">
        <v>0.40617901116100003</v>
      </c>
      <c r="G83" s="2">
        <v>2.1319564450200001</v>
      </c>
      <c r="H83" s="2">
        <v>1.1539352885800001</v>
      </c>
      <c r="I83" s="2">
        <v>1.4302050552400001</v>
      </c>
      <c r="J83" s="2">
        <v>0.37813021576200001</v>
      </c>
      <c r="L83">
        <v>80</v>
      </c>
      <c r="M83">
        <v>1244867</v>
      </c>
      <c r="N83" s="2">
        <v>0.82139248317699998</v>
      </c>
      <c r="O83" s="2">
        <v>0.304531312833</v>
      </c>
      <c r="P83" s="2">
        <v>0.384097567566</v>
      </c>
      <c r="Q83" s="2">
        <v>0.261563006712</v>
      </c>
      <c r="R83" s="2">
        <v>0.82139248317699998</v>
      </c>
      <c r="S83" s="2">
        <v>0.304531312833</v>
      </c>
      <c r="T83" s="2">
        <v>0.384097567566</v>
      </c>
      <c r="U83" s="2">
        <v>0.261563006712</v>
      </c>
    </row>
    <row r="84" spans="1:21" x14ac:dyDescent="0.2">
      <c r="A84">
        <v>81</v>
      </c>
      <c r="B84" s="6">
        <v>5732757</v>
      </c>
      <c r="C84" s="2">
        <v>2.1319564450200001</v>
      </c>
      <c r="D84" s="2">
        <v>1.1539352885800001</v>
      </c>
      <c r="E84" s="2">
        <v>1.4302050552400001</v>
      </c>
      <c r="F84" s="2">
        <v>0.37813021576200001</v>
      </c>
      <c r="G84" s="2">
        <v>2.1319564450200001</v>
      </c>
      <c r="H84" s="2">
        <v>1.1539352885800001</v>
      </c>
      <c r="I84" s="2">
        <v>1.4302050552400001</v>
      </c>
      <c r="J84" s="2">
        <v>0.37813021576200001</v>
      </c>
      <c r="L84">
        <v>81</v>
      </c>
      <c r="M84">
        <v>1244867</v>
      </c>
      <c r="N84" s="2">
        <v>0.82139248317699998</v>
      </c>
      <c r="O84" s="2">
        <v>0.304531312833</v>
      </c>
      <c r="P84" s="2">
        <v>0.384097567566</v>
      </c>
      <c r="Q84" s="2">
        <v>0.261563006712</v>
      </c>
      <c r="R84" s="2">
        <v>0.82139248317699998</v>
      </c>
      <c r="S84" s="2">
        <v>0.304531312833</v>
      </c>
      <c r="T84" s="2">
        <v>0.384097567566</v>
      </c>
      <c r="U84" s="2">
        <v>0.261563006712</v>
      </c>
    </row>
    <row r="85" spans="1:21" x14ac:dyDescent="0.2">
      <c r="A85">
        <v>82</v>
      </c>
      <c r="B85" s="6">
        <v>5732757</v>
      </c>
      <c r="C85" s="2">
        <v>2.17316636805</v>
      </c>
      <c r="D85" s="2">
        <v>1.22708192528</v>
      </c>
      <c r="E85" s="2">
        <v>1.5663021697599999</v>
      </c>
      <c r="F85" s="2">
        <v>0.39836224539999998</v>
      </c>
      <c r="G85" s="2">
        <v>2.1319564450200001</v>
      </c>
      <c r="H85" s="2">
        <v>1.1539352885800001</v>
      </c>
      <c r="I85" s="2">
        <v>1.4302050552400001</v>
      </c>
      <c r="J85" s="2">
        <v>0.37813021576200001</v>
      </c>
      <c r="L85">
        <v>82</v>
      </c>
      <c r="M85">
        <v>1244867</v>
      </c>
      <c r="N85" s="2">
        <v>0.82139248317699998</v>
      </c>
      <c r="O85" s="2">
        <v>0.304531312833</v>
      </c>
      <c r="P85" s="2">
        <v>0.384097567566</v>
      </c>
      <c r="Q85" s="2">
        <v>0.261563006712</v>
      </c>
      <c r="R85" s="2">
        <v>0.82139248317699998</v>
      </c>
      <c r="S85" s="2">
        <v>0.304531312833</v>
      </c>
      <c r="T85" s="2">
        <v>0.384097567566</v>
      </c>
      <c r="U85" s="2">
        <v>0.261563006712</v>
      </c>
    </row>
    <row r="86" spans="1:21" x14ac:dyDescent="0.2">
      <c r="A86">
        <v>83</v>
      </c>
      <c r="B86" s="6">
        <v>5732757</v>
      </c>
      <c r="C86" s="2">
        <v>2.1269262630200001</v>
      </c>
      <c r="D86" s="2">
        <v>1.13458977257</v>
      </c>
      <c r="E86" s="2">
        <v>1.42359988216</v>
      </c>
      <c r="F86" s="2">
        <v>0.37628447320300001</v>
      </c>
      <c r="G86" s="2">
        <v>2.1319564450200001</v>
      </c>
      <c r="H86" s="2">
        <v>1.1539352885800001</v>
      </c>
      <c r="I86" s="2">
        <v>1.4302050552400001</v>
      </c>
      <c r="J86" s="2">
        <v>0.37813021576200001</v>
      </c>
      <c r="L86">
        <v>83</v>
      </c>
      <c r="M86">
        <v>1244867</v>
      </c>
      <c r="N86" s="2">
        <v>0.82139248317699998</v>
      </c>
      <c r="O86" s="2">
        <v>0.304531312833</v>
      </c>
      <c r="P86" s="2">
        <v>0.384097567566</v>
      </c>
      <c r="Q86" s="2">
        <v>0.261563006712</v>
      </c>
      <c r="R86" s="2">
        <v>0.82139248317699998</v>
      </c>
      <c r="S86" s="2">
        <v>0.304531312833</v>
      </c>
      <c r="T86" s="2">
        <v>0.384097567566</v>
      </c>
      <c r="U86" s="2">
        <v>0.261563006712</v>
      </c>
    </row>
    <row r="87" spans="1:21" x14ac:dyDescent="0.2">
      <c r="A87">
        <v>84</v>
      </c>
      <c r="B87" s="6">
        <v>5732757</v>
      </c>
      <c r="C87" s="2">
        <v>2.1523060112299999</v>
      </c>
      <c r="D87" s="2">
        <v>1.12968797257</v>
      </c>
      <c r="E87" s="2">
        <v>1.41669596837</v>
      </c>
      <c r="F87" s="2">
        <v>0.37009340588799999</v>
      </c>
      <c r="G87" s="2">
        <v>2.1319564450200001</v>
      </c>
      <c r="H87" s="2">
        <v>1.1539352885800001</v>
      </c>
      <c r="I87" s="2">
        <v>1.4302050552400001</v>
      </c>
      <c r="J87" s="2">
        <v>0.37813021576200001</v>
      </c>
      <c r="L87">
        <v>84</v>
      </c>
      <c r="M87">
        <v>1244867</v>
      </c>
      <c r="N87" s="2">
        <v>0.82139248317699998</v>
      </c>
      <c r="O87" s="2">
        <v>0.304531312833</v>
      </c>
      <c r="P87" s="2">
        <v>0.384097567566</v>
      </c>
      <c r="Q87" s="2">
        <v>0.261563006712</v>
      </c>
      <c r="R87" s="2">
        <v>0.82139248317699998</v>
      </c>
      <c r="S87" s="2">
        <v>0.304531312833</v>
      </c>
      <c r="T87" s="2">
        <v>0.384097567566</v>
      </c>
      <c r="U87" s="2">
        <v>0.261563006712</v>
      </c>
    </row>
    <row r="88" spans="1:21" x14ac:dyDescent="0.2">
      <c r="A88">
        <v>85</v>
      </c>
      <c r="B88" s="6">
        <v>5699417</v>
      </c>
      <c r="C88" s="2">
        <v>2.1266554496899999</v>
      </c>
      <c r="D88" s="2">
        <v>1.12904861696</v>
      </c>
      <c r="E88" s="2">
        <v>1.4201459888500001</v>
      </c>
      <c r="F88" s="2">
        <v>0.37514612521099999</v>
      </c>
      <c r="G88" s="2">
        <v>2.1266554496899999</v>
      </c>
      <c r="H88" s="2">
        <v>1.12904861696</v>
      </c>
      <c r="I88" s="2">
        <v>1.4201459888500001</v>
      </c>
      <c r="J88" s="2">
        <v>0.37514612521099999</v>
      </c>
      <c r="L88">
        <v>85</v>
      </c>
      <c r="M88">
        <v>1244867</v>
      </c>
      <c r="N88" s="2">
        <v>0.82139248317699998</v>
      </c>
      <c r="O88" s="2">
        <v>0.304531312833</v>
      </c>
      <c r="P88" s="2">
        <v>0.384097567566</v>
      </c>
      <c r="Q88" s="2">
        <v>0.261563006712</v>
      </c>
      <c r="R88" s="2">
        <v>0.82139248317699998</v>
      </c>
      <c r="S88" s="2">
        <v>0.304531312833</v>
      </c>
      <c r="T88" s="2">
        <v>0.384097567566</v>
      </c>
      <c r="U88" s="2">
        <v>0.261563006712</v>
      </c>
    </row>
    <row r="89" spans="1:21" x14ac:dyDescent="0.2">
      <c r="A89">
        <v>86</v>
      </c>
      <c r="B89" s="6">
        <v>5699417</v>
      </c>
      <c r="C89" s="2">
        <v>2.1319564450200001</v>
      </c>
      <c r="D89" s="2">
        <v>1.1539352885800001</v>
      </c>
      <c r="E89" s="2">
        <v>1.4302050552400001</v>
      </c>
      <c r="F89" s="2">
        <v>0.37813021576200001</v>
      </c>
      <c r="G89" s="2">
        <v>2.1266554496899999</v>
      </c>
      <c r="H89" s="2">
        <v>1.12904861696</v>
      </c>
      <c r="I89" s="2">
        <v>1.4201459888500001</v>
      </c>
      <c r="J89" s="2">
        <v>0.37514612521099999</v>
      </c>
      <c r="L89">
        <v>86</v>
      </c>
      <c r="M89">
        <v>1244867</v>
      </c>
      <c r="N89" s="2">
        <v>0.82139248317699998</v>
      </c>
      <c r="O89" s="2">
        <v>0.304531312833</v>
      </c>
      <c r="P89" s="2">
        <v>0.384097567566</v>
      </c>
      <c r="Q89" s="2">
        <v>0.261563006712</v>
      </c>
      <c r="R89" s="2">
        <v>0.82139248317699998</v>
      </c>
      <c r="S89" s="2">
        <v>0.304531312833</v>
      </c>
      <c r="T89" s="2">
        <v>0.384097567566</v>
      </c>
      <c r="U89" s="2">
        <v>0.261563006712</v>
      </c>
    </row>
    <row r="90" spans="1:21" x14ac:dyDescent="0.2">
      <c r="A90">
        <v>87</v>
      </c>
      <c r="B90" s="6">
        <v>5625589</v>
      </c>
      <c r="C90" s="2">
        <v>2.1221497745</v>
      </c>
      <c r="D90" s="2">
        <v>1.1244878872499999</v>
      </c>
      <c r="E90" s="2">
        <v>1.41287465837</v>
      </c>
      <c r="F90" s="2">
        <v>0.37425873629099998</v>
      </c>
      <c r="G90" s="2">
        <v>2.1221497745</v>
      </c>
      <c r="H90" s="2">
        <v>1.1244878872499999</v>
      </c>
      <c r="I90" s="2">
        <v>1.41287465837</v>
      </c>
      <c r="J90" s="2">
        <v>0.37425873629099998</v>
      </c>
      <c r="L90">
        <v>87</v>
      </c>
      <c r="M90">
        <v>1244867</v>
      </c>
      <c r="N90" s="2">
        <v>0.82139248317699998</v>
      </c>
      <c r="O90" s="2">
        <v>0.304531312833</v>
      </c>
      <c r="P90" s="2">
        <v>0.384097567566</v>
      </c>
      <c r="Q90" s="2">
        <v>0.261563006712</v>
      </c>
      <c r="R90" s="2">
        <v>0.82139248317699998</v>
      </c>
      <c r="S90" s="2">
        <v>0.304531312833</v>
      </c>
      <c r="T90" s="2">
        <v>0.384097567566</v>
      </c>
      <c r="U90" s="2">
        <v>0.261563006712</v>
      </c>
    </row>
    <row r="91" spans="1:21" x14ac:dyDescent="0.2">
      <c r="A91">
        <v>88</v>
      </c>
      <c r="B91" s="6">
        <v>5625589</v>
      </c>
      <c r="C91" s="2">
        <v>2.1319564450200001</v>
      </c>
      <c r="D91" s="2">
        <v>1.1539352885800001</v>
      </c>
      <c r="E91" s="2">
        <v>1.4302050552400001</v>
      </c>
      <c r="F91" s="2">
        <v>0.37813021576200001</v>
      </c>
      <c r="G91" s="2">
        <v>2.1221497745</v>
      </c>
      <c r="H91" s="2">
        <v>1.1244878872499999</v>
      </c>
      <c r="I91" s="2">
        <v>1.41287465837</v>
      </c>
      <c r="J91" s="2">
        <v>0.37425873629099998</v>
      </c>
    </row>
    <row r="92" spans="1:21" x14ac:dyDescent="0.2">
      <c r="A92">
        <v>89</v>
      </c>
      <c r="B92" s="6">
        <v>5625589</v>
      </c>
      <c r="C92" s="2">
        <v>2.1517066157900002</v>
      </c>
      <c r="D92" s="2">
        <v>1.14747998068</v>
      </c>
      <c r="E92" s="2">
        <v>1.4348576341499999</v>
      </c>
      <c r="F92" s="2">
        <v>0.37403058466900002</v>
      </c>
      <c r="G92" s="2">
        <v>2.1221497745</v>
      </c>
      <c r="H92" s="2">
        <v>1.1244878872499999</v>
      </c>
      <c r="I92" s="2">
        <v>1.41287465837</v>
      </c>
      <c r="J92" s="2">
        <v>0.37425873629099998</v>
      </c>
    </row>
    <row r="93" spans="1:21" x14ac:dyDescent="0.2">
      <c r="A93">
        <v>90</v>
      </c>
      <c r="B93" s="6">
        <v>5609113</v>
      </c>
      <c r="C93" s="2">
        <v>2.1239676727100001</v>
      </c>
      <c r="D93" s="2">
        <v>1.12035199465</v>
      </c>
      <c r="E93" s="2">
        <v>1.41089020158</v>
      </c>
      <c r="F93" s="2">
        <v>0.37319862848099999</v>
      </c>
      <c r="G93" s="2">
        <v>2.1239676727100001</v>
      </c>
      <c r="H93" s="2">
        <v>1.12035199465</v>
      </c>
      <c r="I93" s="2">
        <v>1.41089020158</v>
      </c>
      <c r="J93" s="2">
        <v>0.37319862848099999</v>
      </c>
    </row>
    <row r="94" spans="1:21" x14ac:dyDescent="0.2">
      <c r="A94">
        <v>91</v>
      </c>
      <c r="B94" s="6">
        <v>5608866</v>
      </c>
      <c r="C94" s="2">
        <v>2.1241077187899999</v>
      </c>
      <c r="D94" s="2">
        <v>1.1204909324100001</v>
      </c>
      <c r="E94" s="2">
        <v>1.41084240589</v>
      </c>
      <c r="F94" s="2">
        <v>0.37319230404699999</v>
      </c>
      <c r="G94" s="2">
        <v>2.1241077187899999</v>
      </c>
      <c r="H94" s="2">
        <v>1.1204909324100001</v>
      </c>
      <c r="I94" s="2">
        <v>1.41084240589</v>
      </c>
      <c r="J94" s="2">
        <v>0.37319230404699999</v>
      </c>
    </row>
    <row r="95" spans="1:21" x14ac:dyDescent="0.2">
      <c r="A95">
        <v>92</v>
      </c>
      <c r="B95" s="6">
        <v>5608866</v>
      </c>
      <c r="C95" s="2">
        <v>2.1517819918200001</v>
      </c>
      <c r="D95" s="2">
        <v>1.14746122137</v>
      </c>
      <c r="E95" s="2">
        <v>1.43447795829</v>
      </c>
      <c r="F95" s="2">
        <v>0.373954789811</v>
      </c>
      <c r="G95" s="2">
        <v>2.1241077187899999</v>
      </c>
      <c r="H95" s="2">
        <v>1.1204909324100001</v>
      </c>
      <c r="I95" s="2">
        <v>1.41084240589</v>
      </c>
      <c r="J95" s="2">
        <v>0.37319230404699999</v>
      </c>
    </row>
    <row r="96" spans="1:21" x14ac:dyDescent="0.2">
      <c r="A96">
        <v>93</v>
      </c>
      <c r="B96" s="6">
        <v>5608866</v>
      </c>
      <c r="C96" s="2">
        <v>2.1319564450200001</v>
      </c>
      <c r="D96" s="2">
        <v>1.1539352885800001</v>
      </c>
      <c r="E96" s="2">
        <v>1.4302050552400001</v>
      </c>
      <c r="F96" s="2">
        <v>0.37813021576200001</v>
      </c>
      <c r="G96" s="2">
        <v>2.1241077187899999</v>
      </c>
      <c r="H96" s="2">
        <v>1.1204909324100001</v>
      </c>
      <c r="I96" s="2">
        <v>1.41084240589</v>
      </c>
      <c r="J96" s="2">
        <v>0.37319230404699999</v>
      </c>
    </row>
    <row r="97" spans="1:10" x14ac:dyDescent="0.2">
      <c r="A97">
        <v>94</v>
      </c>
      <c r="B97" s="6">
        <v>5608866</v>
      </c>
      <c r="C97" s="2">
        <v>2.1319564450200001</v>
      </c>
      <c r="D97" s="2">
        <v>1.1539352885800001</v>
      </c>
      <c r="E97" s="2">
        <v>1.4302050552400001</v>
      </c>
      <c r="F97" s="2">
        <v>0.37813021576200001</v>
      </c>
      <c r="G97" s="2">
        <v>2.1241077187899999</v>
      </c>
      <c r="H97" s="2">
        <v>1.1204909324100001</v>
      </c>
      <c r="I97" s="2">
        <v>1.41084240589</v>
      </c>
      <c r="J97" s="2">
        <v>0.37319230404699999</v>
      </c>
    </row>
    <row r="98" spans="1:10" x14ac:dyDescent="0.2">
      <c r="A98">
        <v>95</v>
      </c>
      <c r="B98" s="6">
        <v>5608866</v>
      </c>
      <c r="C98" s="2">
        <v>2.1319564450200001</v>
      </c>
      <c r="D98" s="2">
        <v>1.1539352885800001</v>
      </c>
      <c r="E98" s="2">
        <v>1.4302050552400001</v>
      </c>
      <c r="F98" s="2">
        <v>0.37813021576200001</v>
      </c>
      <c r="G98" s="2">
        <v>2.1241077187899999</v>
      </c>
      <c r="H98" s="2">
        <v>1.1204909324100001</v>
      </c>
      <c r="I98" s="2">
        <v>1.41084240589</v>
      </c>
      <c r="J98" s="2">
        <v>0.37319230404699999</v>
      </c>
    </row>
    <row r="99" spans="1:10" x14ac:dyDescent="0.2">
      <c r="A99">
        <v>96</v>
      </c>
      <c r="B99" s="6">
        <v>5608490</v>
      </c>
      <c r="C99" s="2">
        <v>2.1221871332000002</v>
      </c>
      <c r="D99" s="2">
        <v>1.12366636419</v>
      </c>
      <c r="E99" s="2">
        <v>1.41193962521</v>
      </c>
      <c r="F99" s="2">
        <v>0.37390677956599999</v>
      </c>
      <c r="G99" s="2">
        <v>2.1221871332000002</v>
      </c>
      <c r="H99" s="2">
        <v>1.12366636419</v>
      </c>
      <c r="I99" s="2">
        <v>1.41193962521</v>
      </c>
      <c r="J99" s="2">
        <v>0.37390677956599999</v>
      </c>
    </row>
    <row r="100" spans="1:10" x14ac:dyDescent="0.2">
      <c r="A100">
        <v>97</v>
      </c>
      <c r="B100" s="6">
        <v>5608490</v>
      </c>
      <c r="C100" s="2">
        <v>2.1319564450200001</v>
      </c>
      <c r="D100" s="2">
        <v>1.1539352885800001</v>
      </c>
      <c r="E100" s="2">
        <v>1.4302050552400001</v>
      </c>
      <c r="F100" s="2">
        <v>0.37813021576200001</v>
      </c>
      <c r="G100" s="2">
        <v>2.1221871332000002</v>
      </c>
      <c r="H100" s="2">
        <v>1.12366636419</v>
      </c>
      <c r="I100" s="2">
        <v>1.41193962521</v>
      </c>
      <c r="J100" s="2">
        <v>0.37390677956599999</v>
      </c>
    </row>
    <row r="101" spans="1:10" x14ac:dyDescent="0.2">
      <c r="A101">
        <v>98</v>
      </c>
      <c r="B101" s="6">
        <v>5608490</v>
      </c>
      <c r="C101" s="2">
        <v>2.1319564450200001</v>
      </c>
      <c r="D101" s="2">
        <v>1.1539352885800001</v>
      </c>
      <c r="E101" s="2">
        <v>1.4302050552400001</v>
      </c>
      <c r="F101" s="2">
        <v>0.37813021576200001</v>
      </c>
      <c r="G101" s="2">
        <v>2.1221871332000002</v>
      </c>
      <c r="H101" s="2">
        <v>1.12366636419</v>
      </c>
      <c r="I101" s="2">
        <v>1.41193962521</v>
      </c>
      <c r="J101" s="2">
        <v>0.37390677956599999</v>
      </c>
    </row>
    <row r="102" spans="1:10" x14ac:dyDescent="0.2">
      <c r="A102">
        <v>99</v>
      </c>
      <c r="B102" s="6">
        <v>5608490</v>
      </c>
      <c r="C102" s="2">
        <v>2.1642224190600001</v>
      </c>
      <c r="D102" s="2">
        <v>1.1559091718900001</v>
      </c>
      <c r="E102" s="2">
        <v>1.43822742815</v>
      </c>
      <c r="F102" s="2">
        <v>0.37355684572999998</v>
      </c>
      <c r="G102" s="2">
        <v>2.1221871332000002</v>
      </c>
      <c r="H102" s="2">
        <v>1.12366636419</v>
      </c>
      <c r="I102" s="2">
        <v>1.41193962521</v>
      </c>
      <c r="J102" s="2">
        <v>0.37390677956599999</v>
      </c>
    </row>
    <row r="103" spans="1:10" x14ac:dyDescent="0.2">
      <c r="A103">
        <v>100</v>
      </c>
      <c r="B103" s="6">
        <v>5608490</v>
      </c>
      <c r="C103" s="2">
        <v>2.1212488018700002</v>
      </c>
      <c r="D103" s="2">
        <v>1.1215981902700001</v>
      </c>
      <c r="E103" s="2">
        <v>1.4120115496500001</v>
      </c>
      <c r="F103" s="2">
        <v>0.37393058706299998</v>
      </c>
      <c r="G103" s="2">
        <v>2.1221871332000002</v>
      </c>
      <c r="H103" s="2">
        <v>1.12366636419</v>
      </c>
      <c r="I103" s="2">
        <v>1.41193962521</v>
      </c>
      <c r="J103" s="2">
        <v>0.37390677956599999</v>
      </c>
    </row>
    <row r="104" spans="1:10" x14ac:dyDescent="0.2">
      <c r="A104">
        <v>101</v>
      </c>
      <c r="B104" s="6">
        <v>5608490</v>
      </c>
      <c r="C104" s="2">
        <v>2.1503566165299999</v>
      </c>
      <c r="D104" s="2">
        <v>1.1447808452799999</v>
      </c>
      <c r="E104" s="2">
        <v>1.4334109605700001</v>
      </c>
      <c r="F104" s="2">
        <v>0.37369173742700001</v>
      </c>
      <c r="G104" s="2">
        <v>2.1221871332000002</v>
      </c>
      <c r="H104" s="2">
        <v>1.12366636419</v>
      </c>
      <c r="I104" s="2">
        <v>1.41193962521</v>
      </c>
      <c r="J104" s="2">
        <v>0.37390677956599999</v>
      </c>
    </row>
    <row r="105" spans="1:10" x14ac:dyDescent="0.2">
      <c r="A105">
        <v>102</v>
      </c>
      <c r="B105" s="6">
        <v>5608490</v>
      </c>
      <c r="C105" s="2">
        <v>2.1516372868400002</v>
      </c>
      <c r="D105" s="2">
        <v>1.1474108776900001</v>
      </c>
      <c r="E105" s="2">
        <v>1.4344582557700001</v>
      </c>
      <c r="F105" s="2">
        <v>0.373978990402</v>
      </c>
      <c r="G105" s="2">
        <v>2.1221871332000002</v>
      </c>
      <c r="H105" s="2">
        <v>1.12366636419</v>
      </c>
      <c r="I105" s="2">
        <v>1.41193962521</v>
      </c>
      <c r="J105" s="2">
        <v>0.37390677956599999</v>
      </c>
    </row>
    <row r="106" spans="1:10" x14ac:dyDescent="0.2">
      <c r="A106">
        <v>103</v>
      </c>
      <c r="B106" s="6">
        <v>5608490</v>
      </c>
      <c r="C106" s="2">
        <v>2.1642224190600001</v>
      </c>
      <c r="D106" s="2">
        <v>1.1559091718900001</v>
      </c>
      <c r="E106" s="2">
        <v>1.43822742815</v>
      </c>
      <c r="F106" s="2">
        <v>0.37355684572999998</v>
      </c>
      <c r="G106" s="2">
        <v>2.1221871332000002</v>
      </c>
      <c r="H106" s="2">
        <v>1.12366636419</v>
      </c>
      <c r="I106" s="2">
        <v>1.41193962521</v>
      </c>
      <c r="J106" s="2">
        <v>0.37390677956599999</v>
      </c>
    </row>
    <row r="107" spans="1:10" x14ac:dyDescent="0.2">
      <c r="A107">
        <v>104</v>
      </c>
      <c r="B107" s="6">
        <v>5608490</v>
      </c>
      <c r="C107" s="2">
        <v>2.1221871332000002</v>
      </c>
      <c r="D107" s="2">
        <v>1.12366636419</v>
      </c>
      <c r="E107" s="2">
        <v>1.41193962521</v>
      </c>
      <c r="F107" s="2">
        <v>0.37390677956599999</v>
      </c>
      <c r="G107" s="2">
        <v>2.1221871332000002</v>
      </c>
      <c r="H107" s="2">
        <v>1.12366636419</v>
      </c>
      <c r="I107" s="2">
        <v>1.41193962521</v>
      </c>
      <c r="J107" s="2">
        <v>0.37390677956599999</v>
      </c>
    </row>
    <row r="108" spans="1:10" x14ac:dyDescent="0.2">
      <c r="A108">
        <v>105</v>
      </c>
      <c r="B108" s="6">
        <v>5608490</v>
      </c>
      <c r="C108" s="2">
        <v>2.1093753555200001</v>
      </c>
      <c r="D108" s="2">
        <v>1.1410691589199999</v>
      </c>
      <c r="E108" s="2">
        <v>1.43104987719</v>
      </c>
      <c r="F108" s="2">
        <v>0.38004123293100001</v>
      </c>
      <c r="G108" s="2">
        <v>2.1221871332000002</v>
      </c>
      <c r="H108" s="2">
        <v>1.12366636419</v>
      </c>
      <c r="I108" s="2">
        <v>1.41193962521</v>
      </c>
      <c r="J108" s="2">
        <v>0.37390677956599999</v>
      </c>
    </row>
    <row r="109" spans="1:10" x14ac:dyDescent="0.2">
      <c r="A109">
        <v>106</v>
      </c>
      <c r="B109" s="6">
        <v>5608490</v>
      </c>
      <c r="C109" s="2">
        <v>2.1221871332000002</v>
      </c>
      <c r="D109" s="2">
        <v>1.12366636419</v>
      </c>
      <c r="E109" s="2">
        <v>1.41193962521</v>
      </c>
      <c r="F109" s="2">
        <v>0.37390677956599999</v>
      </c>
      <c r="G109" s="2">
        <v>2.1221871332000002</v>
      </c>
      <c r="H109" s="2">
        <v>1.12366636419</v>
      </c>
      <c r="I109" s="2">
        <v>1.41193962521</v>
      </c>
      <c r="J109" s="2">
        <v>0.37390677956599999</v>
      </c>
    </row>
    <row r="110" spans="1:10" x14ac:dyDescent="0.2">
      <c r="A110">
        <v>107</v>
      </c>
      <c r="B110" s="6">
        <v>5608490</v>
      </c>
      <c r="C110" s="2">
        <v>2.1186186306299999</v>
      </c>
      <c r="D110" s="2">
        <v>1.12037845747</v>
      </c>
      <c r="E110" s="2">
        <v>1.4087513674700001</v>
      </c>
      <c r="F110" s="2">
        <v>0.373546633076</v>
      </c>
      <c r="G110" s="2">
        <v>2.1221871332000002</v>
      </c>
      <c r="H110" s="2">
        <v>1.12366636419</v>
      </c>
      <c r="I110" s="2">
        <v>1.41193962521</v>
      </c>
      <c r="J110" s="2">
        <v>0.37390677956599999</v>
      </c>
    </row>
    <row r="111" spans="1:10" x14ac:dyDescent="0.2">
      <c r="A111">
        <v>108</v>
      </c>
      <c r="B111" s="6">
        <v>5608490</v>
      </c>
      <c r="C111" s="2">
        <v>2.1221871332000002</v>
      </c>
      <c r="D111" s="2">
        <v>1.12366636419</v>
      </c>
      <c r="E111" s="2">
        <v>1.41193962521</v>
      </c>
      <c r="F111" s="2">
        <v>0.37390677956599999</v>
      </c>
      <c r="G111" s="2">
        <v>2.1221871332000002</v>
      </c>
      <c r="H111" s="2">
        <v>1.12366636419</v>
      </c>
      <c r="I111" s="2">
        <v>1.41193962521</v>
      </c>
      <c r="J111" s="2">
        <v>0.37390677956599999</v>
      </c>
    </row>
    <row r="112" spans="1:10" x14ac:dyDescent="0.2">
      <c r="A112">
        <v>109</v>
      </c>
      <c r="B112" s="6">
        <v>5608490</v>
      </c>
      <c r="C112" s="2">
        <v>2.1516372868400002</v>
      </c>
      <c r="D112" s="2">
        <v>1.1474108776900001</v>
      </c>
      <c r="E112" s="2">
        <v>1.4344582557700001</v>
      </c>
      <c r="F112" s="2">
        <v>0.373978990402</v>
      </c>
      <c r="G112" s="2">
        <v>2.1221871332000002</v>
      </c>
      <c r="H112" s="2">
        <v>1.12366636419</v>
      </c>
      <c r="I112" s="2">
        <v>1.41193962521</v>
      </c>
      <c r="J112" s="2">
        <v>0.37390677956599999</v>
      </c>
    </row>
    <row r="113" spans="1:10" x14ac:dyDescent="0.2">
      <c r="A113">
        <v>110</v>
      </c>
      <c r="B113" s="6">
        <v>5608490</v>
      </c>
      <c r="C113" s="2">
        <v>2.1221871332000002</v>
      </c>
      <c r="D113" s="2">
        <v>1.12366636419</v>
      </c>
      <c r="E113" s="2">
        <v>1.41193962521</v>
      </c>
      <c r="F113" s="2">
        <v>0.37390677956599999</v>
      </c>
      <c r="G113" s="2">
        <v>2.1221871332000002</v>
      </c>
      <c r="H113" s="2">
        <v>1.12366636419</v>
      </c>
      <c r="I113" s="2">
        <v>1.41193962521</v>
      </c>
      <c r="J113" s="2">
        <v>0.37390677956599999</v>
      </c>
    </row>
    <row r="114" spans="1:10" x14ac:dyDescent="0.2">
      <c r="A114">
        <v>111</v>
      </c>
      <c r="B114" s="6">
        <v>5608490</v>
      </c>
      <c r="C114" s="2">
        <v>2.0905283582699998</v>
      </c>
      <c r="D114" s="2">
        <v>1.14420716965</v>
      </c>
      <c r="E114" s="2">
        <v>1.42372056824</v>
      </c>
      <c r="F114" s="2">
        <v>0.38346954542799999</v>
      </c>
      <c r="G114" s="2">
        <v>2.1221871332000002</v>
      </c>
      <c r="H114" s="2">
        <v>1.12366636419</v>
      </c>
      <c r="I114" s="2">
        <v>1.41193962521</v>
      </c>
      <c r="J114" s="2">
        <v>0.37390677956599999</v>
      </c>
    </row>
    <row r="115" spans="1:10" x14ac:dyDescent="0.2">
      <c r="A115">
        <v>112</v>
      </c>
      <c r="B115" s="6">
        <v>5608490</v>
      </c>
      <c r="C115" s="2">
        <v>2.1221871332000002</v>
      </c>
      <c r="D115" s="2">
        <v>1.12366636419</v>
      </c>
      <c r="E115" s="2">
        <v>1.41193962521</v>
      </c>
      <c r="F115" s="2">
        <v>0.37390677956599999</v>
      </c>
      <c r="G115" s="2">
        <v>2.1221871332000002</v>
      </c>
      <c r="H115" s="2">
        <v>1.12366636419</v>
      </c>
      <c r="I115" s="2">
        <v>1.41193962521</v>
      </c>
      <c r="J115" s="2">
        <v>0.37390677956599999</v>
      </c>
    </row>
    <row r="116" spans="1:10" x14ac:dyDescent="0.2">
      <c r="A116">
        <v>113</v>
      </c>
      <c r="B116" s="6">
        <v>5608490</v>
      </c>
      <c r="C116" s="2">
        <v>2.1691164392600002</v>
      </c>
      <c r="D116" s="2">
        <v>1.1491582846499999</v>
      </c>
      <c r="E116" s="2">
        <v>1.43538546822</v>
      </c>
      <c r="F116" s="2">
        <v>0.371597886599</v>
      </c>
      <c r="G116" s="2">
        <v>2.1221871332000002</v>
      </c>
      <c r="H116" s="2">
        <v>1.12366636419</v>
      </c>
      <c r="I116" s="2">
        <v>1.41193962521</v>
      </c>
      <c r="J116" s="2">
        <v>0.37390677956599999</v>
      </c>
    </row>
    <row r="117" spans="1:10" x14ac:dyDescent="0.2">
      <c r="A117">
        <v>114</v>
      </c>
      <c r="B117" s="6">
        <v>5608490</v>
      </c>
      <c r="C117" s="2">
        <v>2.1317661714599998</v>
      </c>
      <c r="D117" s="2">
        <v>1.15374510944</v>
      </c>
      <c r="E117" s="2">
        <v>1.42996640672</v>
      </c>
      <c r="F117" s="2">
        <v>0.37809711481000002</v>
      </c>
      <c r="G117" s="2">
        <v>2.1221871332000002</v>
      </c>
      <c r="H117" s="2">
        <v>1.12366636419</v>
      </c>
      <c r="I117" s="2">
        <v>1.41193962521</v>
      </c>
      <c r="J117" s="2">
        <v>0.37390677956599999</v>
      </c>
    </row>
    <row r="118" spans="1:10" x14ac:dyDescent="0.2">
      <c r="A118">
        <v>115</v>
      </c>
      <c r="B118" s="6">
        <v>5608490</v>
      </c>
      <c r="C118" s="2">
        <v>2.3697822038499998</v>
      </c>
      <c r="D118" s="2">
        <v>1.29652835574</v>
      </c>
      <c r="E118" s="2">
        <v>1.59602019041</v>
      </c>
      <c r="F118" s="2">
        <v>0.38247301462099997</v>
      </c>
      <c r="G118" s="2">
        <v>2.1221871332000002</v>
      </c>
      <c r="H118" s="2">
        <v>1.12366636419</v>
      </c>
      <c r="I118" s="2">
        <v>1.41193962521</v>
      </c>
      <c r="J118" s="2">
        <v>0.37390677956599999</v>
      </c>
    </row>
    <row r="119" spans="1:10" x14ac:dyDescent="0.2">
      <c r="A119">
        <v>116</v>
      </c>
      <c r="B119" s="6">
        <v>5608490</v>
      </c>
      <c r="C119" s="2">
        <v>2.1537383629</v>
      </c>
      <c r="D119" s="2">
        <v>1.13742564827</v>
      </c>
      <c r="E119" s="2">
        <v>1.4225785128299999</v>
      </c>
      <c r="F119" s="2">
        <v>0.37007713847399998</v>
      </c>
      <c r="G119" s="2">
        <v>2.1221871332000002</v>
      </c>
      <c r="H119" s="2">
        <v>1.12366636419</v>
      </c>
      <c r="I119" s="2">
        <v>1.41193962521</v>
      </c>
      <c r="J119" s="2">
        <v>0.37390677956599999</v>
      </c>
    </row>
    <row r="120" spans="1:10" x14ac:dyDescent="0.2">
      <c r="A120">
        <v>117</v>
      </c>
      <c r="B120" s="6">
        <v>5578399</v>
      </c>
      <c r="C120" s="2">
        <v>2.13644044723</v>
      </c>
      <c r="D120" s="2">
        <v>1.11495709127</v>
      </c>
      <c r="E120" s="2">
        <v>1.4009576862999999</v>
      </c>
      <c r="F120" s="2">
        <v>0.36841796684700001</v>
      </c>
      <c r="G120" s="2">
        <v>2.13644044723</v>
      </c>
      <c r="H120" s="2">
        <v>1.11495709127</v>
      </c>
      <c r="I120" s="2">
        <v>1.4009576862999999</v>
      </c>
      <c r="J120" s="2">
        <v>0.36841796684700001</v>
      </c>
    </row>
    <row r="121" spans="1:10" x14ac:dyDescent="0.2">
      <c r="A121">
        <v>118</v>
      </c>
      <c r="B121" s="6">
        <v>5578321</v>
      </c>
      <c r="C121" s="2">
        <v>2.1364881628700001</v>
      </c>
      <c r="D121" s="2">
        <v>1.1150036784699999</v>
      </c>
      <c r="E121" s="2">
        <v>1.4009416314200001</v>
      </c>
      <c r="F121" s="2">
        <v>0.36843087264699997</v>
      </c>
      <c r="G121" s="2">
        <v>2.1364881628700001</v>
      </c>
      <c r="H121" s="2">
        <v>1.1150036784699999</v>
      </c>
      <c r="I121" s="2">
        <v>1.4009416314200001</v>
      </c>
      <c r="J121" s="2">
        <v>0.36843087264699997</v>
      </c>
    </row>
    <row r="122" spans="1:10" x14ac:dyDescent="0.2">
      <c r="A122">
        <v>119</v>
      </c>
      <c r="B122" s="6">
        <v>5578321</v>
      </c>
      <c r="C122" s="2">
        <v>2.1221871332000002</v>
      </c>
      <c r="D122" s="2">
        <v>1.12366636419</v>
      </c>
      <c r="E122" s="2">
        <v>1.41193962521</v>
      </c>
      <c r="F122" s="2">
        <v>0.37390677956599999</v>
      </c>
      <c r="G122" s="2">
        <v>2.1364881628700001</v>
      </c>
      <c r="H122" s="2">
        <v>1.1150036784699999</v>
      </c>
      <c r="I122" s="2">
        <v>1.4009416314200001</v>
      </c>
      <c r="J122" s="2">
        <v>0.36843087264699997</v>
      </c>
    </row>
    <row r="123" spans="1:10" x14ac:dyDescent="0.2">
      <c r="A123">
        <v>120</v>
      </c>
      <c r="B123" s="6">
        <v>5578321</v>
      </c>
      <c r="C123" s="2">
        <v>2.1364881628700001</v>
      </c>
      <c r="D123" s="2">
        <v>1.1150036784699999</v>
      </c>
      <c r="E123" s="2">
        <v>1.4009416314200001</v>
      </c>
      <c r="F123" s="2">
        <v>0.36843087264699997</v>
      </c>
      <c r="G123" s="2">
        <v>2.1364881628700001</v>
      </c>
      <c r="H123" s="2">
        <v>1.1150036784699999</v>
      </c>
      <c r="I123" s="2">
        <v>1.4009416314200001</v>
      </c>
      <c r="J123" s="2">
        <v>0.36843087264699997</v>
      </c>
    </row>
    <row r="124" spans="1:10" x14ac:dyDescent="0.2">
      <c r="A124">
        <v>121</v>
      </c>
      <c r="B124" s="6">
        <v>5578321</v>
      </c>
      <c r="C124" s="2">
        <v>2.1364881628700001</v>
      </c>
      <c r="D124" s="2">
        <v>1.1150036784699999</v>
      </c>
      <c r="E124" s="2">
        <v>1.4009416314200001</v>
      </c>
      <c r="F124" s="2">
        <v>0.36843087264699997</v>
      </c>
      <c r="G124" s="2">
        <v>2.1364881628700001</v>
      </c>
      <c r="H124" s="2">
        <v>1.1150036784699999</v>
      </c>
      <c r="I124" s="2">
        <v>1.4009416314200001</v>
      </c>
      <c r="J124" s="2">
        <v>0.36843087264699997</v>
      </c>
    </row>
    <row r="125" spans="1:10" x14ac:dyDescent="0.2">
      <c r="A125">
        <v>122</v>
      </c>
      <c r="B125" s="6">
        <v>5578321</v>
      </c>
      <c r="C125" s="2">
        <v>2.1364881628700001</v>
      </c>
      <c r="D125" s="2">
        <v>1.1150036784699999</v>
      </c>
      <c r="E125" s="2">
        <v>1.4009416314200001</v>
      </c>
      <c r="F125" s="2">
        <v>0.36843087264699997</v>
      </c>
      <c r="G125" s="2">
        <v>2.1364881628700001</v>
      </c>
      <c r="H125" s="2">
        <v>1.1150036784699999</v>
      </c>
      <c r="I125" s="2">
        <v>1.4009416314200001</v>
      </c>
      <c r="J125" s="2">
        <v>0.36843087264699997</v>
      </c>
    </row>
    <row r="126" spans="1:10" x14ac:dyDescent="0.2">
      <c r="A126">
        <v>123</v>
      </c>
      <c r="B126" s="6">
        <v>5578321</v>
      </c>
      <c r="C126" s="2">
        <v>2.12236159369</v>
      </c>
      <c r="D126" s="2">
        <v>1.12223275491</v>
      </c>
      <c r="E126" s="2">
        <v>1.4042269952199999</v>
      </c>
      <c r="F126" s="2">
        <v>0.37205267397699998</v>
      </c>
      <c r="G126" s="2">
        <v>2.1364881628700001</v>
      </c>
      <c r="H126" s="2">
        <v>1.1150036784699999</v>
      </c>
      <c r="I126" s="2">
        <v>1.4009416314200001</v>
      </c>
      <c r="J126" s="2">
        <v>0.36843087264699997</v>
      </c>
    </row>
    <row r="127" spans="1:10" x14ac:dyDescent="0.2">
      <c r="A127">
        <v>124</v>
      </c>
      <c r="B127" s="6">
        <v>5578321</v>
      </c>
      <c r="C127" s="2">
        <v>2.1319564450200001</v>
      </c>
      <c r="D127" s="2">
        <v>1.1539352885800001</v>
      </c>
      <c r="E127" s="2">
        <v>1.4302050552400001</v>
      </c>
      <c r="F127" s="2">
        <v>0.37813021576200001</v>
      </c>
      <c r="G127" s="2">
        <v>2.1364881628700001</v>
      </c>
      <c r="H127" s="2">
        <v>1.1150036784699999</v>
      </c>
      <c r="I127" s="2">
        <v>1.4009416314200001</v>
      </c>
      <c r="J127" s="2">
        <v>0.36843087264699997</v>
      </c>
    </row>
    <row r="128" spans="1:10" x14ac:dyDescent="0.2">
      <c r="A128">
        <v>125</v>
      </c>
      <c r="B128" s="6">
        <v>5578321</v>
      </c>
      <c r="C128" s="2">
        <v>2.1341359230000001</v>
      </c>
      <c r="D128" s="2">
        <v>1.11297815586</v>
      </c>
      <c r="E128" s="2">
        <v>1.3991246207900001</v>
      </c>
      <c r="F128" s="2">
        <v>0.36829142507700002</v>
      </c>
      <c r="G128" s="2">
        <v>2.1364881628700001</v>
      </c>
      <c r="H128" s="2">
        <v>1.1150036784699999</v>
      </c>
      <c r="I128" s="2">
        <v>1.4009416314200001</v>
      </c>
      <c r="J128" s="2">
        <v>0.36843087264699997</v>
      </c>
    </row>
    <row r="129" spans="1:10" x14ac:dyDescent="0.2">
      <c r="A129">
        <v>126</v>
      </c>
      <c r="B129" s="6">
        <v>5578321</v>
      </c>
      <c r="C129" s="2">
        <v>2.1319564450200001</v>
      </c>
      <c r="D129" s="2">
        <v>1.1539352885800001</v>
      </c>
      <c r="E129" s="2">
        <v>1.4302050552400001</v>
      </c>
      <c r="F129" s="2">
        <v>0.37813021576200001</v>
      </c>
      <c r="G129" s="2">
        <v>2.1364881628700001</v>
      </c>
      <c r="H129" s="2">
        <v>1.1150036784699999</v>
      </c>
      <c r="I129" s="2">
        <v>1.4009416314200001</v>
      </c>
      <c r="J129" s="2">
        <v>0.36843087264699997</v>
      </c>
    </row>
    <row r="130" spans="1:10" x14ac:dyDescent="0.2">
      <c r="A130">
        <v>127</v>
      </c>
      <c r="B130" s="6">
        <v>5578321</v>
      </c>
      <c r="C130" s="2">
        <v>2.1221871332000002</v>
      </c>
      <c r="D130" s="2">
        <v>1.12366636419</v>
      </c>
      <c r="E130" s="2">
        <v>1.41193962521</v>
      </c>
      <c r="F130" s="2">
        <v>0.37390677956599999</v>
      </c>
      <c r="G130" s="2">
        <v>2.1364881628700001</v>
      </c>
      <c r="H130" s="2">
        <v>1.1150036784699999</v>
      </c>
      <c r="I130" s="2">
        <v>1.4009416314200001</v>
      </c>
      <c r="J130" s="2">
        <v>0.36843087264699997</v>
      </c>
    </row>
    <row r="131" spans="1:10" x14ac:dyDescent="0.2">
      <c r="A131">
        <v>128</v>
      </c>
      <c r="B131" s="6">
        <v>5578321</v>
      </c>
      <c r="C131" s="2">
        <v>2.1368504652200002</v>
      </c>
      <c r="D131" s="2">
        <v>1.14785513908</v>
      </c>
      <c r="E131" s="2">
        <v>1.4274577499700001</v>
      </c>
      <c r="F131" s="2">
        <v>0.37620599274099997</v>
      </c>
      <c r="G131" s="2">
        <v>2.1364881628700001</v>
      </c>
      <c r="H131" s="2">
        <v>1.1150036784699999</v>
      </c>
      <c r="I131" s="2">
        <v>1.4009416314200001</v>
      </c>
      <c r="J131" s="2">
        <v>0.36843087264699997</v>
      </c>
    </row>
    <row r="132" spans="1:10" x14ac:dyDescent="0.2">
      <c r="A132">
        <v>129</v>
      </c>
      <c r="B132" s="6">
        <v>5578321</v>
      </c>
      <c r="C132" s="2">
        <v>2.1319564450200001</v>
      </c>
      <c r="D132" s="2">
        <v>1.1539352885800001</v>
      </c>
      <c r="E132" s="2">
        <v>1.4302050552400001</v>
      </c>
      <c r="F132" s="2">
        <v>0.37813021576200001</v>
      </c>
      <c r="G132" s="2">
        <v>2.1364881628700001</v>
      </c>
      <c r="H132" s="2">
        <v>1.1150036784699999</v>
      </c>
      <c r="I132" s="2">
        <v>1.4009416314200001</v>
      </c>
      <c r="J132" s="2">
        <v>0.36843087264699997</v>
      </c>
    </row>
    <row r="133" spans="1:10" x14ac:dyDescent="0.2">
      <c r="A133">
        <v>130</v>
      </c>
      <c r="B133" s="6">
        <v>5578321</v>
      </c>
      <c r="C133" s="2">
        <v>2.1364881628700001</v>
      </c>
      <c r="D133" s="2">
        <v>1.1150036784699999</v>
      </c>
      <c r="E133" s="2">
        <v>1.4009416314200001</v>
      </c>
      <c r="F133" s="2">
        <v>0.36843087264699997</v>
      </c>
      <c r="G133" s="2">
        <v>2.1364881628700001</v>
      </c>
      <c r="H133" s="2">
        <v>1.1150036784699999</v>
      </c>
      <c r="I133" s="2">
        <v>1.4009416314200001</v>
      </c>
      <c r="J133" s="2">
        <v>0.36843087264699997</v>
      </c>
    </row>
    <row r="134" spans="1:10" x14ac:dyDescent="0.2">
      <c r="A134">
        <v>131</v>
      </c>
      <c r="B134" s="6">
        <v>5578321</v>
      </c>
      <c r="C134" s="2">
        <v>2.1205351275300002</v>
      </c>
      <c r="D134" s="2">
        <v>1.12202508509</v>
      </c>
      <c r="E134" s="2">
        <v>1.4104556378099999</v>
      </c>
      <c r="F134" s="2">
        <v>0.37372824724600001</v>
      </c>
      <c r="G134" s="2">
        <v>2.1364881628700001</v>
      </c>
      <c r="H134" s="2">
        <v>1.1150036784699999</v>
      </c>
      <c r="I134" s="2">
        <v>1.4009416314200001</v>
      </c>
      <c r="J134" s="2">
        <v>0.36843087264699997</v>
      </c>
    </row>
    <row r="135" spans="1:10" x14ac:dyDescent="0.2">
      <c r="A135">
        <v>132</v>
      </c>
      <c r="B135" s="6">
        <v>5578321</v>
      </c>
      <c r="C135" s="2">
        <v>2.1319564450200001</v>
      </c>
      <c r="D135" s="2">
        <v>1.1539352885800001</v>
      </c>
      <c r="E135" s="2">
        <v>1.4302050552400001</v>
      </c>
      <c r="F135" s="2">
        <v>0.37813021576200001</v>
      </c>
      <c r="G135" s="2">
        <v>2.1364881628700001</v>
      </c>
      <c r="H135" s="2">
        <v>1.1150036784699999</v>
      </c>
      <c r="I135" s="2">
        <v>1.4009416314200001</v>
      </c>
      <c r="J135" s="2">
        <v>0.36843087264699997</v>
      </c>
    </row>
    <row r="136" spans="1:10" x14ac:dyDescent="0.2">
      <c r="A136">
        <v>133</v>
      </c>
      <c r="B136" s="6">
        <v>5578321</v>
      </c>
      <c r="C136" s="2">
        <v>2.1627239354199999</v>
      </c>
      <c r="D136" s="2">
        <v>1.18290340203</v>
      </c>
      <c r="E136" s="2">
        <v>1.47054078158</v>
      </c>
      <c r="F136" s="2">
        <v>0.38350274574600002</v>
      </c>
      <c r="G136" s="2">
        <v>2.1364881628700001</v>
      </c>
      <c r="H136" s="2">
        <v>1.1150036784699999</v>
      </c>
      <c r="I136" s="2">
        <v>1.4009416314200001</v>
      </c>
      <c r="J136" s="2">
        <v>0.36843087264699997</v>
      </c>
    </row>
    <row r="137" spans="1:10" x14ac:dyDescent="0.2">
      <c r="A137">
        <v>134</v>
      </c>
      <c r="B137" s="6">
        <v>5578321</v>
      </c>
      <c r="C137" s="2">
        <v>2.12601824997</v>
      </c>
      <c r="D137" s="2">
        <v>1.1172613838200001</v>
      </c>
      <c r="E137" s="2">
        <v>1.4068685110000001</v>
      </c>
      <c r="F137" s="2">
        <v>0.37183733559999999</v>
      </c>
      <c r="G137" s="2">
        <v>2.1364881628700001</v>
      </c>
      <c r="H137" s="2">
        <v>1.1150036784699999</v>
      </c>
      <c r="I137" s="2">
        <v>1.4009416314200001</v>
      </c>
      <c r="J137" s="2">
        <v>0.36843087264699997</v>
      </c>
    </row>
    <row r="138" spans="1:10" x14ac:dyDescent="0.2">
      <c r="A138">
        <v>135</v>
      </c>
      <c r="B138" s="6">
        <v>5578321</v>
      </c>
      <c r="C138" s="2">
        <v>2.13793044176</v>
      </c>
      <c r="D138" s="2">
        <v>1.14891476261</v>
      </c>
      <c r="E138" s="2">
        <v>1.4273820024299999</v>
      </c>
      <c r="F138" s="2">
        <v>0.37618933913399999</v>
      </c>
      <c r="G138" s="2">
        <v>2.1364881628700001</v>
      </c>
      <c r="H138" s="2">
        <v>1.1150036784699999</v>
      </c>
      <c r="I138" s="2">
        <v>1.4009416314200001</v>
      </c>
      <c r="J138" s="2">
        <v>0.36843087264699997</v>
      </c>
    </row>
    <row r="139" spans="1:10" x14ac:dyDescent="0.2">
      <c r="A139">
        <v>136</v>
      </c>
      <c r="B139" s="6">
        <v>5578321</v>
      </c>
      <c r="C139" s="2">
        <v>2.1319564450200001</v>
      </c>
      <c r="D139" s="2">
        <v>1.1539352885800001</v>
      </c>
      <c r="E139" s="2">
        <v>1.4302050552400001</v>
      </c>
      <c r="F139" s="2">
        <v>0.37813021576200001</v>
      </c>
      <c r="G139" s="2">
        <v>2.1364881628700001</v>
      </c>
      <c r="H139" s="2">
        <v>1.1150036784699999</v>
      </c>
      <c r="I139" s="2">
        <v>1.4009416314200001</v>
      </c>
      <c r="J139" s="2">
        <v>0.36843087264699997</v>
      </c>
    </row>
    <row r="140" spans="1:10" x14ac:dyDescent="0.2">
      <c r="A140">
        <v>137</v>
      </c>
      <c r="B140" s="6">
        <v>5572133</v>
      </c>
      <c r="C140" s="2">
        <v>2.1361985899000002</v>
      </c>
      <c r="D140" s="2">
        <v>1.11472095371</v>
      </c>
      <c r="E140" s="2">
        <v>1.40031435946</v>
      </c>
      <c r="F140" s="2">
        <v>0.36834902117399998</v>
      </c>
      <c r="G140" s="2">
        <v>2.1361985899000002</v>
      </c>
      <c r="H140" s="2">
        <v>1.11472095371</v>
      </c>
      <c r="I140" s="2">
        <v>1.40031435946</v>
      </c>
      <c r="J140" s="2">
        <v>0.36834902117399998</v>
      </c>
    </row>
    <row r="141" spans="1:10" x14ac:dyDescent="0.2">
      <c r="A141">
        <v>138</v>
      </c>
      <c r="B141" s="6">
        <v>5572133</v>
      </c>
      <c r="C141" s="2">
        <v>2.1319564450200001</v>
      </c>
      <c r="D141" s="2">
        <v>1.1539352885800001</v>
      </c>
      <c r="E141" s="2">
        <v>1.4302050552400001</v>
      </c>
      <c r="F141" s="2">
        <v>0.37813021576200001</v>
      </c>
      <c r="G141" s="2">
        <v>2.1361985899000002</v>
      </c>
      <c r="H141" s="2">
        <v>1.11472095371</v>
      </c>
      <c r="I141" s="2">
        <v>1.40031435946</v>
      </c>
      <c r="J141" s="2">
        <v>0.36834902117399998</v>
      </c>
    </row>
    <row r="142" spans="1:10" x14ac:dyDescent="0.2">
      <c r="A142">
        <v>139</v>
      </c>
      <c r="B142" s="6">
        <v>5572133</v>
      </c>
      <c r="C142" s="2">
        <v>2.1361985899000002</v>
      </c>
      <c r="D142" s="2">
        <v>1.11472095371</v>
      </c>
      <c r="E142" s="2">
        <v>1.40031435946</v>
      </c>
      <c r="F142" s="2">
        <v>0.36834902117399998</v>
      </c>
      <c r="G142" s="2">
        <v>2.1361985899000002</v>
      </c>
      <c r="H142" s="2">
        <v>1.11472095371</v>
      </c>
      <c r="I142" s="2">
        <v>1.40031435946</v>
      </c>
      <c r="J142" s="2">
        <v>0.36834902117399998</v>
      </c>
    </row>
    <row r="143" spans="1:10" x14ac:dyDescent="0.2">
      <c r="A143">
        <v>140</v>
      </c>
      <c r="B143" s="6">
        <v>5572133</v>
      </c>
      <c r="C143" s="2">
        <v>2.1361985899000002</v>
      </c>
      <c r="D143" s="2">
        <v>1.11472095371</v>
      </c>
      <c r="E143" s="2">
        <v>1.40031435946</v>
      </c>
      <c r="F143" s="2">
        <v>0.36834902117399998</v>
      </c>
      <c r="G143" s="2">
        <v>2.1361985899000002</v>
      </c>
      <c r="H143" s="2">
        <v>1.11472095371</v>
      </c>
      <c r="I143" s="2">
        <v>1.40031435946</v>
      </c>
      <c r="J143" s="2">
        <v>0.36834902117399998</v>
      </c>
    </row>
    <row r="144" spans="1:10" x14ac:dyDescent="0.2">
      <c r="A144">
        <v>141</v>
      </c>
      <c r="B144" s="6">
        <v>5572133</v>
      </c>
      <c r="C144" s="2">
        <v>2.1221871332000002</v>
      </c>
      <c r="D144" s="2">
        <v>1.12366636419</v>
      </c>
      <c r="E144" s="2">
        <v>1.41193962521</v>
      </c>
      <c r="F144" s="2">
        <v>0.37390677956599999</v>
      </c>
      <c r="G144" s="2">
        <v>2.1361985899000002</v>
      </c>
      <c r="H144" s="2">
        <v>1.11472095371</v>
      </c>
      <c r="I144" s="2">
        <v>1.40031435946</v>
      </c>
      <c r="J144" s="2">
        <v>0.36834902117399998</v>
      </c>
    </row>
    <row r="145" spans="1:10" x14ac:dyDescent="0.2">
      <c r="A145">
        <v>142</v>
      </c>
      <c r="B145" s="6">
        <v>5572133</v>
      </c>
      <c r="C145" s="2">
        <v>2.1361985899000002</v>
      </c>
      <c r="D145" s="2">
        <v>1.11472095371</v>
      </c>
      <c r="E145" s="2">
        <v>1.40031435946</v>
      </c>
      <c r="F145" s="2">
        <v>0.36834902117399998</v>
      </c>
      <c r="G145" s="2">
        <v>2.1361985899000002</v>
      </c>
      <c r="H145" s="2">
        <v>1.11472095371</v>
      </c>
      <c r="I145" s="2">
        <v>1.40031435946</v>
      </c>
      <c r="J145" s="2">
        <v>0.36834902117399998</v>
      </c>
    </row>
    <row r="146" spans="1:10" x14ac:dyDescent="0.2">
      <c r="A146">
        <v>143</v>
      </c>
      <c r="B146" s="6">
        <v>5572133</v>
      </c>
      <c r="C146" s="2">
        <v>2.1221871332000002</v>
      </c>
      <c r="D146" s="2">
        <v>1.12366636419</v>
      </c>
      <c r="E146" s="2">
        <v>1.41193962521</v>
      </c>
      <c r="F146" s="2">
        <v>0.37390677956599999</v>
      </c>
      <c r="G146" s="2">
        <v>2.1361985899000002</v>
      </c>
      <c r="H146" s="2">
        <v>1.11472095371</v>
      </c>
      <c r="I146" s="2">
        <v>1.40031435946</v>
      </c>
      <c r="J146" s="2">
        <v>0.36834902117399998</v>
      </c>
    </row>
    <row r="147" spans="1:10" x14ac:dyDescent="0.2">
      <c r="A147">
        <v>144</v>
      </c>
      <c r="B147" s="6">
        <v>5572133</v>
      </c>
      <c r="C147" s="2">
        <v>2.1361985899000002</v>
      </c>
      <c r="D147" s="2">
        <v>1.11472095371</v>
      </c>
      <c r="E147" s="2">
        <v>1.40031435946</v>
      </c>
      <c r="F147" s="2">
        <v>0.36834902117399998</v>
      </c>
      <c r="G147" s="2">
        <v>2.1361985899000002</v>
      </c>
      <c r="H147" s="2">
        <v>1.11472095371</v>
      </c>
      <c r="I147" s="2">
        <v>1.40031435946</v>
      </c>
      <c r="J147" s="2">
        <v>0.36834902117399998</v>
      </c>
    </row>
    <row r="148" spans="1:10" x14ac:dyDescent="0.2">
      <c r="A148">
        <v>145</v>
      </c>
      <c r="B148" s="6">
        <v>5572133</v>
      </c>
      <c r="C148" s="2">
        <v>2.1361985899000002</v>
      </c>
      <c r="D148" s="2">
        <v>1.11472095371</v>
      </c>
      <c r="E148" s="2">
        <v>1.40031435946</v>
      </c>
      <c r="F148" s="2">
        <v>0.36834902117399998</v>
      </c>
      <c r="G148" s="2">
        <v>2.1361985899000002</v>
      </c>
      <c r="H148" s="2">
        <v>1.11472095371</v>
      </c>
      <c r="I148" s="2">
        <v>1.40031435946</v>
      </c>
      <c r="J148" s="2">
        <v>0.36834902117399998</v>
      </c>
    </row>
    <row r="149" spans="1:10" x14ac:dyDescent="0.2">
      <c r="A149">
        <v>146</v>
      </c>
      <c r="B149" s="6">
        <v>5572133</v>
      </c>
      <c r="C149" s="2">
        <v>2.1357742821899999</v>
      </c>
      <c r="D149" s="2">
        <v>1.1149570024</v>
      </c>
      <c r="E149" s="2">
        <v>1.4003358854400001</v>
      </c>
      <c r="F149" s="2">
        <v>0.36843492131200001</v>
      </c>
      <c r="G149" s="2">
        <v>2.1361985899000002</v>
      </c>
      <c r="H149" s="2">
        <v>1.11472095371</v>
      </c>
      <c r="I149" s="2">
        <v>1.40031435946</v>
      </c>
      <c r="J149" s="2">
        <v>0.36834902117399998</v>
      </c>
    </row>
    <row r="150" spans="1:10" x14ac:dyDescent="0.2">
      <c r="A150">
        <v>147</v>
      </c>
      <c r="B150" s="6">
        <v>5572133</v>
      </c>
      <c r="C150" s="2">
        <v>2.1341359230000001</v>
      </c>
      <c r="D150" s="2">
        <v>1.11297815586</v>
      </c>
      <c r="E150" s="2">
        <v>1.3991246207900001</v>
      </c>
      <c r="F150" s="2">
        <v>0.36829142507700002</v>
      </c>
      <c r="G150" s="2">
        <v>2.1361985899000002</v>
      </c>
      <c r="H150" s="2">
        <v>1.11472095371</v>
      </c>
      <c r="I150" s="2">
        <v>1.40031435946</v>
      </c>
      <c r="J150" s="2">
        <v>0.36834902117399998</v>
      </c>
    </row>
    <row r="151" spans="1:10" x14ac:dyDescent="0.2">
      <c r="A151">
        <v>148</v>
      </c>
      <c r="B151" s="6">
        <v>5572133</v>
      </c>
      <c r="C151" s="2">
        <v>2.1635447290699998</v>
      </c>
      <c r="D151" s="2">
        <v>1.0761917776400001</v>
      </c>
      <c r="E151" s="2">
        <v>1.3575940764900001</v>
      </c>
      <c r="F151" s="2">
        <v>0.35164681994199998</v>
      </c>
      <c r="G151" s="2">
        <v>2.1361985899000002</v>
      </c>
      <c r="H151" s="2">
        <v>1.11472095371</v>
      </c>
      <c r="I151" s="2">
        <v>1.40031435946</v>
      </c>
      <c r="J151" s="2">
        <v>0.36834902117399998</v>
      </c>
    </row>
    <row r="152" spans="1:10" x14ac:dyDescent="0.2">
      <c r="A152">
        <v>149</v>
      </c>
      <c r="B152" s="6">
        <v>5572133</v>
      </c>
      <c r="C152" s="2">
        <v>2.1262794524099999</v>
      </c>
      <c r="D152" s="2">
        <v>1.1182519662899999</v>
      </c>
      <c r="E152" s="2">
        <v>1.40953138825</v>
      </c>
      <c r="F152" s="2">
        <v>0.37244472520100003</v>
      </c>
      <c r="G152" s="2">
        <v>2.1361985899000002</v>
      </c>
      <c r="H152" s="2">
        <v>1.11472095371</v>
      </c>
      <c r="I152" s="2">
        <v>1.40031435946</v>
      </c>
      <c r="J152" s="2">
        <v>0.36834902117399998</v>
      </c>
    </row>
    <row r="153" spans="1:10" x14ac:dyDescent="0.2">
      <c r="A153">
        <v>150</v>
      </c>
      <c r="B153" s="6">
        <v>5572133</v>
      </c>
      <c r="C153" s="2">
        <v>2.1319300215300001</v>
      </c>
      <c r="D153" s="2">
        <v>1.15390886973</v>
      </c>
      <c r="E153" s="2">
        <v>1.43012977865</v>
      </c>
      <c r="F153" s="2">
        <v>0.37812265670400003</v>
      </c>
      <c r="G153" s="2">
        <v>2.1361985899000002</v>
      </c>
      <c r="H153" s="2">
        <v>1.11472095371</v>
      </c>
      <c r="I153" s="2">
        <v>1.40031435946</v>
      </c>
      <c r="J153" s="2">
        <v>0.36834902117399998</v>
      </c>
    </row>
    <row r="154" spans="1:10" x14ac:dyDescent="0.2">
      <c r="A154">
        <v>151</v>
      </c>
      <c r="B154" s="6">
        <v>5572133</v>
      </c>
      <c r="C154" s="2">
        <v>2.1318715644199999</v>
      </c>
      <c r="D154" s="2">
        <v>1.1107664292299999</v>
      </c>
      <c r="E154" s="2">
        <v>1.3959240096300001</v>
      </c>
      <c r="F154" s="2">
        <v>0.36780509501000003</v>
      </c>
      <c r="G154" s="2">
        <v>2.1361985899000002</v>
      </c>
      <c r="H154" s="2">
        <v>1.11472095371</v>
      </c>
      <c r="I154" s="2">
        <v>1.40031435946</v>
      </c>
      <c r="J154" s="2">
        <v>0.36834902117399998</v>
      </c>
    </row>
    <row r="155" spans="1:10" x14ac:dyDescent="0.2">
      <c r="A155">
        <v>152</v>
      </c>
      <c r="B155" s="6">
        <v>5572133</v>
      </c>
      <c r="C155" s="2">
        <v>2.1201244663000001</v>
      </c>
      <c r="D155" s="2">
        <v>1.12187534422</v>
      </c>
      <c r="E155" s="2">
        <v>1.41073920429</v>
      </c>
      <c r="F155" s="2">
        <v>0.37384781750599999</v>
      </c>
      <c r="G155" s="2">
        <v>2.1361985899000002</v>
      </c>
      <c r="H155" s="2">
        <v>1.11472095371</v>
      </c>
      <c r="I155" s="2">
        <v>1.40031435946</v>
      </c>
      <c r="J155" s="2">
        <v>0.36834902117399998</v>
      </c>
    </row>
    <row r="156" spans="1:10" x14ac:dyDescent="0.2">
      <c r="A156">
        <v>153</v>
      </c>
      <c r="B156" s="6">
        <v>5572133</v>
      </c>
      <c r="C156" s="2">
        <v>2.1361985899000002</v>
      </c>
      <c r="D156" s="2">
        <v>1.11472095371</v>
      </c>
      <c r="E156" s="2">
        <v>1.40031435946</v>
      </c>
      <c r="F156" s="2">
        <v>0.36834902117399998</v>
      </c>
      <c r="G156" s="2">
        <v>2.1361985899000002</v>
      </c>
      <c r="H156" s="2">
        <v>1.11472095371</v>
      </c>
      <c r="I156" s="2">
        <v>1.40031435946</v>
      </c>
      <c r="J156" s="2">
        <v>0.36834902117399998</v>
      </c>
    </row>
    <row r="157" spans="1:10" x14ac:dyDescent="0.2">
      <c r="A157">
        <v>154</v>
      </c>
      <c r="B157" s="6">
        <v>5572133</v>
      </c>
      <c r="C157" s="2">
        <v>2.1202770710599999</v>
      </c>
      <c r="D157" s="2">
        <v>1.14449186493</v>
      </c>
      <c r="E157" s="2">
        <v>1.4240286799599999</v>
      </c>
      <c r="F157" s="2">
        <v>0.37805969219300001</v>
      </c>
      <c r="G157" s="2">
        <v>2.1361985899000002</v>
      </c>
      <c r="H157" s="2">
        <v>1.11472095371</v>
      </c>
      <c r="I157" s="2">
        <v>1.40031435946</v>
      </c>
      <c r="J157" s="2">
        <v>0.36834902117399998</v>
      </c>
    </row>
    <row r="158" spans="1:10" x14ac:dyDescent="0.2">
      <c r="A158">
        <v>155</v>
      </c>
      <c r="B158" s="6">
        <v>5572133</v>
      </c>
      <c r="C158" s="2">
        <v>2.13078553253</v>
      </c>
      <c r="D158" s="2">
        <v>1.1185184080899999</v>
      </c>
      <c r="E158" s="2">
        <v>1.4033912604800001</v>
      </c>
      <c r="F158" s="2">
        <v>0.37022276081599997</v>
      </c>
      <c r="G158" s="2">
        <v>2.1361985899000002</v>
      </c>
      <c r="H158" s="2">
        <v>1.11472095371</v>
      </c>
      <c r="I158" s="2">
        <v>1.40031435946</v>
      </c>
      <c r="J158" s="2">
        <v>0.36834902117399998</v>
      </c>
    </row>
    <row r="159" spans="1:10" x14ac:dyDescent="0.2">
      <c r="A159">
        <v>156</v>
      </c>
      <c r="B159" s="6">
        <v>5572133</v>
      </c>
      <c r="C159" s="2">
        <v>2.1050350092199999</v>
      </c>
      <c r="D159" s="2">
        <v>1.1458356681699999</v>
      </c>
      <c r="E159" s="2">
        <v>1.42477054089</v>
      </c>
      <c r="F159" s="2">
        <v>0.38104248656099998</v>
      </c>
      <c r="G159" s="2">
        <v>2.1361985899000002</v>
      </c>
      <c r="H159" s="2">
        <v>1.11472095371</v>
      </c>
      <c r="I159" s="2">
        <v>1.40031435946</v>
      </c>
      <c r="J159" s="2">
        <v>0.36834902117399998</v>
      </c>
    </row>
    <row r="160" spans="1:10" x14ac:dyDescent="0.2">
      <c r="A160">
        <v>157</v>
      </c>
      <c r="B160" s="6">
        <v>5572133</v>
      </c>
      <c r="C160" s="2">
        <v>2.1167897307899999</v>
      </c>
      <c r="D160" s="2">
        <v>1.1233855986800001</v>
      </c>
      <c r="E160" s="2">
        <v>1.40902389473</v>
      </c>
      <c r="F160" s="2">
        <v>0.37358732392600003</v>
      </c>
      <c r="G160" s="2">
        <v>2.1361985899000002</v>
      </c>
      <c r="H160" s="2">
        <v>1.11472095371</v>
      </c>
      <c r="I160" s="2">
        <v>1.40031435946</v>
      </c>
      <c r="J160" s="2">
        <v>0.36834902117399998</v>
      </c>
    </row>
    <row r="161" spans="1:10" x14ac:dyDescent="0.2">
      <c r="A161">
        <v>158</v>
      </c>
      <c r="B161" s="6">
        <v>5572133</v>
      </c>
      <c r="C161" s="2">
        <v>2.1361985899000002</v>
      </c>
      <c r="D161" s="2">
        <v>1.11472095371</v>
      </c>
      <c r="E161" s="2">
        <v>1.40031435946</v>
      </c>
      <c r="F161" s="2">
        <v>0.36834902117399998</v>
      </c>
      <c r="G161" s="2">
        <v>2.1361985899000002</v>
      </c>
      <c r="H161" s="2">
        <v>1.11472095371</v>
      </c>
      <c r="I161" s="2">
        <v>1.40031435946</v>
      </c>
      <c r="J161" s="2">
        <v>0.36834902117399998</v>
      </c>
    </row>
    <row r="162" spans="1:10" x14ac:dyDescent="0.2">
      <c r="A162">
        <v>159</v>
      </c>
      <c r="B162" s="6">
        <v>5572133</v>
      </c>
      <c r="C162" s="2">
        <v>2.1368504652200002</v>
      </c>
      <c r="D162" s="2">
        <v>1.14785513908</v>
      </c>
      <c r="E162" s="2">
        <v>1.4274577499700001</v>
      </c>
      <c r="F162" s="2">
        <v>0.37620599274099997</v>
      </c>
      <c r="G162" s="2">
        <v>2.1361985899000002</v>
      </c>
      <c r="H162" s="2">
        <v>1.11472095371</v>
      </c>
      <c r="I162" s="2">
        <v>1.40031435946</v>
      </c>
      <c r="J162" s="2">
        <v>0.36834902117399998</v>
      </c>
    </row>
    <row r="163" spans="1:10" x14ac:dyDescent="0.2">
      <c r="A163">
        <v>160</v>
      </c>
      <c r="B163" s="6">
        <v>5572133</v>
      </c>
      <c r="C163" s="2">
        <v>2.1221871332000002</v>
      </c>
      <c r="D163" s="2">
        <v>1.12366636419</v>
      </c>
      <c r="E163" s="2">
        <v>1.41193962521</v>
      </c>
      <c r="F163" s="2">
        <v>0.37390677956599999</v>
      </c>
      <c r="G163" s="2">
        <v>2.1361985899000002</v>
      </c>
      <c r="H163" s="2">
        <v>1.11472095371</v>
      </c>
      <c r="I163" s="2">
        <v>1.40031435946</v>
      </c>
      <c r="J163" s="2">
        <v>0.36834902117399998</v>
      </c>
    </row>
    <row r="164" spans="1:10" x14ac:dyDescent="0.2">
      <c r="A164">
        <v>161</v>
      </c>
      <c r="B164" s="6">
        <v>5572133</v>
      </c>
      <c r="C164" s="2">
        <v>2.1249898913299998</v>
      </c>
      <c r="D164" s="2">
        <v>1.12232286406</v>
      </c>
      <c r="E164" s="2">
        <v>1.4107354039</v>
      </c>
      <c r="F164" s="2">
        <v>0.37313919820699998</v>
      </c>
      <c r="G164" s="2">
        <v>2.1361985899000002</v>
      </c>
      <c r="H164" s="2">
        <v>1.11472095371</v>
      </c>
      <c r="I164" s="2">
        <v>1.40031435946</v>
      </c>
      <c r="J164" s="2">
        <v>0.36834902117399998</v>
      </c>
    </row>
    <row r="165" spans="1:10" x14ac:dyDescent="0.2">
      <c r="A165">
        <v>162</v>
      </c>
      <c r="B165" s="6">
        <v>5572133</v>
      </c>
      <c r="C165" s="2">
        <v>2.1356395080300001</v>
      </c>
      <c r="D165" s="2">
        <v>1.1141750937499999</v>
      </c>
      <c r="E165" s="2">
        <v>1.4000201163999999</v>
      </c>
      <c r="F165" s="2">
        <v>0.36835128963500002</v>
      </c>
      <c r="G165" s="2">
        <v>2.1361985899000002</v>
      </c>
      <c r="H165" s="2">
        <v>1.11472095371</v>
      </c>
      <c r="I165" s="2">
        <v>1.40031435946</v>
      </c>
      <c r="J165" s="2">
        <v>0.36834902117399998</v>
      </c>
    </row>
    <row r="166" spans="1:10" x14ac:dyDescent="0.2">
      <c r="A166">
        <v>163</v>
      </c>
      <c r="B166" s="6">
        <v>5572133</v>
      </c>
      <c r="C166" s="2">
        <v>2.1319564450200001</v>
      </c>
      <c r="D166" s="2">
        <v>1.1539352885800001</v>
      </c>
      <c r="E166" s="2">
        <v>1.4302050552400001</v>
      </c>
      <c r="F166" s="2">
        <v>0.37813021576200001</v>
      </c>
      <c r="G166" s="2">
        <v>2.1361985899000002</v>
      </c>
      <c r="H166" s="2">
        <v>1.11472095371</v>
      </c>
      <c r="I166" s="2">
        <v>1.40031435946</v>
      </c>
      <c r="J166" s="2">
        <v>0.36834902117399998</v>
      </c>
    </row>
    <row r="167" spans="1:10" x14ac:dyDescent="0.2">
      <c r="A167">
        <v>164</v>
      </c>
      <c r="B167" s="6">
        <v>5572133</v>
      </c>
      <c r="C167" s="2">
        <v>2.1361985899000002</v>
      </c>
      <c r="D167" s="2">
        <v>1.11472095371</v>
      </c>
      <c r="E167" s="2">
        <v>1.40031435946</v>
      </c>
      <c r="F167" s="2">
        <v>0.36834902117399998</v>
      </c>
      <c r="G167" s="2">
        <v>2.1361985899000002</v>
      </c>
      <c r="H167" s="2">
        <v>1.11472095371</v>
      </c>
      <c r="I167" s="2">
        <v>1.40031435946</v>
      </c>
      <c r="J167" s="2">
        <v>0.36834902117399998</v>
      </c>
    </row>
    <row r="168" spans="1:10" x14ac:dyDescent="0.2">
      <c r="A168">
        <v>165</v>
      </c>
      <c r="B168" s="6">
        <v>5572133</v>
      </c>
      <c r="C168" s="2">
        <v>2.1361985899000002</v>
      </c>
      <c r="D168" s="2">
        <v>1.11472095371</v>
      </c>
      <c r="E168" s="2">
        <v>1.40031435946</v>
      </c>
      <c r="F168" s="2">
        <v>0.36834902117399998</v>
      </c>
      <c r="G168" s="2">
        <v>2.1361985899000002</v>
      </c>
      <c r="H168" s="2">
        <v>1.11472095371</v>
      </c>
      <c r="I168" s="2">
        <v>1.40031435946</v>
      </c>
      <c r="J168" s="2">
        <v>0.36834902117399998</v>
      </c>
    </row>
    <row r="169" spans="1:10" x14ac:dyDescent="0.2">
      <c r="A169">
        <v>166</v>
      </c>
      <c r="B169" s="6">
        <v>5572133</v>
      </c>
      <c r="C169" s="2">
        <v>2.1361985899000002</v>
      </c>
      <c r="D169" s="2">
        <v>1.11472095371</v>
      </c>
      <c r="E169" s="2">
        <v>1.40031435946</v>
      </c>
      <c r="F169" s="2">
        <v>0.36834902117399998</v>
      </c>
      <c r="G169" s="2">
        <v>2.1361985899000002</v>
      </c>
      <c r="H169" s="2">
        <v>1.11472095371</v>
      </c>
      <c r="I169" s="2">
        <v>1.40031435946</v>
      </c>
      <c r="J169" s="2">
        <v>0.36834902117399998</v>
      </c>
    </row>
    <row r="170" spans="1:10" x14ac:dyDescent="0.2">
      <c r="A170">
        <v>167</v>
      </c>
      <c r="B170" s="6">
        <v>5572133</v>
      </c>
      <c r="C170" s="2">
        <v>2.1368504652200002</v>
      </c>
      <c r="D170" s="2">
        <v>1.14785513908</v>
      </c>
      <c r="E170" s="2">
        <v>1.4274577499700001</v>
      </c>
      <c r="F170" s="2">
        <v>0.37620599274099997</v>
      </c>
      <c r="G170" s="2">
        <v>2.1361985899000002</v>
      </c>
      <c r="H170" s="2">
        <v>1.11472095371</v>
      </c>
      <c r="I170" s="2">
        <v>1.40031435946</v>
      </c>
      <c r="J170" s="2">
        <v>0.36834902117399998</v>
      </c>
    </row>
    <row r="171" spans="1:10" x14ac:dyDescent="0.2">
      <c r="A171">
        <v>168</v>
      </c>
      <c r="B171" s="6">
        <v>5572133</v>
      </c>
      <c r="C171" s="2">
        <v>2.1319564450200001</v>
      </c>
      <c r="D171" s="2">
        <v>1.1539352885800001</v>
      </c>
      <c r="E171" s="2">
        <v>1.4302050552400001</v>
      </c>
      <c r="F171" s="2">
        <v>0.37813021576200001</v>
      </c>
      <c r="G171" s="2">
        <v>2.1361985899000002</v>
      </c>
      <c r="H171" s="2">
        <v>1.11472095371</v>
      </c>
      <c r="I171" s="2">
        <v>1.40031435946</v>
      </c>
      <c r="J171" s="2">
        <v>0.36834902117399998</v>
      </c>
    </row>
    <row r="172" spans="1:10" x14ac:dyDescent="0.2">
      <c r="A172">
        <v>169</v>
      </c>
      <c r="B172" s="6">
        <v>5572133</v>
      </c>
      <c r="C172" s="2">
        <v>2.1239974259999999</v>
      </c>
      <c r="D172" s="2">
        <v>1.1489598913100001</v>
      </c>
      <c r="E172" s="2">
        <v>1.4251369175799999</v>
      </c>
      <c r="F172" s="2">
        <v>0.37800128378100001</v>
      </c>
      <c r="G172" s="2">
        <v>2.1361985899000002</v>
      </c>
      <c r="H172" s="2">
        <v>1.11472095371</v>
      </c>
      <c r="I172" s="2">
        <v>1.40031435946</v>
      </c>
      <c r="J172" s="2">
        <v>0.36834902117399998</v>
      </c>
    </row>
    <row r="173" spans="1:10" x14ac:dyDescent="0.2">
      <c r="A173">
        <v>170</v>
      </c>
      <c r="B173" s="6">
        <v>5572133</v>
      </c>
      <c r="C173" s="2">
        <v>2.1347877983200001</v>
      </c>
      <c r="D173" s="2">
        <v>1.1461030374400001</v>
      </c>
      <c r="E173" s="2">
        <v>1.42629159584</v>
      </c>
      <c r="F173" s="2">
        <v>0.37617095580499998</v>
      </c>
      <c r="G173" s="2">
        <v>2.1361985899000002</v>
      </c>
      <c r="H173" s="2">
        <v>1.11472095371</v>
      </c>
      <c r="I173" s="2">
        <v>1.40031435946</v>
      </c>
      <c r="J173" s="2">
        <v>0.36834902117399998</v>
      </c>
    </row>
    <row r="174" spans="1:10" x14ac:dyDescent="0.2">
      <c r="A174">
        <v>171</v>
      </c>
      <c r="B174" s="6">
        <v>5572133</v>
      </c>
      <c r="C174" s="2">
        <v>2.1059353303199999</v>
      </c>
      <c r="D174" s="2">
        <v>1.11932098094</v>
      </c>
      <c r="E174" s="2">
        <v>1.4023677241000001</v>
      </c>
      <c r="F174" s="2">
        <v>0.374362525344</v>
      </c>
      <c r="G174" s="2">
        <v>2.1361985899000002</v>
      </c>
      <c r="H174" s="2">
        <v>1.11472095371</v>
      </c>
      <c r="I174" s="2">
        <v>1.40031435946</v>
      </c>
      <c r="J174" s="2">
        <v>0.36834902117399998</v>
      </c>
    </row>
    <row r="175" spans="1:10" x14ac:dyDescent="0.2">
      <c r="A175">
        <v>172</v>
      </c>
      <c r="B175" s="6">
        <v>5572133</v>
      </c>
      <c r="C175" s="2">
        <v>2.1378160248700002</v>
      </c>
      <c r="D175" s="2">
        <v>1.1163001374299999</v>
      </c>
      <c r="E175" s="2">
        <v>1.4013708016199999</v>
      </c>
      <c r="F175" s="2">
        <v>0.36849952580099998</v>
      </c>
      <c r="G175" s="2">
        <v>2.1361985899000002</v>
      </c>
      <c r="H175" s="2">
        <v>1.11472095371</v>
      </c>
      <c r="I175" s="2">
        <v>1.40031435946</v>
      </c>
      <c r="J175" s="2">
        <v>0.36834902117399998</v>
      </c>
    </row>
    <row r="176" spans="1:10" x14ac:dyDescent="0.2">
      <c r="A176">
        <v>173</v>
      </c>
      <c r="B176" s="6">
        <v>5572133</v>
      </c>
      <c r="C176" s="2">
        <v>2.1361985899000002</v>
      </c>
      <c r="D176" s="2">
        <v>1.11472095371</v>
      </c>
      <c r="E176" s="2">
        <v>1.40031435946</v>
      </c>
      <c r="F176" s="2">
        <v>0.36834902117399998</v>
      </c>
      <c r="G176" s="2">
        <v>2.1361985899000002</v>
      </c>
      <c r="H176" s="2">
        <v>1.11472095371</v>
      </c>
      <c r="I176" s="2">
        <v>1.40031435946</v>
      </c>
      <c r="J176" s="2">
        <v>0.36834902117399998</v>
      </c>
    </row>
    <row r="177" spans="1:10" x14ac:dyDescent="0.2">
      <c r="A177">
        <v>174</v>
      </c>
      <c r="B177" s="6">
        <v>5572133</v>
      </c>
      <c r="C177" s="2">
        <v>2.1341359230000001</v>
      </c>
      <c r="D177" s="2">
        <v>1.11297815586</v>
      </c>
      <c r="E177" s="2">
        <v>1.3991246207900001</v>
      </c>
      <c r="F177" s="2">
        <v>0.36829142507700002</v>
      </c>
      <c r="G177" s="2">
        <v>2.1361985899000002</v>
      </c>
      <c r="H177" s="2">
        <v>1.11472095371</v>
      </c>
      <c r="I177" s="2">
        <v>1.40031435946</v>
      </c>
      <c r="J177" s="2">
        <v>0.36834902117399998</v>
      </c>
    </row>
    <row r="178" spans="1:10" x14ac:dyDescent="0.2">
      <c r="A178">
        <v>175</v>
      </c>
      <c r="B178" s="6">
        <v>5572133</v>
      </c>
      <c r="C178" s="2">
        <v>2.1290268676299999</v>
      </c>
      <c r="D178" s="2">
        <v>1.15100739611</v>
      </c>
      <c r="E178" s="2">
        <v>1.42669656725</v>
      </c>
      <c r="F178" s="2">
        <v>0.37763063148600001</v>
      </c>
      <c r="G178" s="2">
        <v>2.1361985899000002</v>
      </c>
      <c r="H178" s="2">
        <v>1.11472095371</v>
      </c>
      <c r="I178" s="2">
        <v>1.40031435946</v>
      </c>
      <c r="J178" s="2">
        <v>0.36834902117399998</v>
      </c>
    </row>
    <row r="179" spans="1:10" x14ac:dyDescent="0.2">
      <c r="A179">
        <v>176</v>
      </c>
      <c r="B179" s="6">
        <v>5572133</v>
      </c>
      <c r="C179" s="2">
        <v>2.1347877983200001</v>
      </c>
      <c r="D179" s="2">
        <v>1.1461030374400001</v>
      </c>
      <c r="E179" s="2">
        <v>1.42629159584</v>
      </c>
      <c r="F179" s="2">
        <v>0.37617095580499998</v>
      </c>
      <c r="G179" s="2">
        <v>2.1361985899000002</v>
      </c>
      <c r="H179" s="2">
        <v>1.11472095371</v>
      </c>
      <c r="I179" s="2">
        <v>1.40031435946</v>
      </c>
      <c r="J179" s="2">
        <v>0.36834902117399998</v>
      </c>
    </row>
    <row r="180" spans="1:10" x14ac:dyDescent="0.2">
      <c r="A180">
        <v>177</v>
      </c>
      <c r="B180" s="6">
        <v>5572133</v>
      </c>
      <c r="C180" s="2">
        <v>2.24252631434</v>
      </c>
      <c r="D180" s="2">
        <v>1.27946575074</v>
      </c>
      <c r="E180" s="2">
        <v>1.7010550100499999</v>
      </c>
      <c r="F180" s="2">
        <v>0.41059194766899998</v>
      </c>
      <c r="G180" s="2">
        <v>2.1361985899000002</v>
      </c>
      <c r="H180" s="2">
        <v>1.11472095371</v>
      </c>
      <c r="I180" s="2">
        <v>1.40031435946</v>
      </c>
      <c r="J180" s="2">
        <v>0.36834902117399998</v>
      </c>
    </row>
    <row r="181" spans="1:10" x14ac:dyDescent="0.2">
      <c r="A181">
        <v>178</v>
      </c>
      <c r="B181" s="6">
        <v>5572133</v>
      </c>
      <c r="C181" s="2">
        <v>2.1249898913299998</v>
      </c>
      <c r="D181" s="2">
        <v>1.12232286406</v>
      </c>
      <c r="E181" s="2">
        <v>1.4107354039</v>
      </c>
      <c r="F181" s="2">
        <v>0.37313919820699998</v>
      </c>
      <c r="G181" s="2">
        <v>2.1361985899000002</v>
      </c>
      <c r="H181" s="2">
        <v>1.11472095371</v>
      </c>
      <c r="I181" s="2">
        <v>1.40031435946</v>
      </c>
      <c r="J181" s="2">
        <v>0.36834902117399998</v>
      </c>
    </row>
    <row r="182" spans="1:10" x14ac:dyDescent="0.2">
      <c r="A182">
        <v>179</v>
      </c>
      <c r="B182" s="6">
        <v>5572133</v>
      </c>
      <c r="C182" s="2">
        <v>2.1361985899000002</v>
      </c>
      <c r="D182" s="2">
        <v>1.11472095371</v>
      </c>
      <c r="E182" s="2">
        <v>1.40031435946</v>
      </c>
      <c r="F182" s="2">
        <v>0.36834902117399998</v>
      </c>
      <c r="G182" s="2">
        <v>2.1361985899000002</v>
      </c>
      <c r="H182" s="2">
        <v>1.11472095371</v>
      </c>
      <c r="I182" s="2">
        <v>1.40031435946</v>
      </c>
      <c r="J182" s="2">
        <v>0.36834902117399998</v>
      </c>
    </row>
    <row r="183" spans="1:10" x14ac:dyDescent="0.2">
      <c r="A183">
        <v>180</v>
      </c>
      <c r="B183" s="6">
        <v>5572133</v>
      </c>
      <c r="C183" s="2">
        <v>2.09281732066</v>
      </c>
      <c r="D183" s="2">
        <v>1.1182145886499999</v>
      </c>
      <c r="E183" s="2">
        <v>1.40125733035</v>
      </c>
      <c r="F183" s="2">
        <v>0.37631632372099999</v>
      </c>
      <c r="G183" s="2">
        <v>2.1361985899000002</v>
      </c>
      <c r="H183" s="2">
        <v>1.11472095371</v>
      </c>
      <c r="I183" s="2">
        <v>1.40031435946</v>
      </c>
      <c r="J183" s="2">
        <v>0.36834902117399998</v>
      </c>
    </row>
    <row r="184" spans="1:10" x14ac:dyDescent="0.2">
      <c r="A184">
        <v>181</v>
      </c>
      <c r="B184" s="6">
        <v>5572133</v>
      </c>
      <c r="C184" s="2">
        <v>2.1361985899000002</v>
      </c>
      <c r="D184" s="2">
        <v>1.11472095371</v>
      </c>
      <c r="E184" s="2">
        <v>1.40031435946</v>
      </c>
      <c r="F184" s="2">
        <v>0.36834902117399998</v>
      </c>
      <c r="G184" s="2">
        <v>2.1361985899000002</v>
      </c>
      <c r="H184" s="2">
        <v>1.11472095371</v>
      </c>
      <c r="I184" s="2">
        <v>1.40031435946</v>
      </c>
      <c r="J184" s="2">
        <v>0.36834902117399998</v>
      </c>
    </row>
    <row r="185" spans="1:10" x14ac:dyDescent="0.2">
      <c r="A185">
        <v>182</v>
      </c>
      <c r="B185" s="6">
        <v>5572133</v>
      </c>
      <c r="C185" s="2">
        <v>2.1361985899000002</v>
      </c>
      <c r="D185" s="2">
        <v>1.11472095371</v>
      </c>
      <c r="E185" s="2">
        <v>1.40031435946</v>
      </c>
      <c r="F185" s="2">
        <v>0.36834902117399998</v>
      </c>
      <c r="G185" s="2">
        <v>2.1361985899000002</v>
      </c>
      <c r="H185" s="2">
        <v>1.11472095371</v>
      </c>
      <c r="I185" s="2">
        <v>1.40031435946</v>
      </c>
      <c r="J185" s="2">
        <v>0.36834902117399998</v>
      </c>
    </row>
    <row r="186" spans="1:10" x14ac:dyDescent="0.2">
      <c r="A186">
        <v>183</v>
      </c>
      <c r="B186" s="6">
        <v>5572133</v>
      </c>
      <c r="C186" s="2">
        <v>2.1319564450200001</v>
      </c>
      <c r="D186" s="2">
        <v>1.1539352885800001</v>
      </c>
      <c r="E186" s="2">
        <v>1.4302050552400001</v>
      </c>
      <c r="F186" s="2">
        <v>0.37813021576200001</v>
      </c>
      <c r="G186" s="2">
        <v>2.1361985899000002</v>
      </c>
      <c r="H186" s="2">
        <v>1.11472095371</v>
      </c>
      <c r="I186" s="2">
        <v>1.40031435946</v>
      </c>
      <c r="J186" s="2">
        <v>0.36834902117399998</v>
      </c>
    </row>
    <row r="187" spans="1:10" x14ac:dyDescent="0.2">
      <c r="A187">
        <v>184</v>
      </c>
      <c r="B187" s="6">
        <v>5572133</v>
      </c>
      <c r="C187" s="2">
        <v>2.1361985899000002</v>
      </c>
      <c r="D187" s="2">
        <v>1.11472095371</v>
      </c>
      <c r="E187" s="2">
        <v>1.40031435946</v>
      </c>
      <c r="F187" s="2">
        <v>0.36834902117399998</v>
      </c>
      <c r="G187" s="2">
        <v>2.1361985899000002</v>
      </c>
      <c r="H187" s="2">
        <v>1.11472095371</v>
      </c>
      <c r="I187" s="2">
        <v>1.40031435946</v>
      </c>
      <c r="J187" s="2">
        <v>0.36834902117399998</v>
      </c>
    </row>
    <row r="188" spans="1:10" x14ac:dyDescent="0.2">
      <c r="A188">
        <v>185</v>
      </c>
      <c r="B188" s="6">
        <v>5572133</v>
      </c>
      <c r="C188" s="2">
        <v>2.1341359230000001</v>
      </c>
      <c r="D188" s="2">
        <v>1.11297815586</v>
      </c>
      <c r="E188" s="2">
        <v>1.3991246207900001</v>
      </c>
      <c r="F188" s="2">
        <v>0.36829142507700002</v>
      </c>
      <c r="G188" s="2">
        <v>2.1361985899000002</v>
      </c>
      <c r="H188" s="2">
        <v>1.11472095371</v>
      </c>
      <c r="I188" s="2">
        <v>1.40031435946</v>
      </c>
      <c r="J188" s="2">
        <v>0.36834902117399998</v>
      </c>
    </row>
    <row r="189" spans="1:10" x14ac:dyDescent="0.2">
      <c r="A189">
        <v>186</v>
      </c>
      <c r="B189" s="6">
        <v>5572133</v>
      </c>
      <c r="C189" s="2">
        <v>2.1368504652200002</v>
      </c>
      <c r="D189" s="2">
        <v>1.14785513908</v>
      </c>
      <c r="E189" s="2">
        <v>1.4274577499700001</v>
      </c>
      <c r="F189" s="2">
        <v>0.37620599274099997</v>
      </c>
      <c r="G189" s="2">
        <v>2.1361985899000002</v>
      </c>
      <c r="H189" s="2">
        <v>1.11472095371</v>
      </c>
      <c r="I189" s="2">
        <v>1.40031435946</v>
      </c>
      <c r="J189" s="2">
        <v>0.36834902117399998</v>
      </c>
    </row>
    <row r="190" spans="1:10" x14ac:dyDescent="0.2">
      <c r="A190">
        <v>187</v>
      </c>
      <c r="B190" s="6">
        <v>5572133</v>
      </c>
      <c r="C190" s="2">
        <v>2.1284370691199999</v>
      </c>
      <c r="D190" s="2">
        <v>1.1149603613700001</v>
      </c>
      <c r="E190" s="2">
        <v>1.39768896267</v>
      </c>
      <c r="F190" s="2">
        <v>0.36901453944599999</v>
      </c>
      <c r="G190" s="2">
        <v>2.1361985899000002</v>
      </c>
      <c r="H190" s="2">
        <v>1.11472095371</v>
      </c>
      <c r="I190" s="2">
        <v>1.40031435946</v>
      </c>
      <c r="J190" s="2">
        <v>0.36834902117399998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112E-B9CE-4D94-820E-F4AB9E6E2950}">
  <dimension ref="A1:W28"/>
  <sheetViews>
    <sheetView workbookViewId="0">
      <selection activeCell="L20" sqref="L20"/>
    </sheetView>
  </sheetViews>
  <sheetFormatPr defaultRowHeight="15" x14ac:dyDescent="0.2"/>
  <cols>
    <col min="1" max="1" width="6.125" style="111" customWidth="1"/>
    <col min="2" max="2" width="5.125" style="101" customWidth="1"/>
    <col min="3" max="3" width="7.625" style="102" customWidth="1"/>
    <col min="4" max="4" width="8.375" style="100" customWidth="1"/>
    <col min="5" max="8" width="6.875" style="101" customWidth="1"/>
    <col min="9" max="9" width="10.875" style="100" customWidth="1"/>
    <col min="10" max="11" width="6.875" style="100" customWidth="1"/>
    <col min="12" max="12" width="9.25" style="100" customWidth="1"/>
    <col min="13" max="13" width="6.875" style="100" customWidth="1"/>
    <col min="14" max="14" width="6.25" style="101" customWidth="1"/>
    <col min="15" max="15" width="3.125" style="101" customWidth="1"/>
    <col min="16" max="16" width="6.25" style="101" customWidth="1"/>
    <col min="17" max="17" width="6.75" style="100" customWidth="1"/>
    <col min="18" max="18" width="6.75" style="102" customWidth="1"/>
    <col min="19" max="19" width="6.875" style="102" customWidth="1"/>
    <col min="20" max="20" width="6.5" style="102" customWidth="1"/>
    <col min="21" max="21" width="7.25" style="102" customWidth="1"/>
    <col min="22" max="22" width="9" style="100" customWidth="1"/>
    <col min="23" max="23" width="6.625" style="100" customWidth="1"/>
    <col min="24" max="16384" width="9" style="101"/>
  </cols>
  <sheetData>
    <row r="1" spans="1:23" x14ac:dyDescent="0.2">
      <c r="A1" s="96"/>
      <c r="B1" s="97" t="s">
        <v>5</v>
      </c>
      <c r="C1" s="98" t="s">
        <v>110</v>
      </c>
      <c r="D1" s="99" t="s">
        <v>104</v>
      </c>
      <c r="E1" s="97" t="s">
        <v>114</v>
      </c>
      <c r="F1" s="97" t="s">
        <v>7</v>
      </c>
      <c r="G1" s="97" t="s">
        <v>101</v>
      </c>
      <c r="H1" s="97" t="s">
        <v>3</v>
      </c>
      <c r="I1" s="99" t="s">
        <v>71</v>
      </c>
      <c r="J1" s="99" t="s">
        <v>72</v>
      </c>
      <c r="K1" s="99" t="s">
        <v>26</v>
      </c>
      <c r="V1" s="99"/>
      <c r="W1" s="99"/>
    </row>
    <row r="2" spans="1:23" x14ac:dyDescent="0.2">
      <c r="A2" s="96" t="s">
        <v>0</v>
      </c>
      <c r="B2" s="97">
        <v>10</v>
      </c>
      <c r="C2" s="98" t="s">
        <v>112</v>
      </c>
      <c r="D2" s="99" t="s">
        <v>112</v>
      </c>
      <c r="E2" s="103">
        <v>0.43552363972699998</v>
      </c>
      <c r="F2" s="103">
        <v>0.22111125486300001</v>
      </c>
      <c r="G2" s="103">
        <v>0.17062068999999999</v>
      </c>
      <c r="H2" s="103">
        <v>0.28433000000000003</v>
      </c>
      <c r="I2" s="99">
        <v>1686.783056662671</v>
      </c>
      <c r="J2" s="104" t="s">
        <v>53</v>
      </c>
      <c r="K2" s="104">
        <v>97.37</v>
      </c>
      <c r="N2" s="97" t="s">
        <v>22</v>
      </c>
      <c r="O2" s="97" t="s">
        <v>19</v>
      </c>
      <c r="P2" s="97" t="s">
        <v>16</v>
      </c>
      <c r="Q2" s="99" t="s">
        <v>20</v>
      </c>
      <c r="R2" s="98" t="s">
        <v>114</v>
      </c>
      <c r="S2" s="98" t="s">
        <v>7</v>
      </c>
      <c r="T2" s="98" t="s">
        <v>100</v>
      </c>
      <c r="U2" s="98" t="s">
        <v>3</v>
      </c>
      <c r="V2" s="99" t="s">
        <v>24</v>
      </c>
      <c r="W2" s="104" t="s">
        <v>73</v>
      </c>
    </row>
    <row r="3" spans="1:23" x14ac:dyDescent="0.2">
      <c r="A3" s="96" t="s">
        <v>0</v>
      </c>
      <c r="B3" s="97">
        <v>11</v>
      </c>
      <c r="C3" s="98" t="s">
        <v>112</v>
      </c>
      <c r="D3" s="99" t="s">
        <v>112</v>
      </c>
      <c r="E3" s="103">
        <v>0.41264925657599999</v>
      </c>
      <c r="F3" s="103">
        <v>0.21787145999999999</v>
      </c>
      <c r="G3" s="103">
        <v>0.16766808289999999</v>
      </c>
      <c r="H3" s="103">
        <v>0.29489969999999999</v>
      </c>
      <c r="I3" s="99">
        <v>1598.19057</v>
      </c>
      <c r="J3" s="104" t="s">
        <v>53</v>
      </c>
      <c r="K3" s="104">
        <v>59.27</v>
      </c>
      <c r="L3" s="105"/>
      <c r="M3" s="105"/>
      <c r="N3" s="97" t="s">
        <v>23</v>
      </c>
      <c r="O3" s="97">
        <v>12</v>
      </c>
      <c r="P3" s="99" t="s">
        <v>112</v>
      </c>
      <c r="Q3" s="99" t="s">
        <v>112</v>
      </c>
      <c r="R3" s="103">
        <v>0.398075925</v>
      </c>
      <c r="S3" s="103">
        <v>0.207820854</v>
      </c>
      <c r="T3" s="103">
        <v>0.16043830000000001</v>
      </c>
      <c r="U3" s="103">
        <v>0.29166459589999999</v>
      </c>
      <c r="V3" s="99">
        <v>1541.7480575249999</v>
      </c>
      <c r="W3" s="104">
        <v>40.94</v>
      </c>
    </row>
    <row r="4" spans="1:23" x14ac:dyDescent="0.2">
      <c r="A4" s="96" t="s">
        <v>0</v>
      </c>
      <c r="B4" s="97">
        <v>12</v>
      </c>
      <c r="C4" s="98" t="s">
        <v>112</v>
      </c>
      <c r="D4" s="99" t="s">
        <v>112</v>
      </c>
      <c r="E4" s="103">
        <v>0.398075925</v>
      </c>
      <c r="F4" s="103">
        <v>0.20782085</v>
      </c>
      <c r="G4" s="103">
        <v>0.16043830000000001</v>
      </c>
      <c r="H4" s="103">
        <v>0.29166459597200001</v>
      </c>
      <c r="I4" s="99">
        <v>1541.7480581699999</v>
      </c>
      <c r="J4" s="104" t="s">
        <v>53</v>
      </c>
      <c r="K4" s="104">
        <v>48.6</v>
      </c>
      <c r="L4" s="105"/>
      <c r="M4" s="105"/>
      <c r="N4" s="97" t="s">
        <v>15</v>
      </c>
      <c r="O4" s="97">
        <v>12</v>
      </c>
      <c r="P4" s="106">
        <v>0.4</v>
      </c>
      <c r="Q4" s="104">
        <v>5</v>
      </c>
      <c r="R4" s="103">
        <v>0.41393852709399998</v>
      </c>
      <c r="S4" s="103">
        <v>0.17533789</v>
      </c>
      <c r="T4" s="103">
        <v>0.13246521999999999</v>
      </c>
      <c r="U4" s="103">
        <v>0.23359550000000001</v>
      </c>
      <c r="V4" s="99">
        <v>2973.1591524999999</v>
      </c>
      <c r="W4" s="104">
        <v>107.67</v>
      </c>
    </row>
    <row r="5" spans="1:23" x14ac:dyDescent="0.2">
      <c r="A5" s="96" t="s">
        <v>0</v>
      </c>
      <c r="B5" s="97">
        <v>13</v>
      </c>
      <c r="C5" s="98" t="s">
        <v>112</v>
      </c>
      <c r="D5" s="99" t="s">
        <v>112</v>
      </c>
      <c r="E5" s="103">
        <v>0.38417539309999998</v>
      </c>
      <c r="F5" s="103">
        <v>0.202658</v>
      </c>
      <c r="G5" s="103">
        <v>0.15537191</v>
      </c>
      <c r="H5" s="98">
        <v>0.293552759</v>
      </c>
      <c r="I5" s="99">
        <v>1487.9112976399999</v>
      </c>
      <c r="J5" s="104" t="s">
        <v>53</v>
      </c>
      <c r="K5" s="99">
        <v>46.77</v>
      </c>
      <c r="L5" s="105"/>
      <c r="M5" s="105"/>
      <c r="N5" s="97" t="s">
        <v>15</v>
      </c>
      <c r="O5" s="97">
        <v>12</v>
      </c>
      <c r="P5" s="106">
        <v>0.4</v>
      </c>
      <c r="Q5" s="104">
        <v>10</v>
      </c>
      <c r="R5" s="103">
        <v>0.41393852709399998</v>
      </c>
      <c r="S5" s="103">
        <v>0.17533789250000001</v>
      </c>
      <c r="T5" s="103">
        <v>0.13246521999999999</v>
      </c>
      <c r="U5" s="103">
        <v>0.23359551000000001</v>
      </c>
      <c r="V5" s="99">
        <v>2910.8875508699998</v>
      </c>
      <c r="W5" s="99">
        <v>90.65</v>
      </c>
    </row>
    <row r="6" spans="1:23" x14ac:dyDescent="0.2">
      <c r="A6" s="96" t="s">
        <v>0</v>
      </c>
      <c r="B6" s="97">
        <v>14</v>
      </c>
      <c r="C6" s="98" t="s">
        <v>112</v>
      </c>
      <c r="D6" s="99" t="s">
        <v>112</v>
      </c>
      <c r="E6" s="103">
        <v>0.37099672</v>
      </c>
      <c r="F6" s="103">
        <v>0.19219900000000001</v>
      </c>
      <c r="G6" s="103">
        <v>0.14667072650099999</v>
      </c>
      <c r="H6" s="98">
        <v>0.28726394999999999</v>
      </c>
      <c r="I6" s="99">
        <v>1436.8703121200001</v>
      </c>
      <c r="J6" s="104" t="s">
        <v>53</v>
      </c>
      <c r="K6" s="99">
        <v>34.72</v>
      </c>
      <c r="N6" s="97" t="s">
        <v>15</v>
      </c>
      <c r="O6" s="97">
        <v>12</v>
      </c>
      <c r="P6" s="106">
        <v>0.4</v>
      </c>
      <c r="Q6" s="104">
        <v>15</v>
      </c>
      <c r="R6" s="103">
        <v>0.41393852709399998</v>
      </c>
      <c r="S6" s="103">
        <v>0.17533789250000001</v>
      </c>
      <c r="T6" s="103">
        <v>0.13246521999999999</v>
      </c>
      <c r="U6" s="103">
        <v>0.23359551000000001</v>
      </c>
      <c r="V6" s="99">
        <v>2537.2579407500002</v>
      </c>
      <c r="W6" s="99">
        <v>162.54300000000001</v>
      </c>
    </row>
    <row r="7" spans="1:23" x14ac:dyDescent="0.2">
      <c r="A7" s="96" t="s">
        <v>105</v>
      </c>
      <c r="B7" s="97">
        <v>10</v>
      </c>
      <c r="C7" s="103">
        <v>0.43552363972699998</v>
      </c>
      <c r="D7" s="99">
        <v>17.816403094783496</v>
      </c>
      <c r="E7" s="103">
        <v>0.44585509249799998</v>
      </c>
      <c r="F7" s="103">
        <v>0.21091418000000001</v>
      </c>
      <c r="G7" s="97">
        <v>0.16496440130000001</v>
      </c>
      <c r="H7" s="103">
        <v>0.26538499999999998</v>
      </c>
      <c r="I7" s="99">
        <v>3277.7582540399999</v>
      </c>
      <c r="J7" s="104" t="s">
        <v>53</v>
      </c>
      <c r="K7" s="104">
        <v>215.43</v>
      </c>
      <c r="L7" s="105"/>
      <c r="N7" s="97" t="s">
        <v>15</v>
      </c>
      <c r="O7" s="97">
        <v>12</v>
      </c>
      <c r="P7" s="106">
        <v>0.4</v>
      </c>
      <c r="Q7" s="104">
        <v>20</v>
      </c>
      <c r="R7" s="103">
        <v>0.41393852709399998</v>
      </c>
      <c r="S7" s="103">
        <v>0.17533789250000001</v>
      </c>
      <c r="T7" s="103">
        <v>0.13246521999999999</v>
      </c>
      <c r="U7" s="103">
        <v>0.23359551000000001</v>
      </c>
      <c r="V7" s="99">
        <v>2848.6159491799999</v>
      </c>
      <c r="W7" s="104">
        <v>79.319999999999993</v>
      </c>
    </row>
    <row r="8" spans="1:23" x14ac:dyDescent="0.2">
      <c r="A8" s="96" t="s">
        <v>105</v>
      </c>
      <c r="B8" s="97">
        <v>11</v>
      </c>
      <c r="C8" s="103">
        <v>0.41264925657599999</v>
      </c>
      <c r="D8" s="99">
        <v>17.38642835490511</v>
      </c>
      <c r="E8" s="103">
        <v>0.4268846</v>
      </c>
      <c r="F8" s="103">
        <v>0.18352750000000001</v>
      </c>
      <c r="G8" s="103">
        <v>0.14179029500000001</v>
      </c>
      <c r="H8" s="103">
        <v>0.23956587300000001</v>
      </c>
      <c r="I8" s="104">
        <v>2865.5068294100001</v>
      </c>
      <c r="J8" s="104" t="s">
        <v>53</v>
      </c>
      <c r="K8" s="104">
        <v>97.32</v>
      </c>
      <c r="L8" s="105"/>
      <c r="M8" s="105"/>
      <c r="N8" s="97" t="s">
        <v>15</v>
      </c>
      <c r="O8" s="97">
        <v>12</v>
      </c>
      <c r="P8" s="106">
        <v>0.4</v>
      </c>
      <c r="Q8" s="104">
        <v>25</v>
      </c>
      <c r="R8" s="103">
        <v>0.41393852709399998</v>
      </c>
      <c r="S8" s="103">
        <v>0.17533789250000001</v>
      </c>
      <c r="T8" s="103">
        <v>0.13246521999999999</v>
      </c>
      <c r="U8" s="103">
        <v>0.23359551000000001</v>
      </c>
      <c r="V8" s="104">
        <v>2724.07274581</v>
      </c>
      <c r="W8" s="104">
        <v>97.62</v>
      </c>
    </row>
    <row r="9" spans="1:23" x14ac:dyDescent="0.2">
      <c r="A9" s="96" t="s">
        <v>105</v>
      </c>
      <c r="B9" s="97">
        <v>12</v>
      </c>
      <c r="C9" s="103">
        <v>0.398075925</v>
      </c>
      <c r="D9" s="99">
        <v>18.433919008646701</v>
      </c>
      <c r="E9" s="103">
        <v>0.41393852709399998</v>
      </c>
      <c r="F9" s="103">
        <v>0.17533789</v>
      </c>
      <c r="G9" s="103">
        <v>0.132465220419</v>
      </c>
      <c r="H9" s="103">
        <v>0.23359551000000001</v>
      </c>
      <c r="I9" s="104">
        <v>2770.1532418400002</v>
      </c>
      <c r="J9" s="104" t="s">
        <v>53</v>
      </c>
      <c r="K9" s="104">
        <v>83.92</v>
      </c>
      <c r="L9" s="105"/>
      <c r="N9" s="97" t="s">
        <v>15</v>
      </c>
      <c r="O9" s="97">
        <v>12</v>
      </c>
      <c r="P9" s="106">
        <v>0.4</v>
      </c>
      <c r="Q9" s="104">
        <v>30</v>
      </c>
      <c r="R9" s="103">
        <v>0.41393852709399998</v>
      </c>
      <c r="S9" s="103">
        <v>0.17533789250000001</v>
      </c>
      <c r="T9" s="103">
        <v>0.13246521999999999</v>
      </c>
      <c r="U9" s="103">
        <v>0.23359551000000001</v>
      </c>
      <c r="V9" s="104">
        <v>3471.33196606</v>
      </c>
      <c r="W9" s="104">
        <v>360.858</v>
      </c>
    </row>
    <row r="10" spans="1:23" x14ac:dyDescent="0.2">
      <c r="A10" s="96" t="s">
        <v>105</v>
      </c>
      <c r="B10" s="97">
        <v>13</v>
      </c>
      <c r="C10" s="103">
        <v>0.38417539309999998</v>
      </c>
      <c r="D10" s="99">
        <v>18.708201344050131</v>
      </c>
      <c r="E10" s="103">
        <v>0.40073565947500001</v>
      </c>
      <c r="F10" s="103">
        <v>0.16703515449600001</v>
      </c>
      <c r="G10" s="103">
        <v>0.12875059</v>
      </c>
      <c r="H10" s="103">
        <v>0.23089560000000001</v>
      </c>
      <c r="I10" s="104">
        <v>2617.0605499600001</v>
      </c>
      <c r="J10" s="104" t="s">
        <v>53</v>
      </c>
      <c r="K10" s="99">
        <v>52.24</v>
      </c>
      <c r="L10" s="105"/>
      <c r="M10" s="105"/>
      <c r="N10" s="97" t="s">
        <v>93</v>
      </c>
      <c r="O10" s="97">
        <v>12</v>
      </c>
      <c r="P10" s="106">
        <v>0.4</v>
      </c>
      <c r="Q10" s="99" t="s">
        <v>112</v>
      </c>
      <c r="R10" s="103">
        <v>0.41393852709399998</v>
      </c>
      <c r="S10" s="103">
        <v>0.17533789250000001</v>
      </c>
      <c r="T10" s="103">
        <v>0.13246521999999999</v>
      </c>
      <c r="U10" s="103">
        <v>0.23359551000000001</v>
      </c>
      <c r="V10" s="104">
        <v>63.422246000000001</v>
      </c>
      <c r="W10" s="99">
        <v>67.489999999999995</v>
      </c>
    </row>
    <row r="11" spans="1:23" x14ac:dyDescent="0.2">
      <c r="A11" s="96" t="s">
        <v>105</v>
      </c>
      <c r="B11" s="97">
        <v>14</v>
      </c>
      <c r="C11" s="103">
        <v>0.37099672</v>
      </c>
      <c r="D11" s="99">
        <v>20.086201643379667</v>
      </c>
      <c r="E11" s="103">
        <v>0.38164243539699999</v>
      </c>
      <c r="F11" s="103">
        <v>0.162648640845</v>
      </c>
      <c r="G11" s="103">
        <v>0.12216977399999999</v>
      </c>
      <c r="H11" s="103">
        <v>0.233158</v>
      </c>
      <c r="I11" s="104">
        <v>2546.34508568</v>
      </c>
      <c r="J11" s="104" t="s">
        <v>53</v>
      </c>
      <c r="K11" s="99">
        <v>38.840000000000003</v>
      </c>
      <c r="L11" s="105"/>
      <c r="M11" s="105"/>
      <c r="N11" s="97" t="s">
        <v>15</v>
      </c>
      <c r="O11" s="97">
        <v>12</v>
      </c>
      <c r="P11" s="106">
        <v>0.39</v>
      </c>
      <c r="Q11" s="104">
        <v>20</v>
      </c>
      <c r="R11" s="103">
        <v>0.41393852709399998</v>
      </c>
      <c r="S11" s="103">
        <v>0.17533789250000001</v>
      </c>
      <c r="T11" s="103">
        <v>0.13246521999999999</v>
      </c>
      <c r="U11" s="103">
        <v>0.23359551000000001</v>
      </c>
      <c r="V11" s="104">
        <v>2967.2608060399998</v>
      </c>
      <c r="W11" s="99">
        <v>113.56</v>
      </c>
    </row>
    <row r="12" spans="1:23" ht="15.75" x14ac:dyDescent="0.2">
      <c r="A12" s="96" t="s">
        <v>105</v>
      </c>
      <c r="B12" s="97">
        <v>10</v>
      </c>
      <c r="C12" s="103">
        <v>0.43552363972699998</v>
      </c>
      <c r="D12" s="104">
        <v>1780</v>
      </c>
      <c r="E12" s="107">
        <v>0.44585509249799998</v>
      </c>
      <c r="F12" s="107">
        <v>0.210914184</v>
      </c>
      <c r="G12" s="97">
        <v>0.16496440130000001</v>
      </c>
      <c r="H12" s="107">
        <v>0.26538509999999998</v>
      </c>
      <c r="I12" s="108">
        <v>156822.94485299999</v>
      </c>
      <c r="J12" s="104" t="s">
        <v>53</v>
      </c>
      <c r="K12" s="97">
        <v>189.46</v>
      </c>
      <c r="L12" s="105"/>
      <c r="M12" s="105"/>
      <c r="N12" s="97" t="s">
        <v>15</v>
      </c>
      <c r="O12" s="97">
        <v>12</v>
      </c>
      <c r="P12" s="106">
        <v>0.38</v>
      </c>
      <c r="Q12" s="104">
        <v>20</v>
      </c>
      <c r="R12" s="103">
        <v>0.41393852709399998</v>
      </c>
      <c r="S12" s="103">
        <v>0.17533789250000001</v>
      </c>
      <c r="T12" s="103">
        <v>0.13246521999999999</v>
      </c>
      <c r="U12" s="103">
        <v>0.23359551000000001</v>
      </c>
      <c r="V12" s="108">
        <v>3095.16354069</v>
      </c>
      <c r="W12" s="97">
        <v>120.33</v>
      </c>
    </row>
    <row r="13" spans="1:23" ht="15.75" x14ac:dyDescent="0.2">
      <c r="A13" s="96" t="s">
        <v>105</v>
      </c>
      <c r="B13" s="97">
        <v>11</v>
      </c>
      <c r="C13" s="103">
        <v>0.41264925657599999</v>
      </c>
      <c r="D13" s="104">
        <v>1740</v>
      </c>
      <c r="E13" s="107">
        <v>0.42688463999999998</v>
      </c>
      <c r="F13" s="107">
        <v>0.18352756000000001</v>
      </c>
      <c r="G13" s="97">
        <v>0.14179029500000001</v>
      </c>
      <c r="H13" s="107">
        <v>0.239565</v>
      </c>
      <c r="I13" s="108">
        <v>122871.583786</v>
      </c>
      <c r="J13" s="104" t="s">
        <v>53</v>
      </c>
      <c r="K13" s="97">
        <v>70.2</v>
      </c>
      <c r="L13" s="105"/>
      <c r="M13" s="105"/>
      <c r="N13" s="97" t="s">
        <v>15</v>
      </c>
      <c r="O13" s="97">
        <v>12</v>
      </c>
      <c r="P13" s="106">
        <v>0.37</v>
      </c>
      <c r="Q13" s="104">
        <v>20</v>
      </c>
      <c r="R13" s="103">
        <v>0.41393852709399998</v>
      </c>
      <c r="S13" s="103">
        <v>0.17533789250000001</v>
      </c>
      <c r="T13" s="103">
        <v>0.13246521999999999</v>
      </c>
      <c r="U13" s="103">
        <v>0.23359551000000001</v>
      </c>
      <c r="V13" s="108">
        <v>3232.9307810599998</v>
      </c>
      <c r="W13" s="97">
        <v>106.54</v>
      </c>
    </row>
    <row r="14" spans="1:23" ht="15.75" x14ac:dyDescent="0.2">
      <c r="A14" s="96" t="s">
        <v>105</v>
      </c>
      <c r="B14" s="97">
        <v>12</v>
      </c>
      <c r="C14" s="103">
        <v>0.398075925</v>
      </c>
      <c r="D14" s="104">
        <v>1840</v>
      </c>
      <c r="E14" s="107">
        <v>0.41393852709000001</v>
      </c>
      <c r="F14" s="107">
        <v>0.17533789250000001</v>
      </c>
      <c r="G14" s="97">
        <v>0.132465220419</v>
      </c>
      <c r="H14" s="107">
        <v>0.23359550000000001</v>
      </c>
      <c r="I14" s="108">
        <v>118300.11655599999</v>
      </c>
      <c r="J14" s="104" t="s">
        <v>53</v>
      </c>
      <c r="K14" s="97">
        <v>88.1</v>
      </c>
      <c r="L14" s="109"/>
      <c r="M14" s="105"/>
      <c r="N14" s="97" t="s">
        <v>15</v>
      </c>
      <c r="O14" s="97">
        <v>12</v>
      </c>
      <c r="P14" s="106">
        <v>0.36</v>
      </c>
      <c r="Q14" s="104">
        <v>20</v>
      </c>
      <c r="R14" s="103">
        <v>0.41393852709399998</v>
      </c>
      <c r="S14" s="103">
        <v>0.17533789250000001</v>
      </c>
      <c r="T14" s="103">
        <v>0.13246521999999999</v>
      </c>
      <c r="U14" s="103">
        <v>0.23359551000000001</v>
      </c>
      <c r="V14" s="108">
        <v>3380.9215921800001</v>
      </c>
      <c r="W14" s="97">
        <v>83.49</v>
      </c>
    </row>
    <row r="15" spans="1:23" ht="15.75" x14ac:dyDescent="0.2">
      <c r="A15" s="96" t="s">
        <v>105</v>
      </c>
      <c r="B15" s="97">
        <v>13</v>
      </c>
      <c r="C15" s="103">
        <v>0.38417539309999998</v>
      </c>
      <c r="D15" s="104">
        <v>1870</v>
      </c>
      <c r="E15" s="107">
        <v>0.40073565947500001</v>
      </c>
      <c r="F15" s="107">
        <v>0.16703515449600001</v>
      </c>
      <c r="G15" s="97">
        <v>0.12875059</v>
      </c>
      <c r="H15" s="107">
        <v>0.23089564000000001</v>
      </c>
      <c r="I15" s="108">
        <v>108053.18329099999</v>
      </c>
      <c r="J15" s="104" t="s">
        <v>53</v>
      </c>
      <c r="K15" s="97">
        <v>53.27</v>
      </c>
      <c r="L15" s="105"/>
      <c r="N15" s="97" t="s">
        <v>15</v>
      </c>
      <c r="O15" s="97">
        <v>12</v>
      </c>
      <c r="P15" s="106">
        <v>0.35</v>
      </c>
      <c r="Q15" s="104">
        <v>20</v>
      </c>
      <c r="R15" s="103">
        <v>0.41393852709399998</v>
      </c>
      <c r="S15" s="103">
        <v>0.17533789250000001</v>
      </c>
      <c r="T15" s="103">
        <v>0.13246521999999999</v>
      </c>
      <c r="U15" s="103">
        <v>0.23359551000000001</v>
      </c>
      <c r="V15" s="108">
        <v>3539.5037490999998</v>
      </c>
      <c r="W15" s="97">
        <v>78.13</v>
      </c>
    </row>
    <row r="16" spans="1:23" ht="15.75" x14ac:dyDescent="0.2">
      <c r="A16" s="96" t="s">
        <v>105</v>
      </c>
      <c r="B16" s="97">
        <v>14</v>
      </c>
      <c r="C16" s="103">
        <v>0.37099672</v>
      </c>
      <c r="D16" s="104">
        <v>2010</v>
      </c>
      <c r="E16" s="107">
        <v>0.387108436527</v>
      </c>
      <c r="F16" s="107">
        <v>0.16167293639999999</v>
      </c>
      <c r="G16" s="97">
        <v>0.12389313914</v>
      </c>
      <c r="H16" s="107">
        <v>0.23077053</v>
      </c>
      <c r="I16" s="108">
        <v>107857.291524</v>
      </c>
      <c r="J16" s="104" t="s">
        <v>53</v>
      </c>
      <c r="K16" s="97">
        <v>39.17</v>
      </c>
      <c r="L16" s="105"/>
      <c r="V16" s="108"/>
      <c r="W16" s="97"/>
    </row>
    <row r="17" spans="1:23" x14ac:dyDescent="0.2">
      <c r="A17" s="110" t="s">
        <v>93</v>
      </c>
      <c r="B17" s="97">
        <v>10</v>
      </c>
      <c r="C17" s="103">
        <v>0.43552363972699998</v>
      </c>
      <c r="D17" s="99" t="s">
        <v>112</v>
      </c>
      <c r="E17" s="103">
        <v>0.44585509249799998</v>
      </c>
      <c r="F17" s="103">
        <v>0.21091418000000001</v>
      </c>
      <c r="G17" s="97">
        <v>0.16496440130000001</v>
      </c>
      <c r="H17" s="103">
        <v>0.26538499999999998</v>
      </c>
      <c r="I17" s="108">
        <v>87.132666999999998</v>
      </c>
      <c r="J17" s="104" t="s">
        <v>53</v>
      </c>
      <c r="K17" s="104">
        <v>166.8</v>
      </c>
      <c r="V17" s="108"/>
      <c r="W17" s="104"/>
    </row>
    <row r="18" spans="1:23" x14ac:dyDescent="0.2">
      <c r="A18" s="110" t="s">
        <v>93</v>
      </c>
      <c r="B18" s="97">
        <v>11</v>
      </c>
      <c r="C18" s="103">
        <v>0.41264925657599999</v>
      </c>
      <c r="D18" s="99" t="s">
        <v>112</v>
      </c>
      <c r="E18" s="103">
        <v>0.4268846</v>
      </c>
      <c r="F18" s="103">
        <v>0.18352750000000001</v>
      </c>
      <c r="G18" s="97">
        <v>0.14179029500000001</v>
      </c>
      <c r="H18" s="103">
        <v>0.23956587300000001</v>
      </c>
      <c r="I18" s="108">
        <v>69.665666000000002</v>
      </c>
      <c r="J18" s="104" t="s">
        <v>53</v>
      </c>
      <c r="K18" s="104">
        <v>68.959999999999994</v>
      </c>
      <c r="V18" s="108"/>
      <c r="W18" s="104"/>
    </row>
    <row r="19" spans="1:23" ht="15.75" x14ac:dyDescent="0.2">
      <c r="A19" s="110" t="s">
        <v>93</v>
      </c>
      <c r="B19" s="97">
        <v>12</v>
      </c>
      <c r="C19" s="103">
        <v>0.398075925</v>
      </c>
      <c r="D19" s="99" t="s">
        <v>112</v>
      </c>
      <c r="E19" s="107">
        <v>0.41393852709000001</v>
      </c>
      <c r="F19" s="107">
        <v>0.17533789250000001</v>
      </c>
      <c r="G19" s="97">
        <v>0.132465220419</v>
      </c>
      <c r="H19" s="107">
        <v>0.23359550000000001</v>
      </c>
      <c r="I19" s="108">
        <v>63.422246000000001</v>
      </c>
      <c r="J19" s="104" t="s">
        <v>53</v>
      </c>
      <c r="K19" s="104">
        <v>67.489999999999995</v>
      </c>
      <c r="V19" s="108"/>
      <c r="W19" s="104"/>
    </row>
    <row r="20" spans="1:23" x14ac:dyDescent="0.2">
      <c r="A20" s="110" t="s">
        <v>93</v>
      </c>
      <c r="B20" s="97">
        <v>13</v>
      </c>
      <c r="C20" s="103">
        <v>0.38417539309999998</v>
      </c>
      <c r="D20" s="99" t="s">
        <v>112</v>
      </c>
      <c r="E20" s="103">
        <v>0.40073565947500001</v>
      </c>
      <c r="F20" s="103">
        <v>0.16703515449600001</v>
      </c>
      <c r="G20" s="97">
        <v>0.12875059</v>
      </c>
      <c r="H20" s="103">
        <v>0.23089560000000001</v>
      </c>
      <c r="I20" s="108">
        <v>56.952477999999999</v>
      </c>
      <c r="J20" s="104" t="s">
        <v>53</v>
      </c>
      <c r="K20" s="99">
        <v>52.24</v>
      </c>
      <c r="V20" s="108"/>
      <c r="W20" s="99"/>
    </row>
    <row r="21" spans="1:23" ht="15.75" x14ac:dyDescent="0.2">
      <c r="A21" s="110" t="s">
        <v>93</v>
      </c>
      <c r="B21" s="97">
        <v>14</v>
      </c>
      <c r="C21" s="103">
        <v>0.37099672</v>
      </c>
      <c r="D21" s="99" t="s">
        <v>112</v>
      </c>
      <c r="E21" s="107">
        <v>0.387108436527</v>
      </c>
      <c r="F21" s="107">
        <v>0.16167293639999999</v>
      </c>
      <c r="G21" s="97">
        <v>0.12389313914</v>
      </c>
      <c r="H21" s="107">
        <v>0.23077053</v>
      </c>
      <c r="I21" s="108">
        <v>52.9144380842</v>
      </c>
      <c r="J21" s="104" t="s">
        <v>53</v>
      </c>
      <c r="K21" s="99">
        <v>43.77</v>
      </c>
      <c r="V21" s="108"/>
      <c r="W21" s="99"/>
    </row>
    <row r="23" spans="1:23" x14ac:dyDescent="0.2">
      <c r="C23" s="102" t="s">
        <v>115</v>
      </c>
      <c r="D23" s="99" t="s">
        <v>113</v>
      </c>
      <c r="F23" s="101" t="s">
        <v>116</v>
      </c>
      <c r="H23" s="101" t="s">
        <v>93</v>
      </c>
    </row>
    <row r="24" spans="1:23" x14ac:dyDescent="0.2">
      <c r="C24" s="112">
        <v>10</v>
      </c>
      <c r="D24" s="103">
        <v>0.43552363972699998</v>
      </c>
      <c r="E24" s="103">
        <v>0.22111125486300001</v>
      </c>
      <c r="F24" s="103">
        <v>0.44585509249799998</v>
      </c>
      <c r="G24" s="103">
        <v>0.21091418000000001</v>
      </c>
      <c r="H24" s="103">
        <v>0.44585509249799998</v>
      </c>
      <c r="I24" s="103">
        <v>0.21091418000000001</v>
      </c>
      <c r="V24" s="103"/>
    </row>
    <row r="25" spans="1:23" x14ac:dyDescent="0.2">
      <c r="A25" s="110"/>
      <c r="B25" s="97"/>
      <c r="C25" s="112">
        <v>11</v>
      </c>
      <c r="D25" s="103">
        <v>0.41264925657599999</v>
      </c>
      <c r="E25" s="103">
        <v>0.21787145999999999</v>
      </c>
      <c r="F25" s="103">
        <v>0.4268846</v>
      </c>
      <c r="G25" s="103">
        <v>0.18352750000000001</v>
      </c>
      <c r="H25" s="103">
        <v>0.4268846</v>
      </c>
      <c r="I25" s="103">
        <v>0.18352750000000001</v>
      </c>
      <c r="J25" s="104"/>
      <c r="K25" s="104"/>
      <c r="V25" s="103"/>
      <c r="W25" s="104"/>
    </row>
    <row r="26" spans="1:23" ht="15.75" x14ac:dyDescent="0.2">
      <c r="C26" s="112">
        <v>12</v>
      </c>
      <c r="D26" s="103">
        <v>0.398075925</v>
      </c>
      <c r="E26" s="103">
        <v>0.20782085</v>
      </c>
      <c r="F26" s="103">
        <v>0.41393852709399998</v>
      </c>
      <c r="G26" s="103">
        <v>0.17533789</v>
      </c>
      <c r="H26" s="107">
        <v>0.41393852709000001</v>
      </c>
      <c r="I26" s="107">
        <v>0.17533789250000001</v>
      </c>
      <c r="V26" s="107"/>
    </row>
    <row r="27" spans="1:23" x14ac:dyDescent="0.2">
      <c r="C27" s="112">
        <v>13</v>
      </c>
      <c r="D27" s="103">
        <v>0.38417539309999998</v>
      </c>
      <c r="E27" s="103">
        <v>0.202658</v>
      </c>
      <c r="F27" s="103">
        <v>0.40073565947500001</v>
      </c>
      <c r="G27" s="103">
        <v>0.16703515449600001</v>
      </c>
      <c r="H27" s="103">
        <v>0.40073565947500001</v>
      </c>
      <c r="I27" s="103">
        <v>0.16703515449600001</v>
      </c>
      <c r="V27" s="103"/>
    </row>
    <row r="28" spans="1:23" ht="15.75" x14ac:dyDescent="0.2">
      <c r="C28" s="112">
        <v>14</v>
      </c>
      <c r="D28" s="103">
        <v>0.37099672</v>
      </c>
      <c r="E28" s="103">
        <v>0.19219900000000001</v>
      </c>
      <c r="F28" s="103">
        <v>0.38164243539699999</v>
      </c>
      <c r="G28" s="103">
        <v>0.162648640845</v>
      </c>
      <c r="H28" s="107">
        <v>0.387108436527</v>
      </c>
      <c r="I28" s="107">
        <v>0.16167293639999999</v>
      </c>
      <c r="V28" s="107"/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B95-91DF-49E0-AF0A-76EEBBEA9113}">
  <dimension ref="A1:AK24"/>
  <sheetViews>
    <sheetView zoomScaleNormal="100" workbookViewId="0">
      <selection activeCell="K25" sqref="K25"/>
    </sheetView>
  </sheetViews>
  <sheetFormatPr defaultRowHeight="14.25" x14ac:dyDescent="0.2"/>
  <cols>
    <col min="1" max="1" width="9" style="8"/>
    <col min="2" max="2" width="4.625" style="118" customWidth="1"/>
    <col min="3" max="3" width="6.75" style="118" customWidth="1"/>
    <col min="4" max="4" width="6.25" style="118" customWidth="1"/>
    <col min="5" max="6" width="5.5" style="8" customWidth="1"/>
    <col min="7" max="7" width="5.5" style="117" customWidth="1"/>
    <col min="8" max="8" width="5.5" style="8" customWidth="1"/>
    <col min="9" max="9" width="11" style="8" customWidth="1"/>
    <col min="10" max="10" width="5.5" style="8" customWidth="1"/>
    <col min="11" max="11" width="7.375" style="20" customWidth="1"/>
    <col min="12" max="12" width="7.25" style="19" customWidth="1"/>
    <col min="13" max="13" width="9" style="131"/>
    <col min="14" max="14" width="4" style="131" customWidth="1"/>
    <col min="15" max="15" width="5.625" style="131" customWidth="1"/>
    <col min="16" max="16" width="6.25" style="134" customWidth="1"/>
    <col min="17" max="19" width="6.25" style="8" customWidth="1"/>
    <col min="20" max="20" width="6.25" style="18" customWidth="1"/>
    <col min="21" max="21" width="11" style="8" customWidth="1"/>
    <col min="22" max="22" width="5.625" style="8" customWidth="1"/>
    <col min="23" max="23" width="6.75" style="5" customWidth="1"/>
    <col min="24" max="24" width="8.125" style="5" customWidth="1"/>
    <col min="25" max="25" width="9" style="131"/>
    <col min="26" max="26" width="4" style="131" customWidth="1"/>
    <col min="27" max="27" width="5.625" style="131" customWidth="1"/>
    <col min="28" max="28" width="6.25" style="13" customWidth="1"/>
    <col min="29" max="32" width="6.25" style="8" customWidth="1"/>
    <col min="33" max="33" width="11" style="8" customWidth="1"/>
    <col min="34" max="34" width="5.625" style="8" customWidth="1"/>
    <col min="35" max="35" width="6.75" style="5" customWidth="1"/>
    <col min="36" max="36" width="8.125" style="5" customWidth="1"/>
    <col min="37" max="37" width="9" style="14"/>
    <col min="38" max="16384" width="9" style="8"/>
  </cols>
  <sheetData>
    <row r="1" spans="1:37" x14ac:dyDescent="0.2">
      <c r="A1" s="119"/>
      <c r="B1" s="120" t="s">
        <v>5</v>
      </c>
      <c r="C1" s="120" t="s">
        <v>106</v>
      </c>
      <c r="D1" s="120" t="s">
        <v>104</v>
      </c>
      <c r="E1" s="121" t="s">
        <v>1</v>
      </c>
      <c r="F1" s="119" t="s">
        <v>7</v>
      </c>
      <c r="G1" s="122" t="s">
        <v>103</v>
      </c>
      <c r="H1" s="119" t="s">
        <v>3</v>
      </c>
      <c r="I1" s="119" t="s">
        <v>21</v>
      </c>
      <c r="J1" s="119" t="s">
        <v>27</v>
      </c>
      <c r="K1" s="123" t="s">
        <v>11</v>
      </c>
      <c r="M1" s="131" t="s">
        <v>22</v>
      </c>
      <c r="N1" s="131" t="s">
        <v>19</v>
      </c>
      <c r="O1" s="131" t="s">
        <v>16</v>
      </c>
      <c r="P1" s="134" t="s">
        <v>17</v>
      </c>
      <c r="Q1" s="8" t="s">
        <v>1</v>
      </c>
      <c r="R1" s="8" t="s">
        <v>6</v>
      </c>
      <c r="S1" s="8" t="s">
        <v>103</v>
      </c>
      <c r="T1" s="18" t="s">
        <v>3</v>
      </c>
      <c r="U1" s="8" t="s">
        <v>21</v>
      </c>
      <c r="V1" s="8" t="s">
        <v>27</v>
      </c>
      <c r="W1" s="5" t="s">
        <v>11</v>
      </c>
      <c r="Y1" s="131" t="s">
        <v>22</v>
      </c>
      <c r="Z1" s="131" t="s">
        <v>19</v>
      </c>
      <c r="AA1" s="131" t="s">
        <v>16</v>
      </c>
      <c r="AB1" s="13" t="s">
        <v>17</v>
      </c>
      <c r="AC1" s="8" t="s">
        <v>1</v>
      </c>
      <c r="AD1" s="8" t="s">
        <v>6</v>
      </c>
      <c r="AE1" s="8" t="s">
        <v>103</v>
      </c>
      <c r="AF1" s="8" t="s">
        <v>3</v>
      </c>
      <c r="AG1" s="8" t="s">
        <v>21</v>
      </c>
      <c r="AH1" s="8" t="s">
        <v>27</v>
      </c>
      <c r="AI1" s="5" t="s">
        <v>11</v>
      </c>
    </row>
    <row r="2" spans="1:37" x14ac:dyDescent="0.2">
      <c r="A2" s="119" t="s">
        <v>0</v>
      </c>
      <c r="B2" s="120">
        <v>18</v>
      </c>
      <c r="C2" s="120" t="s">
        <v>107</v>
      </c>
      <c r="D2" s="120" t="s">
        <v>107</v>
      </c>
      <c r="E2" s="122">
        <v>0.82442746623899998</v>
      </c>
      <c r="F2" s="122">
        <v>0.460959895886</v>
      </c>
      <c r="G2" s="122">
        <v>0.36066683599999999</v>
      </c>
      <c r="H2" s="122">
        <v>0.30765590700000001</v>
      </c>
      <c r="I2" s="124">
        <v>589019.62309999997</v>
      </c>
      <c r="J2" s="122" t="s">
        <v>25</v>
      </c>
      <c r="K2" s="123">
        <v>1743.9309989999999</v>
      </c>
      <c r="M2" s="131" t="s">
        <v>23</v>
      </c>
      <c r="N2" s="131">
        <v>20</v>
      </c>
      <c r="O2" s="132" t="s">
        <v>107</v>
      </c>
      <c r="P2" s="134" t="s">
        <v>107</v>
      </c>
      <c r="Q2" s="117">
        <v>0.78697931685400002</v>
      </c>
      <c r="R2" s="117">
        <v>0.43399945000000001</v>
      </c>
      <c r="S2" s="117">
        <v>0.33840967</v>
      </c>
      <c r="T2" s="18">
        <v>0.30340046100000001</v>
      </c>
      <c r="U2" s="21">
        <v>562264.45574</v>
      </c>
      <c r="V2" s="117" t="s">
        <v>25</v>
      </c>
      <c r="W2" s="20">
        <v>2343.3609999999999</v>
      </c>
      <c r="X2" s="20"/>
      <c r="Y2" s="131" t="s">
        <v>23</v>
      </c>
      <c r="Z2" s="131">
        <v>20</v>
      </c>
      <c r="AA2" s="132" t="s">
        <v>107</v>
      </c>
      <c r="AB2" s="13" t="s">
        <v>107</v>
      </c>
      <c r="AC2" s="117">
        <v>0.78697931685400002</v>
      </c>
      <c r="AD2" s="117">
        <v>0.43399945000000001</v>
      </c>
      <c r="AE2" s="117">
        <v>0.33840967</v>
      </c>
      <c r="AF2" s="117">
        <v>0.30340046100000001</v>
      </c>
      <c r="AG2" s="21">
        <v>562264.45574</v>
      </c>
      <c r="AH2" s="117" t="s">
        <v>25</v>
      </c>
      <c r="AI2" s="20">
        <v>2343.3609999999999</v>
      </c>
      <c r="AJ2" s="20"/>
    </row>
    <row r="3" spans="1:37" x14ac:dyDescent="0.2">
      <c r="A3" s="119" t="s">
        <v>0</v>
      </c>
      <c r="B3" s="120">
        <v>20</v>
      </c>
      <c r="C3" s="120" t="s">
        <v>107</v>
      </c>
      <c r="D3" s="120" t="s">
        <v>107</v>
      </c>
      <c r="E3" s="122">
        <v>0.78697931685400002</v>
      </c>
      <c r="F3" s="122">
        <v>0.43399945000000001</v>
      </c>
      <c r="G3" s="122">
        <v>0.33840967</v>
      </c>
      <c r="H3" s="122">
        <v>0.30340046100000001</v>
      </c>
      <c r="I3" s="124">
        <v>562264.45574</v>
      </c>
      <c r="J3" s="122" t="s">
        <v>25</v>
      </c>
      <c r="K3" s="123">
        <v>2343.3609999999999</v>
      </c>
      <c r="M3" s="131" t="s">
        <v>15</v>
      </c>
      <c r="N3" s="131">
        <v>20</v>
      </c>
      <c r="O3" s="132">
        <v>0.8</v>
      </c>
      <c r="P3" s="134">
        <v>2</v>
      </c>
      <c r="Q3" s="18">
        <v>0.80355478674400005</v>
      </c>
      <c r="R3" s="18">
        <v>0.39467023457599998</v>
      </c>
      <c r="S3" s="18">
        <v>0.31151924296299999</v>
      </c>
      <c r="T3" s="18">
        <v>0.27361323999999998</v>
      </c>
      <c r="U3" s="5">
        <v>702209.72834000003</v>
      </c>
      <c r="V3" s="117" t="s">
        <v>25</v>
      </c>
      <c r="W3" s="5">
        <v>3028.3259999799998</v>
      </c>
      <c r="Y3" s="131" t="s">
        <v>15</v>
      </c>
      <c r="Z3" s="131">
        <v>20</v>
      </c>
      <c r="AA3" s="132">
        <v>0.8</v>
      </c>
      <c r="AB3" s="13">
        <v>2</v>
      </c>
      <c r="AC3" s="18">
        <v>0.80411894542499995</v>
      </c>
      <c r="AD3" s="18">
        <v>0.40052399999999999</v>
      </c>
      <c r="AE3" s="18">
        <v>0.31203779999999998</v>
      </c>
      <c r="AF3" s="18">
        <v>0.27466845000000001</v>
      </c>
      <c r="AG3" s="5">
        <v>708665.09607700002</v>
      </c>
      <c r="AH3" s="5" t="s">
        <v>126</v>
      </c>
      <c r="AI3" s="5">
        <v>1463.61</v>
      </c>
      <c r="AJ3" s="5">
        <f>(AG3-AC3*714459)/AB3</f>
        <v>67077.539223800006</v>
      </c>
      <c r="AK3" s="14">
        <f>(AG3-U3)/U3</f>
        <v>9.1929340715063337E-3</v>
      </c>
    </row>
    <row r="4" spans="1:37" x14ac:dyDescent="0.2">
      <c r="A4" s="119" t="s">
        <v>0</v>
      </c>
      <c r="B4" s="120">
        <v>22</v>
      </c>
      <c r="C4" s="120" t="s">
        <v>107</v>
      </c>
      <c r="D4" s="120" t="s">
        <v>107</v>
      </c>
      <c r="E4" s="122">
        <v>0.75378074819999996</v>
      </c>
      <c r="F4" s="122">
        <v>0.41654582158999998</v>
      </c>
      <c r="G4" s="122">
        <v>0.32052989999999998</v>
      </c>
      <c r="H4" s="122">
        <v>0.29582171000000002</v>
      </c>
      <c r="I4" s="124">
        <v>538545.43962099997</v>
      </c>
      <c r="J4" s="122" t="s">
        <v>25</v>
      </c>
      <c r="K4" s="123">
        <v>1815.1590000000001</v>
      </c>
      <c r="M4" s="131" t="s">
        <v>15</v>
      </c>
      <c r="N4" s="131">
        <v>20</v>
      </c>
      <c r="O4" s="132">
        <v>0.8</v>
      </c>
      <c r="P4" s="134">
        <v>5</v>
      </c>
      <c r="Q4" s="18">
        <v>0.808456703123</v>
      </c>
      <c r="R4" s="18">
        <v>0.39052156900000001</v>
      </c>
      <c r="S4" s="18">
        <v>0.31012499999999998</v>
      </c>
      <c r="T4" s="18">
        <v>0.26976827110000001</v>
      </c>
      <c r="U4" s="5">
        <v>891731.62708400004</v>
      </c>
      <c r="V4" s="117" t="s">
        <v>25</v>
      </c>
      <c r="W4" s="5">
        <v>4486.7839999999997</v>
      </c>
      <c r="Y4" s="131" t="s">
        <v>15</v>
      </c>
      <c r="Z4" s="131">
        <v>20</v>
      </c>
      <c r="AA4" s="132">
        <v>0.8</v>
      </c>
      <c r="AB4" s="13">
        <v>5</v>
      </c>
      <c r="AC4" s="18">
        <v>0.80873063733700001</v>
      </c>
      <c r="AD4" s="18">
        <v>0.389374</v>
      </c>
      <c r="AE4" s="18">
        <v>0.30493019999999998</v>
      </c>
      <c r="AF4" s="18">
        <v>0.26719999999999999</v>
      </c>
      <c r="AG4" s="5">
        <v>894740.79521200003</v>
      </c>
      <c r="AH4" s="5" t="s">
        <v>126</v>
      </c>
      <c r="AI4" s="5">
        <v>1039.5889</v>
      </c>
      <c r="AJ4" s="5">
        <f t="shared" ref="AJ4:AJ8" si="0">(AG4-AC4*714459)/AB4</f>
        <v>63387.182558168868</v>
      </c>
      <c r="AK4" s="14">
        <f t="shared" ref="AK4:AK15" si="1">(AG4-U4)/U4</f>
        <v>3.3745221506162079E-3</v>
      </c>
    </row>
    <row r="5" spans="1:37" x14ac:dyDescent="0.2">
      <c r="A5" s="119" t="s">
        <v>0</v>
      </c>
      <c r="B5" s="120">
        <v>24</v>
      </c>
      <c r="C5" s="120" t="s">
        <v>107</v>
      </c>
      <c r="D5" s="120" t="s">
        <v>107</v>
      </c>
      <c r="E5" s="122">
        <v>0.72450161625800003</v>
      </c>
      <c r="F5" s="122">
        <v>0.40347697986699999</v>
      </c>
      <c r="G5" s="122">
        <v>0.31048407627699998</v>
      </c>
      <c r="H5" s="122">
        <v>0.30275299999999999</v>
      </c>
      <c r="I5" s="124">
        <v>517626.70024999999</v>
      </c>
      <c r="J5" s="122" t="s">
        <v>25</v>
      </c>
      <c r="K5" s="123">
        <v>2187.5740000000001</v>
      </c>
      <c r="M5" s="131" t="s">
        <v>15</v>
      </c>
      <c r="N5" s="131">
        <v>20</v>
      </c>
      <c r="O5" s="132">
        <v>0.8</v>
      </c>
      <c r="P5" s="134">
        <v>10</v>
      </c>
      <c r="Q5" s="18">
        <v>0.82155921646499996</v>
      </c>
      <c r="R5" s="18">
        <v>0.38101590000000002</v>
      </c>
      <c r="S5" s="18">
        <v>0.30381477579999999</v>
      </c>
      <c r="T5" s="18">
        <v>0.25970359999999998</v>
      </c>
      <c r="U5" s="5">
        <v>1198783.6555300001</v>
      </c>
      <c r="V5" s="117" t="s">
        <v>25</v>
      </c>
      <c r="W5" s="5">
        <v>3414.6959999999999</v>
      </c>
      <c r="Y5" s="131" t="s">
        <v>15</v>
      </c>
      <c r="Z5" s="131">
        <v>20</v>
      </c>
      <c r="AA5" s="132">
        <v>0.8</v>
      </c>
      <c r="AB5" s="13">
        <v>10</v>
      </c>
      <c r="AC5" s="18">
        <v>0.81225955941100003</v>
      </c>
      <c r="AD5" s="18">
        <v>0.395849636</v>
      </c>
      <c r="AE5" s="18">
        <v>0.31496947400000003</v>
      </c>
      <c r="AF5" s="18">
        <v>0.272245034</v>
      </c>
      <c r="AG5" s="5">
        <v>1235517.83204</v>
      </c>
      <c r="AH5" s="5" t="s">
        <v>126</v>
      </c>
      <c r="AI5" s="5">
        <v>1056.569</v>
      </c>
      <c r="AJ5" s="5">
        <f t="shared" si="0"/>
        <v>65519.167948277631</v>
      </c>
      <c r="AK5" s="14">
        <f t="shared" si="1"/>
        <v>3.0642874000279204E-2</v>
      </c>
    </row>
    <row r="6" spans="1:37" x14ac:dyDescent="0.2">
      <c r="A6" s="119" t="s">
        <v>0</v>
      </c>
      <c r="B6" s="120">
        <v>26</v>
      </c>
      <c r="C6" s="120" t="s">
        <v>107</v>
      </c>
      <c r="D6" s="120" t="s">
        <v>107</v>
      </c>
      <c r="E6" s="122">
        <v>0.69823385786600001</v>
      </c>
      <c r="F6" s="122">
        <v>0.39562276401000002</v>
      </c>
      <c r="G6" s="122">
        <v>0.30314216999999999</v>
      </c>
      <c r="H6" s="122">
        <v>0.30662263000000001</v>
      </c>
      <c r="I6" s="124">
        <v>498859.463857</v>
      </c>
      <c r="J6" s="122" t="s">
        <v>25</v>
      </c>
      <c r="K6" s="123">
        <v>2911.0880000000002</v>
      </c>
      <c r="M6" s="131" t="s">
        <v>15</v>
      </c>
      <c r="N6" s="131">
        <v>20</v>
      </c>
      <c r="O6" s="132">
        <v>0.8</v>
      </c>
      <c r="P6" s="134">
        <v>15</v>
      </c>
      <c r="Q6" s="18">
        <v>0.82155921646499996</v>
      </c>
      <c r="R6" s="18">
        <v>0.38101590000000002</v>
      </c>
      <c r="S6" s="18">
        <v>0.30381477579999999</v>
      </c>
      <c r="T6" s="18">
        <v>0.25970359999999998</v>
      </c>
      <c r="U6" s="5">
        <v>1504690.2951700001</v>
      </c>
      <c r="V6" s="117" t="s">
        <v>25</v>
      </c>
      <c r="W6" s="5">
        <v>5962.223</v>
      </c>
      <c r="Y6" s="131" t="s">
        <v>15</v>
      </c>
      <c r="Z6" s="131">
        <v>20</v>
      </c>
      <c r="AA6" s="132">
        <v>0.8</v>
      </c>
      <c r="AB6" s="13">
        <v>15</v>
      </c>
      <c r="AC6" s="18">
        <v>0.82155921646499996</v>
      </c>
      <c r="AD6" s="18">
        <v>0.38101597999999998</v>
      </c>
      <c r="AE6" s="18">
        <v>0.30381477000000001</v>
      </c>
      <c r="AF6" s="18">
        <v>0.25970300000000002</v>
      </c>
      <c r="AG6" s="5">
        <v>1567326.20649</v>
      </c>
      <c r="AH6" s="5" t="s">
        <v>126</v>
      </c>
      <c r="AI6" s="5">
        <v>1585.135</v>
      </c>
      <c r="AJ6" s="5">
        <f t="shared" si="0"/>
        <v>65357.055350242175</v>
      </c>
      <c r="AK6" s="14">
        <f t="shared" si="1"/>
        <v>4.1627111918684463E-2</v>
      </c>
    </row>
    <row r="7" spans="1:37" x14ac:dyDescent="0.2">
      <c r="A7" s="125" t="s">
        <v>105</v>
      </c>
      <c r="B7" s="126">
        <v>18</v>
      </c>
      <c r="C7" s="127">
        <v>0.82</v>
      </c>
      <c r="D7" s="126">
        <v>10</v>
      </c>
      <c r="E7" s="127">
        <v>0.84497207510000005</v>
      </c>
      <c r="F7" s="127">
        <v>0.41298699999999999</v>
      </c>
      <c r="G7" s="127">
        <v>0.33121859999999997</v>
      </c>
      <c r="H7" s="127">
        <v>0.27388499999999999</v>
      </c>
      <c r="I7" s="128">
        <v>1346720.0051800001</v>
      </c>
      <c r="J7" s="127" t="s">
        <v>25</v>
      </c>
      <c r="K7" s="129">
        <v>3185.1869999999999</v>
      </c>
      <c r="M7" s="131" t="s">
        <v>15</v>
      </c>
      <c r="N7" s="131">
        <v>20</v>
      </c>
      <c r="O7" s="132">
        <v>0.8</v>
      </c>
      <c r="P7" s="134">
        <v>20</v>
      </c>
      <c r="Q7" s="18">
        <v>0.82155921646499996</v>
      </c>
      <c r="R7" s="8">
        <v>0.38101597999999998</v>
      </c>
      <c r="S7" s="8">
        <v>0.30381477499999998</v>
      </c>
      <c r="T7" s="18">
        <v>0.2597036653</v>
      </c>
      <c r="U7" s="5">
        <v>1810596.9348200001</v>
      </c>
      <c r="V7" s="117" t="s">
        <v>25</v>
      </c>
      <c r="W7" s="5">
        <v>3240.99899</v>
      </c>
      <c r="Y7" s="131" t="s">
        <v>15</v>
      </c>
      <c r="Z7" s="131">
        <v>20</v>
      </c>
      <c r="AA7" s="132">
        <v>0.8</v>
      </c>
      <c r="AB7" s="13">
        <v>20</v>
      </c>
      <c r="AC7" s="8">
        <v>0.81625270794799998</v>
      </c>
      <c r="AD7" s="8">
        <v>0.38513609999999998</v>
      </c>
      <c r="AE7" s="8">
        <v>0.306988384</v>
      </c>
      <c r="AF7" s="8">
        <v>0.26437270000000002</v>
      </c>
      <c r="AG7" s="5">
        <v>1824130.65962</v>
      </c>
      <c r="AH7" s="5" t="s">
        <v>126</v>
      </c>
      <c r="AI7" s="5">
        <v>1579.4549999999999</v>
      </c>
      <c r="AJ7" s="5">
        <f t="shared" si="0"/>
        <v>62047.578307609001</v>
      </c>
      <c r="AK7" s="14">
        <f t="shared" si="1"/>
        <v>7.4747308689912355E-3</v>
      </c>
    </row>
    <row r="8" spans="1:37" x14ac:dyDescent="0.2">
      <c r="A8" s="125" t="s">
        <v>105</v>
      </c>
      <c r="B8" s="126">
        <v>20</v>
      </c>
      <c r="C8" s="127">
        <v>0.79</v>
      </c>
      <c r="D8" s="126">
        <v>10</v>
      </c>
      <c r="E8" s="127">
        <v>0.82155921646499996</v>
      </c>
      <c r="F8" s="127">
        <v>0.38101590000000002</v>
      </c>
      <c r="G8" s="127">
        <v>0.30381477586</v>
      </c>
      <c r="H8" s="127">
        <v>0.25969999999999999</v>
      </c>
      <c r="I8" s="130">
        <v>1222288.4092000001</v>
      </c>
      <c r="J8" s="127" t="s">
        <v>25</v>
      </c>
      <c r="K8" s="129">
        <v>4622.1579998999996</v>
      </c>
      <c r="M8" s="131" t="s">
        <v>15</v>
      </c>
      <c r="N8" s="131">
        <v>20</v>
      </c>
      <c r="O8" s="132">
        <v>0.8</v>
      </c>
      <c r="P8" s="134">
        <v>30</v>
      </c>
      <c r="Q8" s="18">
        <v>0.82155921646499996</v>
      </c>
      <c r="R8" s="8">
        <v>0.38101597999999998</v>
      </c>
      <c r="S8" s="8">
        <v>0.30381477499999998</v>
      </c>
      <c r="T8" s="18">
        <v>0.2597036653</v>
      </c>
      <c r="U8" s="5">
        <v>2422410.2141100001</v>
      </c>
      <c r="V8" s="117" t="s">
        <v>25</v>
      </c>
      <c r="W8" s="5">
        <v>5369.5690000000004</v>
      </c>
      <c r="Y8" s="131" t="s">
        <v>15</v>
      </c>
      <c r="Z8" s="131">
        <v>20</v>
      </c>
      <c r="AA8" s="132">
        <v>0.8</v>
      </c>
      <c r="AB8" s="13">
        <v>30</v>
      </c>
      <c r="AC8" s="8">
        <v>0.81895242772999999</v>
      </c>
      <c r="AD8" s="8">
        <v>0.38933620000000002</v>
      </c>
      <c r="AE8" s="8">
        <v>0.31451299999999999</v>
      </c>
      <c r="AF8" s="8">
        <v>0.26761699999999999</v>
      </c>
      <c r="AG8" s="5">
        <v>2483091.4180200002</v>
      </c>
      <c r="AH8" s="5" t="s">
        <v>126</v>
      </c>
      <c r="AI8" s="5">
        <v>1669.5930000000001</v>
      </c>
      <c r="AJ8" s="5">
        <f t="shared" si="0"/>
        <v>63266.116181881742</v>
      </c>
      <c r="AK8" s="14">
        <f t="shared" si="1"/>
        <v>2.504992901555057E-2</v>
      </c>
    </row>
    <row r="9" spans="1:37" x14ac:dyDescent="0.2">
      <c r="A9" s="125" t="s">
        <v>105</v>
      </c>
      <c r="B9" s="126">
        <v>22</v>
      </c>
      <c r="C9" s="127">
        <v>0.75</v>
      </c>
      <c r="D9" s="126">
        <v>10</v>
      </c>
      <c r="E9" s="127">
        <v>0.78033385588500004</v>
      </c>
      <c r="F9" s="127">
        <v>0.36769810000000003</v>
      </c>
      <c r="G9" s="127">
        <v>0.29011900000000002</v>
      </c>
      <c r="H9" s="127">
        <v>0.26271139999999998</v>
      </c>
      <c r="I9" s="128">
        <v>1154739.0942599999</v>
      </c>
      <c r="J9" s="127" t="s">
        <v>25</v>
      </c>
      <c r="K9" s="129">
        <v>2749.96600008</v>
      </c>
      <c r="M9" s="131" t="s">
        <v>94</v>
      </c>
      <c r="N9" s="131">
        <v>20</v>
      </c>
      <c r="O9" s="132">
        <v>0.8</v>
      </c>
      <c r="P9" s="134" t="s">
        <v>107</v>
      </c>
      <c r="Q9" s="18">
        <v>0.82155921646499996</v>
      </c>
      <c r="R9" s="8">
        <v>0.38101597999999998</v>
      </c>
      <c r="S9" s="8">
        <v>0.30381477499999998</v>
      </c>
      <c r="T9" s="18">
        <v>0.2597036653</v>
      </c>
      <c r="U9" s="5">
        <v>61181.327929200001</v>
      </c>
      <c r="V9" s="5" t="s">
        <v>125</v>
      </c>
      <c r="W9" s="5">
        <v>4685.8639999999996</v>
      </c>
      <c r="Y9" s="131" t="s">
        <v>15</v>
      </c>
      <c r="Z9" s="131">
        <v>20</v>
      </c>
      <c r="AA9" s="132">
        <v>0.8</v>
      </c>
      <c r="AB9" s="13" t="s">
        <v>107</v>
      </c>
      <c r="AC9" s="18">
        <v>0.823636874209</v>
      </c>
      <c r="AD9" s="18">
        <v>0.38910973999999998</v>
      </c>
      <c r="AE9" s="18">
        <v>0.30723672388200002</v>
      </c>
      <c r="AF9" s="18">
        <v>0.26358300000000001</v>
      </c>
      <c r="AG9" s="5">
        <v>65394.833330100002</v>
      </c>
      <c r="AH9" s="5" t="s">
        <v>126</v>
      </c>
      <c r="AI9" s="5">
        <v>1017.7969000000001</v>
      </c>
      <c r="AK9" s="14">
        <f t="shared" si="1"/>
        <v>6.8869139384747202E-2</v>
      </c>
    </row>
    <row r="10" spans="1:37" x14ac:dyDescent="0.2">
      <c r="A10" s="125" t="s">
        <v>105</v>
      </c>
      <c r="B10" s="126">
        <v>24</v>
      </c>
      <c r="C10" s="127">
        <v>0.73</v>
      </c>
      <c r="D10" s="126">
        <v>10</v>
      </c>
      <c r="E10" s="127">
        <v>0.74943354333000001</v>
      </c>
      <c r="F10" s="127">
        <v>0.35489540000000003</v>
      </c>
      <c r="G10" s="127">
        <v>0.28000266810000002</v>
      </c>
      <c r="H10" s="127">
        <v>0.26418000000000003</v>
      </c>
      <c r="I10" s="128">
        <v>1073426.7174500001</v>
      </c>
      <c r="J10" s="127" t="s">
        <v>25</v>
      </c>
      <c r="K10" s="129">
        <v>2565.5720000000001</v>
      </c>
      <c r="M10" s="131" t="s">
        <v>15</v>
      </c>
      <c r="N10" s="131">
        <v>20</v>
      </c>
      <c r="O10" s="132">
        <v>0.95</v>
      </c>
      <c r="P10" s="134">
        <v>10</v>
      </c>
      <c r="Q10" s="18">
        <v>0.82189515390800005</v>
      </c>
      <c r="R10" s="18">
        <v>0.38108905180000002</v>
      </c>
      <c r="S10" s="18">
        <v>0.30438516900700002</v>
      </c>
      <c r="T10" s="18">
        <v>0.26001014900000002</v>
      </c>
      <c r="U10" s="5">
        <v>924959.04321000003</v>
      </c>
      <c r="V10" s="117" t="s">
        <v>25</v>
      </c>
      <c r="W10" s="5">
        <v>5416.7190000999999</v>
      </c>
      <c r="Y10" s="131" t="s">
        <v>94</v>
      </c>
      <c r="Z10" s="131">
        <v>20</v>
      </c>
      <c r="AA10" s="132">
        <v>0.95</v>
      </c>
      <c r="AB10" s="13">
        <v>10</v>
      </c>
      <c r="AC10" s="18">
        <v>0.82528223248599997</v>
      </c>
      <c r="AD10" s="18">
        <v>0.38332696999999999</v>
      </c>
      <c r="AE10" s="18">
        <v>0.307698888</v>
      </c>
      <c r="AF10" s="18">
        <v>0.26103500000000002</v>
      </c>
      <c r="AG10" s="5">
        <v>934118.03309499996</v>
      </c>
      <c r="AH10" s="5" t="s">
        <v>126</v>
      </c>
      <c r="AI10" s="5">
        <v>738.802999</v>
      </c>
      <c r="AJ10" s="5">
        <f t="shared" ref="AJ10:AJ15" si="2">(AG10-AC10*714459)/AB10</f>
        <v>34448.771455528491</v>
      </c>
      <c r="AK10" s="14">
        <f t="shared" si="1"/>
        <v>9.9020491255638211E-3</v>
      </c>
    </row>
    <row r="11" spans="1:37" x14ac:dyDescent="0.2">
      <c r="A11" s="125" t="s">
        <v>105</v>
      </c>
      <c r="B11" s="126">
        <v>26</v>
      </c>
      <c r="C11" s="127">
        <v>0.7</v>
      </c>
      <c r="D11" s="126">
        <v>10</v>
      </c>
      <c r="E11" s="127">
        <v>0.73140177073099999</v>
      </c>
      <c r="F11" s="127">
        <v>0.33987545200000002</v>
      </c>
      <c r="G11" s="127">
        <v>0.27090047099999998</v>
      </c>
      <c r="H11" s="127">
        <v>0.26073214</v>
      </c>
      <c r="I11" s="128">
        <v>1031951.9227699999</v>
      </c>
      <c r="J11" s="127" t="s">
        <v>25</v>
      </c>
      <c r="K11" s="129">
        <v>4913.9029989999999</v>
      </c>
      <c r="M11" s="131" t="s">
        <v>15</v>
      </c>
      <c r="N11" s="131">
        <v>20</v>
      </c>
      <c r="O11" s="133">
        <v>0.9</v>
      </c>
      <c r="P11" s="134">
        <v>10</v>
      </c>
      <c r="Q11" s="18">
        <v>0.82189515390800005</v>
      </c>
      <c r="R11" s="18">
        <v>0.38108905184899999</v>
      </c>
      <c r="S11" s="18">
        <v>0.30438516900000001</v>
      </c>
      <c r="T11" s="18">
        <v>0.26001014900000002</v>
      </c>
      <c r="U11" s="5">
        <v>1000577.75434</v>
      </c>
      <c r="V11" s="117" t="s">
        <v>25</v>
      </c>
      <c r="W11" s="5">
        <v>3296.7849998500001</v>
      </c>
      <c r="Y11" s="131" t="s">
        <v>15</v>
      </c>
      <c r="Z11" s="131">
        <v>20</v>
      </c>
      <c r="AA11" s="133">
        <v>0.9</v>
      </c>
      <c r="AB11" s="13">
        <v>10</v>
      </c>
      <c r="AC11" s="18">
        <v>0.82694310800000004</v>
      </c>
      <c r="AD11" s="18">
        <v>0.39052710499999999</v>
      </c>
      <c r="AE11" s="18">
        <v>0.31561574733999997</v>
      </c>
      <c r="AF11" s="18">
        <v>0.26638109999999998</v>
      </c>
      <c r="AG11" s="5">
        <v>1033103.83721</v>
      </c>
      <c r="AH11" s="5" t="s">
        <v>126</v>
      </c>
      <c r="AI11" s="5">
        <v>2075.2849000000001</v>
      </c>
      <c r="AJ11" s="5">
        <f t="shared" si="2"/>
        <v>44228.689121142801</v>
      </c>
      <c r="AK11" s="14">
        <f t="shared" si="1"/>
        <v>3.25073016353985E-2</v>
      </c>
    </row>
    <row r="12" spans="1:37" x14ac:dyDescent="0.2">
      <c r="A12" s="119" t="s">
        <v>94</v>
      </c>
      <c r="B12" s="120">
        <v>18</v>
      </c>
      <c r="C12" s="122">
        <v>0.82</v>
      </c>
      <c r="D12" s="120" t="s">
        <v>107</v>
      </c>
      <c r="E12" s="72">
        <v>0.87283473620999996</v>
      </c>
      <c r="F12" s="72">
        <v>0.39863830690000002</v>
      </c>
      <c r="G12" s="122">
        <v>0.32334892700000001</v>
      </c>
      <c r="H12" s="72">
        <v>0.25820334</v>
      </c>
      <c r="I12" s="124">
        <v>73175.410786399996</v>
      </c>
      <c r="J12" s="122" t="s">
        <v>25</v>
      </c>
      <c r="K12" s="123">
        <v>4204.5850000399996</v>
      </c>
      <c r="M12" s="131" t="s">
        <v>15</v>
      </c>
      <c r="N12" s="131">
        <v>20</v>
      </c>
      <c r="O12" s="133">
        <v>0.85</v>
      </c>
      <c r="P12" s="134">
        <v>10</v>
      </c>
      <c r="Q12" s="18">
        <v>0.82189515390800005</v>
      </c>
      <c r="R12" s="18">
        <v>0.38108905184899999</v>
      </c>
      <c r="S12" s="18">
        <v>0.30438516900000001</v>
      </c>
      <c r="T12" s="18">
        <v>0.26001014900000002</v>
      </c>
      <c r="U12" s="5">
        <v>1091408.36821</v>
      </c>
      <c r="V12" s="117" t="s">
        <v>25</v>
      </c>
      <c r="W12" s="5">
        <v>5505.7680001299996</v>
      </c>
      <c r="Y12" s="131" t="s">
        <v>15</v>
      </c>
      <c r="Z12" s="131">
        <v>20</v>
      </c>
      <c r="AA12" s="133">
        <v>0.85</v>
      </c>
      <c r="AB12" s="13">
        <v>10</v>
      </c>
      <c r="AC12" s="18">
        <v>0.829416915107</v>
      </c>
      <c r="AD12" s="18">
        <v>0.3840964</v>
      </c>
      <c r="AE12" s="18">
        <v>0.30555624199999998</v>
      </c>
      <c r="AF12" s="18">
        <v>0.25899847999999998</v>
      </c>
      <c r="AG12" s="5">
        <v>1132304.3478099999</v>
      </c>
      <c r="AH12" s="5" t="s">
        <v>126</v>
      </c>
      <c r="AI12" s="5">
        <v>985.95600000000002</v>
      </c>
      <c r="AJ12" s="5">
        <f t="shared" si="2"/>
        <v>53971.996805956784</v>
      </c>
      <c r="AK12" s="14">
        <f t="shared" si="1"/>
        <v>3.7470831992128438E-2</v>
      </c>
    </row>
    <row r="13" spans="1:37" x14ac:dyDescent="0.2">
      <c r="A13" s="119" t="s">
        <v>94</v>
      </c>
      <c r="B13" s="120">
        <v>20</v>
      </c>
      <c r="C13" s="122">
        <v>0.79</v>
      </c>
      <c r="D13" s="120" t="s">
        <v>107</v>
      </c>
      <c r="E13" s="72">
        <v>0.82155921646499996</v>
      </c>
      <c r="F13" s="72">
        <v>0.38101590000000002</v>
      </c>
      <c r="G13" s="122">
        <v>0.30381477586400002</v>
      </c>
      <c r="H13" s="72">
        <v>0.24731800000000001</v>
      </c>
      <c r="I13" s="124">
        <v>63531.803295999998</v>
      </c>
      <c r="J13" s="122" t="s">
        <v>25</v>
      </c>
      <c r="K13" s="123">
        <v>4251.3379999999997</v>
      </c>
      <c r="M13" s="131" t="s">
        <v>15</v>
      </c>
      <c r="N13" s="131">
        <v>20</v>
      </c>
      <c r="O13" s="133">
        <v>0.8</v>
      </c>
      <c r="P13" s="134">
        <v>10</v>
      </c>
      <c r="Q13" s="18">
        <v>0.82155921646499996</v>
      </c>
      <c r="R13" s="18">
        <v>0.38101590000000002</v>
      </c>
      <c r="S13" s="18">
        <v>0.30381477579999999</v>
      </c>
      <c r="T13" s="18">
        <v>0.25970359999999998</v>
      </c>
      <c r="U13" s="5">
        <v>1198783.6555300001</v>
      </c>
      <c r="V13" s="117" t="s">
        <v>25</v>
      </c>
      <c r="W13" s="5">
        <v>3414.6959999999999</v>
      </c>
      <c r="Y13" s="131" t="s">
        <v>15</v>
      </c>
      <c r="Z13" s="131">
        <v>20</v>
      </c>
      <c r="AA13" s="133">
        <v>0.8</v>
      </c>
      <c r="AB13" s="13">
        <v>10</v>
      </c>
      <c r="AC13" s="18">
        <v>0.81225955941100003</v>
      </c>
      <c r="AD13" s="18">
        <v>0.395849636</v>
      </c>
      <c r="AE13" s="18">
        <v>0.31496947400000003</v>
      </c>
      <c r="AF13" s="18">
        <v>0.272245034</v>
      </c>
      <c r="AG13" s="5">
        <v>1235517.83204</v>
      </c>
      <c r="AH13" s="5" t="s">
        <v>126</v>
      </c>
      <c r="AI13" s="5">
        <v>1056.569</v>
      </c>
      <c r="AJ13" s="5">
        <f t="shared" si="2"/>
        <v>65519.167948277631</v>
      </c>
      <c r="AK13" s="14">
        <f t="shared" si="1"/>
        <v>3.0642874000279204E-2</v>
      </c>
    </row>
    <row r="14" spans="1:37" x14ac:dyDescent="0.2">
      <c r="A14" s="119" t="s">
        <v>94</v>
      </c>
      <c r="B14" s="120">
        <v>22</v>
      </c>
      <c r="C14" s="122">
        <v>0.75</v>
      </c>
      <c r="D14" s="120" t="s">
        <v>107</v>
      </c>
      <c r="E14" s="72">
        <v>0.79382038190000004</v>
      </c>
      <c r="F14" s="72">
        <v>0.36055577999999999</v>
      </c>
      <c r="G14" s="122">
        <v>0.28629487999999997</v>
      </c>
      <c r="H14" s="72">
        <v>0.25447765999999999</v>
      </c>
      <c r="I14" s="124">
        <v>59112.501803200001</v>
      </c>
      <c r="J14" s="122" t="s">
        <v>25</v>
      </c>
      <c r="K14" s="123">
        <v>2989.5520000000001</v>
      </c>
      <c r="M14" s="131" t="s">
        <v>15</v>
      </c>
      <c r="N14" s="131">
        <v>20</v>
      </c>
      <c r="O14" s="133">
        <v>0.75</v>
      </c>
      <c r="P14" s="134">
        <v>10</v>
      </c>
      <c r="Q14" s="8">
        <v>0.82155921646499996</v>
      </c>
      <c r="R14" s="18">
        <v>0.38101590000000002</v>
      </c>
      <c r="S14" s="18">
        <v>0.30381477579999999</v>
      </c>
      <c r="T14" s="18">
        <v>0.25970359999999998</v>
      </c>
      <c r="U14" s="5">
        <v>1323992.04697</v>
      </c>
      <c r="V14" s="117" t="s">
        <v>25</v>
      </c>
      <c r="W14" s="5">
        <v>4083.4430000000002</v>
      </c>
      <c r="Y14" s="131" t="s">
        <v>15</v>
      </c>
      <c r="Z14" s="131">
        <v>20</v>
      </c>
      <c r="AA14" s="133">
        <v>0.75</v>
      </c>
      <c r="AB14" s="13">
        <v>10</v>
      </c>
      <c r="AC14" s="8">
        <v>0.81639563944799998</v>
      </c>
      <c r="AD14" s="8">
        <v>0.38669789999999998</v>
      </c>
      <c r="AE14" s="8">
        <v>0.30563258839700003</v>
      </c>
      <c r="AF14" s="8">
        <v>0.26360581</v>
      </c>
      <c r="AG14" s="5">
        <v>1336093.73227</v>
      </c>
      <c r="AH14" s="5" t="s">
        <v>126</v>
      </c>
      <c r="AI14" s="5">
        <v>1364.924</v>
      </c>
      <c r="AJ14" s="5">
        <f t="shared" si="2"/>
        <v>75281.252010562137</v>
      </c>
      <c r="AK14" s="14">
        <f t="shared" si="1"/>
        <v>9.1403005990067111E-3</v>
      </c>
    </row>
    <row r="15" spans="1:37" x14ac:dyDescent="0.2">
      <c r="A15" s="119" t="s">
        <v>94</v>
      </c>
      <c r="B15" s="120">
        <v>24</v>
      </c>
      <c r="C15" s="122">
        <v>0.73</v>
      </c>
      <c r="D15" s="120" t="s">
        <v>107</v>
      </c>
      <c r="E15" s="72">
        <v>0.76960282125699997</v>
      </c>
      <c r="F15" s="72">
        <v>0.34548970000000001</v>
      </c>
      <c r="G15" s="122">
        <v>0.27463759519999997</v>
      </c>
      <c r="H15" s="72">
        <v>0.25150444</v>
      </c>
      <c r="I15" s="124">
        <v>53254.946920000002</v>
      </c>
      <c r="J15" s="122" t="s">
        <v>25</v>
      </c>
      <c r="K15" s="123">
        <v>4501.6899999999996</v>
      </c>
      <c r="M15" s="131" t="s">
        <v>15</v>
      </c>
      <c r="N15" s="131">
        <v>20</v>
      </c>
      <c r="O15" s="133">
        <v>0.7</v>
      </c>
      <c r="P15" s="134">
        <v>10</v>
      </c>
      <c r="Q15" s="18">
        <v>0.82146604502200005</v>
      </c>
      <c r="R15" s="18">
        <v>0.38105621492000002</v>
      </c>
      <c r="S15" s="18">
        <v>0.30380642800000002</v>
      </c>
      <c r="T15" s="18">
        <v>0.25975900000000002</v>
      </c>
      <c r="U15" s="5">
        <v>1469460.0663999999</v>
      </c>
      <c r="V15" s="117" t="s">
        <v>25</v>
      </c>
      <c r="W15" s="5">
        <v>4081.9149999599999</v>
      </c>
      <c r="Y15" s="131" t="s">
        <v>15</v>
      </c>
      <c r="Z15" s="131">
        <v>20</v>
      </c>
      <c r="AA15" s="133">
        <v>0.7</v>
      </c>
      <c r="AB15" s="13">
        <v>10</v>
      </c>
      <c r="AC15" s="18">
        <v>0.81824392888200004</v>
      </c>
      <c r="AD15" s="18">
        <v>0.38637465370500002</v>
      </c>
      <c r="AE15" s="18">
        <v>0.30701861697400001</v>
      </c>
      <c r="AF15" s="18">
        <v>0.26401796999999999</v>
      </c>
      <c r="AG15" s="5">
        <v>1483220.0800300001</v>
      </c>
      <c r="AH15" s="5" t="s">
        <v>126</v>
      </c>
      <c r="AI15" s="5">
        <v>1371.87</v>
      </c>
      <c r="AJ15" s="5">
        <f t="shared" si="2"/>
        <v>89861.834084489528</v>
      </c>
      <c r="AK15" s="14">
        <f t="shared" si="1"/>
        <v>9.3639929009507218E-3</v>
      </c>
    </row>
    <row r="16" spans="1:37" x14ac:dyDescent="0.2">
      <c r="A16" s="119" t="s">
        <v>94</v>
      </c>
      <c r="B16" s="120">
        <v>26</v>
      </c>
      <c r="C16" s="122">
        <v>0.7</v>
      </c>
      <c r="D16" s="120" t="s">
        <v>107</v>
      </c>
      <c r="E16" s="72">
        <v>0.75213062500000005</v>
      </c>
      <c r="F16" s="72">
        <v>0.32884891999999999</v>
      </c>
      <c r="G16" s="122">
        <v>0.26352382000000002</v>
      </c>
      <c r="H16" s="72">
        <v>0.24579899999999999</v>
      </c>
      <c r="I16" s="124">
        <v>50459.046181899997</v>
      </c>
      <c r="J16" s="122" t="s">
        <v>25</v>
      </c>
      <c r="K16" s="123">
        <v>2920.3069999200002</v>
      </c>
      <c r="AA16" s="133"/>
    </row>
    <row r="19" spans="3:9" x14ac:dyDescent="0.2">
      <c r="C19" s="118" t="s">
        <v>117</v>
      </c>
    </row>
    <row r="20" spans="3:9" x14ac:dyDescent="0.2">
      <c r="C20" s="118">
        <v>18</v>
      </c>
      <c r="D20" s="117">
        <v>0.82442746623899998</v>
      </c>
      <c r="E20" s="117">
        <v>0.460959895886</v>
      </c>
      <c r="F20" s="127">
        <v>0.84497207510000005</v>
      </c>
      <c r="G20" s="127">
        <v>0.41298699999999999</v>
      </c>
      <c r="H20" s="72">
        <v>0.87283473620999996</v>
      </c>
      <c r="I20" s="72">
        <v>0.39863830690000002</v>
      </c>
    </row>
    <row r="21" spans="3:9" x14ac:dyDescent="0.2">
      <c r="C21" s="118">
        <v>20</v>
      </c>
      <c r="D21" s="117">
        <v>0.78697931685400002</v>
      </c>
      <c r="E21" s="117">
        <v>0.43399945000000001</v>
      </c>
      <c r="F21" s="127">
        <v>0.82155921646499996</v>
      </c>
      <c r="G21" s="127">
        <v>0.38101590000000002</v>
      </c>
      <c r="H21" s="72">
        <v>0.82155921646499996</v>
      </c>
      <c r="I21" s="72">
        <v>0.38101590000000002</v>
      </c>
    </row>
    <row r="22" spans="3:9" x14ac:dyDescent="0.2">
      <c r="C22" s="118">
        <v>22</v>
      </c>
      <c r="D22" s="117">
        <v>0.75378074819999996</v>
      </c>
      <c r="E22" s="117">
        <v>0.41654582158999998</v>
      </c>
      <c r="F22" s="127">
        <v>0.78033385588500004</v>
      </c>
      <c r="G22" s="127">
        <v>0.36769810000000003</v>
      </c>
      <c r="H22" s="72">
        <v>0.79382038190000004</v>
      </c>
      <c r="I22" s="72">
        <v>0.36055577999999999</v>
      </c>
    </row>
    <row r="23" spans="3:9" x14ac:dyDescent="0.2">
      <c r="C23" s="118">
        <v>24</v>
      </c>
      <c r="D23" s="117">
        <v>0.72450161625800003</v>
      </c>
      <c r="E23" s="117">
        <v>0.40347697986699999</v>
      </c>
      <c r="F23" s="127">
        <v>0.74943354333000001</v>
      </c>
      <c r="G23" s="127">
        <v>0.35489540000000003</v>
      </c>
      <c r="H23" s="72">
        <v>0.76960282125699997</v>
      </c>
      <c r="I23" s="72">
        <v>0.34548970000000001</v>
      </c>
    </row>
    <row r="24" spans="3:9" x14ac:dyDescent="0.2">
      <c r="C24" s="118">
        <v>26</v>
      </c>
      <c r="D24" s="117">
        <v>0.69823385786600001</v>
      </c>
      <c r="E24" s="117">
        <v>0.39562276401000002</v>
      </c>
      <c r="F24" s="127">
        <v>0.73140177073099999</v>
      </c>
      <c r="G24" s="127">
        <v>0.33987545200000002</v>
      </c>
      <c r="H24" s="72">
        <v>0.75213062500000005</v>
      </c>
      <c r="I24" s="72">
        <v>0.32884891999999999</v>
      </c>
    </row>
  </sheetData>
  <sortState xmlns:xlrd2="http://schemas.microsoft.com/office/spreadsheetml/2017/richdata2" ref="Y2:AG14">
    <sortCondition ref="AB2:AB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4"/>
  <sheetViews>
    <sheetView topLeftCell="A2" workbookViewId="0">
      <selection activeCell="L36" sqref="L36"/>
    </sheetView>
  </sheetViews>
  <sheetFormatPr defaultRowHeight="14.25" x14ac:dyDescent="0.2"/>
  <cols>
    <col min="2" max="4" width="5.375" customWidth="1"/>
    <col min="5" max="5" width="12.125" style="15" customWidth="1"/>
    <col min="6" max="6" width="6.25" customWidth="1"/>
    <col min="7" max="7" width="7.75" style="16" customWidth="1"/>
    <col min="8" max="8" width="5.875" style="2" customWidth="1"/>
    <col min="9" max="11" width="5.75" style="2" customWidth="1"/>
    <col min="12" max="12" width="10" style="12" customWidth="1"/>
    <col min="13" max="13" width="9.625" style="12" customWidth="1"/>
    <col min="15" max="15" width="5.5" customWidth="1"/>
    <col min="16" max="16" width="5" customWidth="1"/>
    <col min="17" max="17" width="6.25" style="16" customWidth="1"/>
    <col min="18" max="21" width="7.625" style="8" customWidth="1"/>
    <col min="22" max="22" width="11.125" style="5" customWidth="1"/>
    <col min="23" max="23" width="9.5" style="5" customWidth="1"/>
    <col min="24" max="24" width="7.125" style="5" customWidth="1"/>
    <col min="25" max="25" width="4.625" customWidth="1"/>
    <col min="27" max="27" width="3.875" customWidth="1"/>
    <col min="28" max="28" width="5.5" customWidth="1"/>
    <col min="29" max="33" width="6.375" customWidth="1"/>
    <col min="34" max="34" width="11.125" customWidth="1"/>
  </cols>
  <sheetData>
    <row r="1" spans="1:35" ht="15" hidden="1" customHeight="1" thickBot="1" x14ac:dyDescent="0.25"/>
    <row r="2" spans="1:35" ht="15" customHeight="1" x14ac:dyDescent="0.2">
      <c r="B2" s="3"/>
      <c r="C2" s="3"/>
      <c r="D2" s="3"/>
      <c r="E2" s="146"/>
      <c r="F2" s="3"/>
      <c r="G2" s="147"/>
      <c r="H2" s="9" t="s">
        <v>0</v>
      </c>
      <c r="I2" s="9"/>
      <c r="J2" s="9"/>
      <c r="K2" s="9"/>
      <c r="N2" s="1" t="s">
        <v>13</v>
      </c>
      <c r="O2" s="1" t="s">
        <v>12</v>
      </c>
      <c r="P2" s="1" t="s">
        <v>16</v>
      </c>
      <c r="Q2" s="17" t="s">
        <v>20</v>
      </c>
      <c r="R2" s="8" t="s">
        <v>1</v>
      </c>
      <c r="S2" s="8" t="s">
        <v>2</v>
      </c>
      <c r="T2" s="8" t="s">
        <v>7</v>
      </c>
      <c r="U2" s="8" t="s">
        <v>3</v>
      </c>
      <c r="V2" s="5" t="s">
        <v>24</v>
      </c>
      <c r="W2" s="5" t="s">
        <v>92</v>
      </c>
      <c r="Z2" s="1" t="s">
        <v>13</v>
      </c>
      <c r="AA2" s="1" t="s">
        <v>12</v>
      </c>
      <c r="AB2" s="1" t="s">
        <v>16</v>
      </c>
      <c r="AC2" s="17" t="s">
        <v>20</v>
      </c>
      <c r="AD2" s="8" t="s">
        <v>1</v>
      </c>
      <c r="AE2" s="8" t="s">
        <v>2</v>
      </c>
      <c r="AF2" s="8" t="s">
        <v>7</v>
      </c>
      <c r="AG2" s="8" t="s">
        <v>3</v>
      </c>
      <c r="AH2" s="5" t="s">
        <v>24</v>
      </c>
      <c r="AI2" s="8"/>
    </row>
    <row r="3" spans="1:35" x14ac:dyDescent="0.2">
      <c r="B3" s="3" t="s">
        <v>5</v>
      </c>
      <c r="C3" s="3" t="s">
        <v>16</v>
      </c>
      <c r="D3" s="3" t="s">
        <v>130</v>
      </c>
      <c r="E3" s="146" t="s">
        <v>55</v>
      </c>
      <c r="F3" s="3" t="s">
        <v>56</v>
      </c>
      <c r="G3" s="147" t="s">
        <v>127</v>
      </c>
      <c r="H3" s="9" t="s">
        <v>1</v>
      </c>
      <c r="I3" s="9" t="s">
        <v>7</v>
      </c>
      <c r="J3" s="9" t="s">
        <v>109</v>
      </c>
      <c r="K3" s="9" t="s">
        <v>3</v>
      </c>
      <c r="N3" s="1" t="s">
        <v>15</v>
      </c>
      <c r="O3">
        <v>60</v>
      </c>
      <c r="P3" s="10">
        <v>0.75</v>
      </c>
      <c r="Q3" s="16">
        <v>20</v>
      </c>
      <c r="R3" s="18">
        <v>0.76716225000000005</v>
      </c>
      <c r="S3" s="18">
        <v>0.128745</v>
      </c>
      <c r="T3" s="18">
        <v>0.35881099999999999</v>
      </c>
      <c r="U3" s="18">
        <v>0.26293</v>
      </c>
      <c r="V3" s="5">
        <v>9628903.8381699994</v>
      </c>
      <c r="W3" s="5">
        <f>(V3-R3*4223997)/Q3</f>
        <v>319420.63978283748</v>
      </c>
      <c r="X3" s="5" t="s">
        <v>57</v>
      </c>
      <c r="Z3" s="1" t="s">
        <v>14</v>
      </c>
      <c r="AA3">
        <v>60</v>
      </c>
      <c r="AB3" s="10">
        <v>2</v>
      </c>
      <c r="AC3" s="16">
        <v>10</v>
      </c>
      <c r="AD3" s="18">
        <v>0.75194000000000005</v>
      </c>
      <c r="AE3" s="18">
        <v>0.16891999999999999</v>
      </c>
      <c r="AF3" s="18">
        <v>0.41099999999999998</v>
      </c>
      <c r="AG3" s="18">
        <v>0.29464000000000001</v>
      </c>
      <c r="AH3" s="5">
        <f>4223997*AD3</f>
        <v>3176192.3041800004</v>
      </c>
    </row>
    <row r="4" spans="1:35" x14ac:dyDescent="0.2">
      <c r="A4" s="1" t="s">
        <v>14</v>
      </c>
      <c r="B4" s="3">
        <v>48</v>
      </c>
      <c r="C4" s="1" t="s">
        <v>129</v>
      </c>
      <c r="D4" s="1" t="s">
        <v>129</v>
      </c>
      <c r="E4" s="146">
        <v>3640336.9110300001</v>
      </c>
      <c r="F4" s="3"/>
      <c r="G4" s="147">
        <v>4617.4670000100004</v>
      </c>
      <c r="H4" s="148">
        <v>0.86182279746599999</v>
      </c>
      <c r="I4" s="148">
        <v>0.54619716799999996</v>
      </c>
      <c r="J4" s="148">
        <v>0.40779454840000001</v>
      </c>
      <c r="K4" s="148">
        <v>0.33337895000000001</v>
      </c>
      <c r="N4" s="1" t="s">
        <v>15</v>
      </c>
      <c r="O4">
        <v>60</v>
      </c>
      <c r="P4" s="10">
        <v>0.75</v>
      </c>
      <c r="Q4" s="16">
        <v>15</v>
      </c>
      <c r="R4" s="18">
        <v>0.77201897799999997</v>
      </c>
      <c r="S4" s="18">
        <v>0.12930759999999999</v>
      </c>
      <c r="T4" s="18">
        <v>0.35959370000000002</v>
      </c>
      <c r="U4" s="18">
        <v>0.25946000000000002</v>
      </c>
      <c r="V4" s="5">
        <v>8261921.5879100002</v>
      </c>
      <c r="W4" s="5">
        <f>(V4-R4*4223997)/Q4</f>
        <v>333394.38272632897</v>
      </c>
      <c r="X4" s="5">
        <v>5398.4709000000003</v>
      </c>
      <c r="Z4" s="1" t="s">
        <v>15</v>
      </c>
      <c r="AA4">
        <v>60</v>
      </c>
      <c r="AB4" s="10">
        <v>1</v>
      </c>
      <c r="AC4" s="16">
        <v>10</v>
      </c>
      <c r="AD4" s="18">
        <v>0.77105465250000005</v>
      </c>
      <c r="AE4" s="18">
        <v>0.13208839999999999</v>
      </c>
      <c r="AF4" s="18">
        <v>0.36343969999999998</v>
      </c>
      <c r="AG4" s="18">
        <v>0.26632790000000001</v>
      </c>
      <c r="AH4" s="5">
        <v>4329976.3718699999</v>
      </c>
    </row>
    <row r="5" spans="1:35" x14ac:dyDescent="0.2">
      <c r="A5" s="1" t="s">
        <v>14</v>
      </c>
      <c r="B5" s="3">
        <v>52</v>
      </c>
      <c r="C5" s="1" t="s">
        <v>129</v>
      </c>
      <c r="D5" s="1" t="s">
        <v>129</v>
      </c>
      <c r="E5" s="146">
        <v>3443420.13038</v>
      </c>
      <c r="F5" s="3"/>
      <c r="G5" s="147">
        <v>1833.875</v>
      </c>
      <c r="H5" s="148">
        <v>0.81520420000000005</v>
      </c>
      <c r="I5" s="148">
        <v>0.45181100000000002</v>
      </c>
      <c r="J5" s="148">
        <v>0.35454720000000001</v>
      </c>
      <c r="K5" s="148">
        <v>0.30486707000000002</v>
      </c>
      <c r="N5" s="1" t="s">
        <v>15</v>
      </c>
      <c r="O5">
        <v>60</v>
      </c>
      <c r="P5" s="10">
        <v>0.75</v>
      </c>
      <c r="Q5" s="16">
        <v>13</v>
      </c>
      <c r="R5" s="18">
        <v>0.76713889999999996</v>
      </c>
      <c r="S5" s="18">
        <v>0.13456000000000001</v>
      </c>
      <c r="T5" s="18">
        <v>0.36682999999999999</v>
      </c>
      <c r="U5" s="18">
        <v>0.26877485000000001</v>
      </c>
      <c r="V5" s="5">
        <v>7607732.6499100002</v>
      </c>
      <c r="W5" s="5">
        <f t="shared" ref="W5:W14" si="0">(V5-R5*4223997)/Q5</f>
        <v>335949.24905590003</v>
      </c>
      <c r="X5" s="5">
        <v>3442.2109</v>
      </c>
      <c r="Z5" s="1" t="s">
        <v>15</v>
      </c>
      <c r="AA5">
        <v>60</v>
      </c>
      <c r="AB5" s="10">
        <v>0.8</v>
      </c>
      <c r="AC5" s="16">
        <v>10</v>
      </c>
      <c r="AD5" s="18">
        <v>0.767594534</v>
      </c>
      <c r="AE5" s="18">
        <v>0.13883000000000001</v>
      </c>
      <c r="AF5" s="18">
        <v>0.37258999999999998</v>
      </c>
      <c r="AG5" s="18">
        <v>0.27223190000000003</v>
      </c>
      <c r="AH5" s="5">
        <v>6114663.9443499995</v>
      </c>
    </row>
    <row r="6" spans="1:35" x14ac:dyDescent="0.2">
      <c r="A6" s="1" t="s">
        <v>14</v>
      </c>
      <c r="B6" s="3">
        <v>56</v>
      </c>
      <c r="C6" s="1" t="s">
        <v>129</v>
      </c>
      <c r="D6" s="1" t="s">
        <v>129</v>
      </c>
      <c r="E6" s="146">
        <v>3288316.6819000002</v>
      </c>
      <c r="F6" s="3"/>
      <c r="G6" s="147">
        <v>3543.0880000000002</v>
      </c>
      <c r="H6" s="148">
        <v>0.77848461585200002</v>
      </c>
      <c r="I6" s="148">
        <v>0.41785078599999997</v>
      </c>
      <c r="J6" s="148">
        <v>0.32478839999999998</v>
      </c>
      <c r="K6" s="148">
        <v>0.29500679693999998</v>
      </c>
      <c r="N6" s="1" t="s">
        <v>15</v>
      </c>
      <c r="O6">
        <v>60</v>
      </c>
      <c r="P6" s="10">
        <v>0.75</v>
      </c>
      <c r="Q6" s="16">
        <v>11</v>
      </c>
      <c r="R6" s="18">
        <v>0.76614557159499996</v>
      </c>
      <c r="S6" s="18">
        <v>0.13199213603900001</v>
      </c>
      <c r="T6" s="18">
        <v>0.36330721989999998</v>
      </c>
      <c r="U6" s="18">
        <v>0.27197139999999997</v>
      </c>
      <c r="V6" s="5">
        <v>6889572.5445600003</v>
      </c>
      <c r="W6" s="5">
        <f t="shared" si="0"/>
        <v>332125.08623449411</v>
      </c>
      <c r="X6" s="5">
        <v>3801.759</v>
      </c>
      <c r="Z6" s="1" t="s">
        <v>15</v>
      </c>
      <c r="AA6">
        <v>60</v>
      </c>
      <c r="AB6" s="10">
        <v>0.75</v>
      </c>
      <c r="AC6" s="16">
        <v>10</v>
      </c>
      <c r="AD6" s="18">
        <v>0.76551100000000005</v>
      </c>
      <c r="AE6" s="18">
        <v>0.13442999999999999</v>
      </c>
      <c r="AF6" s="18">
        <v>0.36665700000000001</v>
      </c>
      <c r="AG6" s="18">
        <v>0.26713999999999999</v>
      </c>
      <c r="AH6" s="5">
        <v>6603364.4405359803</v>
      </c>
      <c r="AI6" s="5"/>
    </row>
    <row r="7" spans="1:35" x14ac:dyDescent="0.2">
      <c r="A7" s="1" t="s">
        <v>14</v>
      </c>
      <c r="B7" s="3">
        <v>60</v>
      </c>
      <c r="C7" s="1" t="s">
        <v>129</v>
      </c>
      <c r="D7" s="1" t="s">
        <v>129</v>
      </c>
      <c r="E7" s="146">
        <v>3153313.37598</v>
      </c>
      <c r="F7" s="3"/>
      <c r="G7" s="147">
        <v>1515.4468999999999</v>
      </c>
      <c r="H7" s="148">
        <v>0.74652358322800005</v>
      </c>
      <c r="I7" s="148">
        <v>0.40087634999999999</v>
      </c>
      <c r="J7" s="148">
        <v>0.31174107699999998</v>
      </c>
      <c r="K7" s="148">
        <v>0.29532919299999999</v>
      </c>
      <c r="N7" s="1" t="s">
        <v>15</v>
      </c>
      <c r="O7">
        <v>60</v>
      </c>
      <c r="P7" s="10">
        <v>0.75</v>
      </c>
      <c r="Q7" s="16">
        <v>10.5</v>
      </c>
      <c r="R7" s="18">
        <v>0.765306283679</v>
      </c>
      <c r="S7" s="18">
        <v>0.13353331155000001</v>
      </c>
      <c r="T7" s="18">
        <v>0.36542210000000003</v>
      </c>
      <c r="U7" s="18">
        <v>0.2667716</v>
      </c>
      <c r="V7" s="5">
        <v>6760063.2595800003</v>
      </c>
      <c r="W7" s="5">
        <f t="shared" si="0"/>
        <v>335943.9822132148</v>
      </c>
      <c r="X7" s="5">
        <v>3828.2359999999999</v>
      </c>
      <c r="Z7" s="1" t="s">
        <v>15</v>
      </c>
      <c r="AA7">
        <v>60</v>
      </c>
      <c r="AB7" s="10">
        <v>0.74</v>
      </c>
      <c r="AC7" s="16">
        <v>10</v>
      </c>
      <c r="AD7" s="18">
        <v>0.76392329999999997</v>
      </c>
      <c r="AE7" s="18">
        <v>0.1321011</v>
      </c>
      <c r="AF7" s="18">
        <v>0.36345699999999997</v>
      </c>
      <c r="AG7" s="18">
        <v>0.26543</v>
      </c>
      <c r="AH7" s="5">
        <v>6666199.8331199996</v>
      </c>
      <c r="AI7" s="5"/>
    </row>
    <row r="8" spans="1:35" x14ac:dyDescent="0.2">
      <c r="A8" s="1" t="s">
        <v>14</v>
      </c>
      <c r="B8" s="3">
        <v>64</v>
      </c>
      <c r="C8" s="1" t="s">
        <v>129</v>
      </c>
      <c r="D8" s="1" t="s">
        <v>129</v>
      </c>
      <c r="E8" s="146">
        <v>3059409.7274500001</v>
      </c>
      <c r="F8" s="3"/>
      <c r="G8" s="147">
        <v>1534.6310000000001</v>
      </c>
      <c r="H8" s="148">
        <v>0.72429259004000002</v>
      </c>
      <c r="I8" s="148">
        <v>0.38791550000000002</v>
      </c>
      <c r="J8" s="148">
        <v>0.30255982199999998</v>
      </c>
      <c r="K8" s="148">
        <v>0.29522189999999998</v>
      </c>
      <c r="N8" s="1" t="s">
        <v>15</v>
      </c>
      <c r="O8">
        <v>60</v>
      </c>
      <c r="P8" s="10">
        <v>0.75</v>
      </c>
      <c r="Q8" s="16">
        <v>10</v>
      </c>
      <c r="R8" s="18">
        <v>0.76551100000000005</v>
      </c>
      <c r="S8" s="18">
        <v>0.13442999999999999</v>
      </c>
      <c r="T8" s="18">
        <v>0.36665700000000001</v>
      </c>
      <c r="U8" s="18">
        <v>0.26713999999999999</v>
      </c>
      <c r="V8" s="5">
        <v>6603364.4405359803</v>
      </c>
      <c r="W8" s="5">
        <f t="shared" si="0"/>
        <v>336984.82730689796</v>
      </c>
      <c r="Z8" s="1" t="s">
        <v>15</v>
      </c>
      <c r="AA8">
        <v>60</v>
      </c>
      <c r="AB8" s="10">
        <v>0.73</v>
      </c>
      <c r="AC8" s="16">
        <v>10</v>
      </c>
      <c r="AD8" s="18">
        <v>0.76283551999999999</v>
      </c>
      <c r="AE8" s="18">
        <v>0.135854</v>
      </c>
      <c r="AF8" s="18">
        <v>0.36858419999999997</v>
      </c>
      <c r="AG8" s="18">
        <v>0.27079999999999999</v>
      </c>
      <c r="AH8" s="5">
        <v>6872751.5428299997</v>
      </c>
      <c r="AI8" s="5"/>
    </row>
    <row r="9" spans="1:35" x14ac:dyDescent="0.2">
      <c r="A9" s="1" t="s">
        <v>128</v>
      </c>
      <c r="B9" s="3">
        <v>48</v>
      </c>
      <c r="C9" s="113">
        <v>0.86182279746599999</v>
      </c>
      <c r="D9" s="147">
        <v>5.8</v>
      </c>
      <c r="E9" s="147">
        <v>7973447.3125600005</v>
      </c>
      <c r="F9" s="147"/>
      <c r="G9" s="147">
        <v>7399.085</v>
      </c>
      <c r="H9" s="148">
        <v>0.87295501922499996</v>
      </c>
      <c r="I9" s="148">
        <v>0.50965662</v>
      </c>
      <c r="J9" s="148">
        <v>0.37863111700000002</v>
      </c>
      <c r="K9" s="148">
        <v>0.30910880000000002</v>
      </c>
      <c r="N9" s="1" t="s">
        <v>15</v>
      </c>
      <c r="O9">
        <v>60</v>
      </c>
      <c r="P9" s="10">
        <v>0.75</v>
      </c>
      <c r="Q9" s="16">
        <v>9.5</v>
      </c>
      <c r="R9" s="18">
        <v>0.76120977999999995</v>
      </c>
      <c r="S9" s="18">
        <v>0.13723511999999999</v>
      </c>
      <c r="T9" s="18">
        <v>0.37045260000000002</v>
      </c>
      <c r="U9" s="18">
        <v>0.27294000000000002</v>
      </c>
      <c r="V9" s="5">
        <v>6430948.7971799998</v>
      </c>
      <c r="W9" s="5">
        <f t="shared" si="0"/>
        <v>338484.31264098315</v>
      </c>
      <c r="Z9" s="1" t="s">
        <v>15</v>
      </c>
      <c r="AA9">
        <v>60</v>
      </c>
      <c r="AB9" s="10">
        <v>0.72</v>
      </c>
      <c r="AC9" s="16">
        <v>10</v>
      </c>
      <c r="AD9" s="18">
        <v>0.75699437300000005</v>
      </c>
      <c r="AE9" s="18">
        <v>0.134771</v>
      </c>
      <c r="AF9" s="18">
        <v>0.36711177</v>
      </c>
      <c r="AG9" s="18">
        <v>0.27115932999999998</v>
      </c>
      <c r="AH9" s="5">
        <v>6897819.4069699999</v>
      </c>
      <c r="AI9" s="5"/>
    </row>
    <row r="10" spans="1:35" x14ac:dyDescent="0.2">
      <c r="A10" s="1" t="s">
        <v>128</v>
      </c>
      <c r="B10" s="3">
        <v>52</v>
      </c>
      <c r="C10" s="113">
        <v>0.81520420000000005</v>
      </c>
      <c r="D10" s="147">
        <v>7.9869838025761828</v>
      </c>
      <c r="E10" s="147">
        <v>7017242.9761300003</v>
      </c>
      <c r="F10" s="147"/>
      <c r="G10" s="147">
        <v>4574.7579999999998</v>
      </c>
      <c r="H10" s="148">
        <v>0.82753854011600003</v>
      </c>
      <c r="I10" s="148">
        <v>0.41546868199999998</v>
      </c>
      <c r="J10" s="148">
        <v>0.329345</v>
      </c>
      <c r="K10" s="148">
        <v>0.2794026</v>
      </c>
      <c r="N10" s="1" t="s">
        <v>15</v>
      </c>
      <c r="O10">
        <v>60</v>
      </c>
      <c r="P10" s="10">
        <v>0.75</v>
      </c>
      <c r="Q10" s="16">
        <v>9</v>
      </c>
      <c r="R10" s="18">
        <v>0.75769671980800002</v>
      </c>
      <c r="S10" s="18">
        <v>0.1350066</v>
      </c>
      <c r="T10" s="18">
        <v>0.36743250999999999</v>
      </c>
      <c r="U10" s="18">
        <v>0.27000999999999997</v>
      </c>
      <c r="V10" s="5">
        <v>6200664.5411900003</v>
      </c>
      <c r="W10" s="5">
        <f t="shared" si="0"/>
        <v>333350.65220124082</v>
      </c>
      <c r="X10" s="5">
        <v>9234.1259998999994</v>
      </c>
      <c r="Z10" s="1" t="s">
        <v>15</v>
      </c>
      <c r="AA10">
        <v>60</v>
      </c>
      <c r="AB10" s="10">
        <v>0.71</v>
      </c>
      <c r="AC10" s="16">
        <v>10</v>
      </c>
      <c r="AD10" s="18">
        <v>0.76366235000000005</v>
      </c>
      <c r="AE10" s="18">
        <v>0.1393084</v>
      </c>
      <c r="AF10" s="18">
        <v>0.37324000000000002</v>
      </c>
      <c r="AG10" s="18">
        <v>0.27050000000000002</v>
      </c>
      <c r="AH10" s="5">
        <v>7337762.8620999996</v>
      </c>
      <c r="AI10" s="5"/>
    </row>
    <row r="11" spans="1:35" x14ac:dyDescent="0.2">
      <c r="A11" s="1" t="s">
        <v>128</v>
      </c>
      <c r="B11" s="3">
        <v>56</v>
      </c>
      <c r="C11" s="113">
        <v>0.77848461585200002</v>
      </c>
      <c r="D11" s="147">
        <v>8.9173863569416483</v>
      </c>
      <c r="E11" s="147">
        <v>6555151.9950700002</v>
      </c>
      <c r="F11" s="147"/>
      <c r="G11" s="147">
        <v>6056.7249000000002</v>
      </c>
      <c r="H11" s="148">
        <v>0.78871000423899995</v>
      </c>
      <c r="I11" s="148">
        <v>0.38192300000000001</v>
      </c>
      <c r="J11" s="148">
        <v>0.30226502799999999</v>
      </c>
      <c r="K11" s="148">
        <v>0.271011</v>
      </c>
      <c r="N11" s="1" t="s">
        <v>15</v>
      </c>
      <c r="O11">
        <v>60</v>
      </c>
      <c r="P11" s="10">
        <v>0.75</v>
      </c>
      <c r="Q11" s="16">
        <v>7</v>
      </c>
      <c r="R11" s="18">
        <v>0.76154599999999995</v>
      </c>
      <c r="S11" s="18">
        <v>0.13558999999999999</v>
      </c>
      <c r="T11" s="18">
        <v>0.36823</v>
      </c>
      <c r="U11" s="18">
        <v>0.27049899999999999</v>
      </c>
      <c r="V11" s="5">
        <v>5562699.0734099997</v>
      </c>
      <c r="W11" s="5">
        <f t="shared" si="0"/>
        <v>335133.00772114284</v>
      </c>
      <c r="Z11" s="1" t="s">
        <v>15</v>
      </c>
      <c r="AA11">
        <v>60</v>
      </c>
      <c r="AB11" s="10">
        <v>0.6</v>
      </c>
      <c r="AC11" s="16">
        <v>10</v>
      </c>
      <c r="AD11" s="18">
        <v>0.7575267</v>
      </c>
      <c r="AE11" s="18">
        <v>0.14143500000000001</v>
      </c>
      <c r="AF11" s="18">
        <v>0.376</v>
      </c>
      <c r="AG11" s="18">
        <v>0.27436359999999999</v>
      </c>
      <c r="AH11" s="5">
        <v>9175112.8943700008</v>
      </c>
    </row>
    <row r="12" spans="1:35" x14ac:dyDescent="0.2">
      <c r="A12" s="1" t="s">
        <v>128</v>
      </c>
      <c r="B12" s="3">
        <v>60</v>
      </c>
      <c r="C12" s="113">
        <v>0.74652358322800005</v>
      </c>
      <c r="D12" s="147">
        <v>9.2907902748896998</v>
      </c>
      <c r="E12" s="147">
        <v>6371246.2696399996</v>
      </c>
      <c r="F12" s="147"/>
      <c r="G12" s="147">
        <v>3455.4459999999999</v>
      </c>
      <c r="H12" s="148">
        <v>0.76712028417400002</v>
      </c>
      <c r="I12" s="148">
        <v>0.36452430000000002</v>
      </c>
      <c r="J12" s="148">
        <v>0.28925028000000003</v>
      </c>
      <c r="K12" s="148">
        <v>0.26625061</v>
      </c>
      <c r="N12" s="1" t="s">
        <v>15</v>
      </c>
      <c r="O12">
        <v>60</v>
      </c>
      <c r="P12" s="10">
        <v>0.75</v>
      </c>
      <c r="Q12" s="16">
        <v>5</v>
      </c>
      <c r="R12" s="18">
        <v>0.75907635319800004</v>
      </c>
      <c r="S12" s="18">
        <v>0.13792893935100001</v>
      </c>
      <c r="T12" s="18">
        <v>0.37138785568600002</v>
      </c>
      <c r="U12" s="18">
        <v>0.27343024660999998</v>
      </c>
      <c r="V12" s="5">
        <v>4913926.5409300001</v>
      </c>
      <c r="W12" s="5">
        <f t="shared" si="0"/>
        <v>341518.06045014149</v>
      </c>
      <c r="X12" s="5">
        <v>2081.4549999000001</v>
      </c>
      <c r="Z12" s="1" t="s">
        <v>15</v>
      </c>
      <c r="AA12">
        <v>60</v>
      </c>
      <c r="AB12" s="10">
        <v>0.5</v>
      </c>
      <c r="AC12" s="16">
        <v>10</v>
      </c>
      <c r="AD12" s="18">
        <v>0.75837917200000005</v>
      </c>
      <c r="AE12" s="18">
        <v>0.13743</v>
      </c>
      <c r="AF12" s="18">
        <v>0.37070999999999998</v>
      </c>
      <c r="AG12" s="18">
        <v>0.27161999999999997</v>
      </c>
      <c r="AH12" s="5">
        <v>11302445.596999999</v>
      </c>
    </row>
    <row r="13" spans="1:35" x14ac:dyDescent="0.2">
      <c r="A13" s="1" t="s">
        <v>128</v>
      </c>
      <c r="B13" s="3">
        <v>64</v>
      </c>
      <c r="C13" s="113">
        <v>0.72429259004000002</v>
      </c>
      <c r="D13" s="147">
        <v>9.6265300654534247</v>
      </c>
      <c r="E13" s="147">
        <v>6048518.8846699996</v>
      </c>
      <c r="F13" s="147"/>
      <c r="G13" s="147">
        <v>3230.8</v>
      </c>
      <c r="H13" s="148">
        <v>0.73659061803000003</v>
      </c>
      <c r="I13" s="148">
        <v>0.35320400000000002</v>
      </c>
      <c r="J13" s="148">
        <v>0.28139239999999999</v>
      </c>
      <c r="K13" s="148">
        <v>0.26912228999999999</v>
      </c>
      <c r="N13" s="1" t="s">
        <v>15</v>
      </c>
      <c r="O13">
        <v>60</v>
      </c>
      <c r="P13" s="10">
        <v>0.75</v>
      </c>
      <c r="Q13" s="16">
        <v>3</v>
      </c>
      <c r="R13" s="18">
        <v>0.75729232300799998</v>
      </c>
      <c r="S13" s="18">
        <v>0.13982466499999999</v>
      </c>
      <c r="T13" s="18">
        <v>0.37393136466999999</v>
      </c>
      <c r="U13" s="18">
        <v>0.27516646</v>
      </c>
      <c r="V13" s="5">
        <v>4237396.1008700002</v>
      </c>
      <c r="W13" s="5">
        <f t="shared" si="0"/>
        <v>346198.53345372574</v>
      </c>
      <c r="X13" s="5">
        <v>4790.3600001300001</v>
      </c>
      <c r="Z13" s="1" t="s">
        <v>15</v>
      </c>
      <c r="AA13">
        <v>60</v>
      </c>
      <c r="AB13" s="10">
        <v>0.2</v>
      </c>
      <c r="AC13" s="16">
        <v>10</v>
      </c>
      <c r="AD13" s="18">
        <v>0.75067212999999999</v>
      </c>
      <c r="AE13" s="18">
        <v>0.14319000000000001</v>
      </c>
      <c r="AF13" s="18">
        <v>0.37840499999999999</v>
      </c>
      <c r="AG13" s="18">
        <v>0.278366</v>
      </c>
      <c r="AH13" s="5">
        <v>21998171.3281</v>
      </c>
    </row>
    <row r="14" spans="1:35" x14ac:dyDescent="0.2">
      <c r="A14" s="1" t="s">
        <v>97</v>
      </c>
      <c r="B14" s="3">
        <v>48</v>
      </c>
      <c r="C14" s="4">
        <v>0.86182279746599999</v>
      </c>
      <c r="D14" s="1" t="s">
        <v>129</v>
      </c>
      <c r="E14" s="15">
        <v>702660.80536700005</v>
      </c>
      <c r="G14" s="16">
        <v>8294.9779899999994</v>
      </c>
      <c r="H14" s="2">
        <v>0.89852399999999999</v>
      </c>
      <c r="I14" s="2">
        <v>0.48915682999999999</v>
      </c>
      <c r="J14" s="2">
        <v>0.36469135000000003</v>
      </c>
      <c r="K14" s="2">
        <v>0.29194789999999998</v>
      </c>
      <c r="N14" s="1" t="s">
        <v>15</v>
      </c>
      <c r="O14">
        <v>60</v>
      </c>
      <c r="P14" s="10">
        <v>0.75</v>
      </c>
      <c r="Q14" s="16">
        <v>1</v>
      </c>
      <c r="R14" s="18">
        <v>0.75384569999999995</v>
      </c>
      <c r="S14" s="18">
        <v>0.147116</v>
      </c>
      <c r="T14" s="18">
        <v>0.38355699999999998</v>
      </c>
      <c r="U14" s="18">
        <v>0.28121000000000002</v>
      </c>
      <c r="V14" s="5">
        <v>3554711.7259200001</v>
      </c>
      <c r="W14" s="5">
        <f t="shared" si="0"/>
        <v>370469.75065710023</v>
      </c>
      <c r="Z14" s="1" t="s">
        <v>15</v>
      </c>
      <c r="AA14">
        <v>60</v>
      </c>
      <c r="AB14" s="10">
        <v>0</v>
      </c>
      <c r="AC14" s="16">
        <v>10</v>
      </c>
      <c r="AD14" s="18">
        <v>0.74840205800000004</v>
      </c>
      <c r="AE14" s="18">
        <v>0.147371</v>
      </c>
      <c r="AF14" s="18">
        <v>0.38388899999999998</v>
      </c>
      <c r="AG14" s="18">
        <v>0.28378041999999998</v>
      </c>
      <c r="AH14" s="5">
        <v>33045042.044300001</v>
      </c>
    </row>
    <row r="15" spans="1:35" x14ac:dyDescent="0.2">
      <c r="A15" s="1" t="s">
        <v>97</v>
      </c>
      <c r="B15" s="3">
        <v>52</v>
      </c>
      <c r="C15" s="113">
        <v>0.81520420000000005</v>
      </c>
      <c r="D15" s="1" t="s">
        <v>129</v>
      </c>
      <c r="E15" s="15">
        <v>451594.21880999999</v>
      </c>
      <c r="G15" s="16">
        <v>4247.8450000000003</v>
      </c>
      <c r="H15" s="2">
        <v>0.84037455429999997</v>
      </c>
      <c r="I15" s="2">
        <v>0.41084660000000001</v>
      </c>
      <c r="J15" s="2">
        <v>0.32112180000000001</v>
      </c>
      <c r="K15" s="2">
        <v>0.26983160299999998</v>
      </c>
      <c r="N15" s="1" t="s">
        <v>15</v>
      </c>
      <c r="O15">
        <v>60</v>
      </c>
      <c r="P15" s="10">
        <v>0.75</v>
      </c>
      <c r="Q15" s="16">
        <v>0</v>
      </c>
      <c r="R15" s="18">
        <v>0.74427042562500001</v>
      </c>
      <c r="S15" s="18">
        <v>0.16299569999999999</v>
      </c>
      <c r="T15" s="18">
        <v>0.40372720000000001</v>
      </c>
      <c r="U15" s="18">
        <v>0.29425669999999998</v>
      </c>
      <c r="V15" s="5">
        <v>3143796.0450300002</v>
      </c>
      <c r="X15" s="5">
        <v>5792.8119999999999</v>
      </c>
    </row>
    <row r="16" spans="1:35" x14ac:dyDescent="0.2">
      <c r="A16" s="1" t="s">
        <v>97</v>
      </c>
      <c r="B16" s="3">
        <v>56</v>
      </c>
      <c r="C16" s="113">
        <v>0.77848461585200002</v>
      </c>
      <c r="D16" s="1" t="s">
        <v>129</v>
      </c>
      <c r="E16" s="15">
        <v>354079.81567500002</v>
      </c>
      <c r="G16" s="16">
        <v>4599.6329999999998</v>
      </c>
      <c r="H16" s="2">
        <v>0.80527959500000001</v>
      </c>
      <c r="I16" s="2">
        <v>0.36910009999999999</v>
      </c>
      <c r="J16" s="2">
        <v>0.29342420000000002</v>
      </c>
      <c r="K16" s="2">
        <v>0.257243</v>
      </c>
    </row>
    <row r="17" spans="1:11" x14ac:dyDescent="0.2">
      <c r="A17" s="1" t="s">
        <v>97</v>
      </c>
      <c r="B17" s="3">
        <v>60</v>
      </c>
      <c r="C17" s="113">
        <v>0.74652358322800005</v>
      </c>
      <c r="D17" s="1" t="s">
        <v>129</v>
      </c>
      <c r="E17" s="15">
        <v>332435.729826</v>
      </c>
      <c r="G17" s="16">
        <v>6241.8040000000001</v>
      </c>
      <c r="H17" s="2">
        <v>0.77606560000000002</v>
      </c>
      <c r="I17" s="2">
        <v>0.35556205800000001</v>
      </c>
      <c r="J17" s="2">
        <v>0.27875442</v>
      </c>
      <c r="K17" s="2">
        <v>0.25567000000000001</v>
      </c>
    </row>
    <row r="18" spans="1:11" x14ac:dyDescent="0.2">
      <c r="A18" s="1" t="s">
        <v>97</v>
      </c>
      <c r="B18" s="3">
        <v>64</v>
      </c>
      <c r="C18" s="113">
        <v>0.72429259004000002</v>
      </c>
      <c r="D18" s="1" t="s">
        <v>129</v>
      </c>
      <c r="E18" s="15">
        <v>303376.78106900002</v>
      </c>
      <c r="G18" s="16">
        <v>3714.1270000899999</v>
      </c>
      <c r="H18" s="2">
        <v>0.74955979024399999</v>
      </c>
      <c r="I18" s="2">
        <v>0.34464769000000001</v>
      </c>
      <c r="J18" s="2">
        <v>0.27268523</v>
      </c>
      <c r="K18" s="2">
        <v>0.25746365999999998</v>
      </c>
    </row>
    <row r="19" spans="1:11" x14ac:dyDescent="0.2">
      <c r="C19" s="114"/>
    </row>
    <row r="20" spans="1:11" x14ac:dyDescent="0.2">
      <c r="A20" s="1"/>
      <c r="B20" s="3">
        <v>48</v>
      </c>
      <c r="C20" s="4">
        <v>0.86182279746599999</v>
      </c>
      <c r="D20" s="4">
        <v>0.54619716799999996</v>
      </c>
      <c r="E20" s="148">
        <v>0.87295501922499996</v>
      </c>
      <c r="F20" s="148">
        <v>0.50965662</v>
      </c>
      <c r="G20" s="9">
        <v>0.89324897506099998</v>
      </c>
      <c r="H20" s="9">
        <v>0.47927075049399998</v>
      </c>
      <c r="I20" s="9"/>
      <c r="J20" s="148"/>
      <c r="K20" s="9"/>
    </row>
    <row r="21" spans="1:11" x14ac:dyDescent="0.2">
      <c r="A21" s="1"/>
      <c r="B21" s="3">
        <v>52</v>
      </c>
      <c r="C21" s="4">
        <v>0.81520420000000005</v>
      </c>
      <c r="D21" s="4">
        <v>0.45181100000000002</v>
      </c>
      <c r="E21" s="148">
        <v>0.82753854011600003</v>
      </c>
      <c r="F21" s="148">
        <v>0.41546868199999998</v>
      </c>
      <c r="G21" s="2">
        <v>0.84563054599999998</v>
      </c>
      <c r="H21" s="2">
        <v>0.41459059999999998</v>
      </c>
      <c r="I21" s="9"/>
      <c r="J21" s="148"/>
      <c r="K21" s="9"/>
    </row>
    <row r="22" spans="1:11" x14ac:dyDescent="0.2">
      <c r="A22" s="1"/>
      <c r="B22" s="3">
        <v>56</v>
      </c>
      <c r="C22" s="4">
        <v>0.77848461585200002</v>
      </c>
      <c r="D22" s="4">
        <v>0.41785078599999997</v>
      </c>
      <c r="E22" s="148">
        <v>0.78871000423899995</v>
      </c>
      <c r="F22" s="148">
        <v>0.38192300000000001</v>
      </c>
      <c r="G22" s="2">
        <v>0.80193647400000001</v>
      </c>
      <c r="H22" s="2">
        <v>0.38031300000000001</v>
      </c>
      <c r="I22" s="9"/>
      <c r="J22" s="148"/>
      <c r="K22" s="9"/>
    </row>
    <row r="23" spans="1:11" x14ac:dyDescent="0.2">
      <c r="A23" s="1"/>
      <c r="B23" s="3">
        <v>60</v>
      </c>
      <c r="C23" s="4">
        <v>0.74652358322800005</v>
      </c>
      <c r="D23" s="4">
        <v>0.40087634999999999</v>
      </c>
      <c r="E23" s="148">
        <v>0.76712028417400002</v>
      </c>
      <c r="F23" s="148">
        <v>0.36452430000000002</v>
      </c>
      <c r="G23" s="2">
        <v>0.77422732095699998</v>
      </c>
      <c r="H23" s="2">
        <v>0.3618924</v>
      </c>
      <c r="I23" s="148"/>
      <c r="J23" s="148"/>
      <c r="K23" s="148"/>
    </row>
    <row r="24" spans="1:11" x14ac:dyDescent="0.2">
      <c r="A24" s="1"/>
      <c r="B24" s="3">
        <v>64</v>
      </c>
      <c r="C24" s="4">
        <v>0.72429259004000002</v>
      </c>
      <c r="D24" s="4">
        <v>0.38791550000000002</v>
      </c>
      <c r="E24" s="148">
        <v>0.73659061803000003</v>
      </c>
      <c r="F24" s="148">
        <v>0.35320400000000002</v>
      </c>
      <c r="G24" s="2">
        <v>0.74955979024399999</v>
      </c>
      <c r="H24" s="2">
        <v>0.34464769000000001</v>
      </c>
      <c r="I24" s="148"/>
      <c r="J24" s="148"/>
      <c r="K24" s="148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F77-6C79-40FF-AD45-ABD8C119DDD3}">
  <dimension ref="A1:AD4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V7" sqref="V7"/>
    </sheetView>
  </sheetViews>
  <sheetFormatPr defaultRowHeight="15" x14ac:dyDescent="0.2"/>
  <cols>
    <col min="1" max="1" width="11.5" style="61" customWidth="1"/>
    <col min="2" max="2" width="3.75" style="66" customWidth="1"/>
    <col min="3" max="4" width="5.375" style="62" customWidth="1"/>
    <col min="5" max="5" width="7" style="62" customWidth="1"/>
    <col min="6" max="6" width="6.125" style="62" customWidth="1"/>
    <col min="7" max="7" width="9.875" style="63" customWidth="1"/>
    <col min="8" max="8" width="5.5" style="64" customWidth="1"/>
    <col min="9" max="9" width="6.25" style="63" customWidth="1"/>
    <col min="10" max="10" width="5.5" style="62" customWidth="1"/>
    <col min="11" max="11" width="5" style="63" customWidth="1"/>
    <col min="12" max="15" width="6.125" style="62" customWidth="1"/>
    <col min="16" max="16" width="9" style="63" customWidth="1"/>
    <col min="17" max="17" width="3.625" style="64" customWidth="1"/>
    <col min="18" max="18" width="6.375" style="63" customWidth="1"/>
    <col min="19" max="21" width="5.625" style="62" customWidth="1"/>
    <col min="22" max="22" width="7.75" style="61" customWidth="1"/>
    <col min="23" max="23" width="7.75" style="66" customWidth="1"/>
    <col min="24" max="27" width="5.875" style="61" customWidth="1"/>
    <col min="28" max="28" width="10.25" style="61" customWidth="1"/>
    <col min="29" max="29" width="4.5" style="61" customWidth="1"/>
    <col min="30" max="30" width="6.125" style="61" customWidth="1"/>
    <col min="31" max="16384" width="9" style="61"/>
  </cols>
  <sheetData>
    <row r="1" spans="1:30" x14ac:dyDescent="0.2">
      <c r="B1" s="67"/>
      <c r="C1" s="62" t="s">
        <v>70</v>
      </c>
      <c r="J1" s="62" t="s">
        <v>75</v>
      </c>
      <c r="V1" s="61" t="s">
        <v>95</v>
      </c>
    </row>
    <row r="2" spans="1:30" x14ac:dyDescent="0.2">
      <c r="A2" s="61" t="s">
        <v>67</v>
      </c>
      <c r="B2" s="68" t="s">
        <v>5</v>
      </c>
      <c r="C2" s="62" t="s">
        <v>1</v>
      </c>
      <c r="D2" s="62" t="s">
        <v>6</v>
      </c>
      <c r="E2" s="62" t="s">
        <v>101</v>
      </c>
      <c r="F2" s="62" t="s">
        <v>3</v>
      </c>
      <c r="G2" s="63" t="s">
        <v>71</v>
      </c>
      <c r="H2" s="64" t="s">
        <v>72</v>
      </c>
      <c r="I2" s="63" t="s">
        <v>73</v>
      </c>
      <c r="J2" s="62" t="s">
        <v>76</v>
      </c>
      <c r="K2" s="63" t="s">
        <v>77</v>
      </c>
      <c r="L2" s="62" t="s">
        <v>1</v>
      </c>
      <c r="M2" s="62" t="s">
        <v>6</v>
      </c>
      <c r="N2" s="62" t="s">
        <v>101</v>
      </c>
      <c r="O2" s="62" t="s">
        <v>3</v>
      </c>
      <c r="P2" s="63" t="s">
        <v>71</v>
      </c>
      <c r="Q2" s="64" t="s">
        <v>72</v>
      </c>
      <c r="R2" s="63" t="s">
        <v>73</v>
      </c>
      <c r="S2" s="62" t="s">
        <v>81</v>
      </c>
      <c r="T2" s="62" t="s">
        <v>82</v>
      </c>
      <c r="U2" s="62" t="s">
        <v>83</v>
      </c>
      <c r="V2" s="76" t="s">
        <v>76</v>
      </c>
      <c r="W2" s="144" t="s">
        <v>111</v>
      </c>
      <c r="X2" s="62" t="s">
        <v>1</v>
      </c>
      <c r="Y2" s="62" t="s">
        <v>6</v>
      </c>
      <c r="Z2" s="62" t="s">
        <v>101</v>
      </c>
      <c r="AA2" s="62" t="s">
        <v>3</v>
      </c>
      <c r="AB2" s="63" t="s">
        <v>71</v>
      </c>
      <c r="AC2" s="64" t="s">
        <v>72</v>
      </c>
      <c r="AD2" s="63" t="s">
        <v>73</v>
      </c>
    </row>
    <row r="3" spans="1:30" x14ac:dyDescent="0.2">
      <c r="A3" s="61" t="s">
        <v>74</v>
      </c>
      <c r="B3" s="67">
        <v>22</v>
      </c>
      <c r="C3" s="69">
        <v>1.9118905610200001</v>
      </c>
      <c r="D3" s="69">
        <v>1.38386802086</v>
      </c>
      <c r="E3" s="69">
        <v>1.1131599999999999</v>
      </c>
      <c r="F3" s="69">
        <v>0.40673862100000002</v>
      </c>
      <c r="G3" s="70">
        <v>1567390.82461</v>
      </c>
      <c r="H3" s="71" t="s">
        <v>53</v>
      </c>
      <c r="I3" s="70">
        <v>29.943000000000001</v>
      </c>
      <c r="J3" s="76">
        <f t="shared" ref="J3:J6" si="0">C3</f>
        <v>1.9118905610200001</v>
      </c>
      <c r="K3" s="77">
        <f t="shared" ref="K3:K6" si="1">2*C3/D3/D3</f>
        <v>1.9966579774624993</v>
      </c>
      <c r="L3" s="69">
        <v>1.9992473850900001</v>
      </c>
      <c r="M3" s="69">
        <v>1.2096824310000001</v>
      </c>
      <c r="N3" s="69">
        <v>0.97682082000000003</v>
      </c>
      <c r="O3" s="69">
        <v>0.34323740000000003</v>
      </c>
      <c r="P3" s="70">
        <v>3033435.1252700002</v>
      </c>
      <c r="Q3" s="71" t="s">
        <v>53</v>
      </c>
      <c r="R3" s="70">
        <v>22.925000000000001</v>
      </c>
      <c r="S3" s="69">
        <f t="shared" ref="S3:S6" si="2">SQRT(2*(P3-L3*819812)/819812/K3)</f>
        <v>1.3052812237751696</v>
      </c>
      <c r="T3" s="69">
        <f t="shared" ref="T3:T13" si="3">M3/J3</f>
        <v>0.63271531104512091</v>
      </c>
      <c r="U3" s="69">
        <f t="shared" ref="U3:U13" si="4">S3/J3</f>
        <v>0.68271754167707055</v>
      </c>
      <c r="V3" s="76">
        <v>1.9118905610200001</v>
      </c>
      <c r="W3" s="144" t="s">
        <v>112</v>
      </c>
      <c r="X3" s="62">
        <v>2.1342876961799999</v>
      </c>
      <c r="Y3" s="62">
        <v>1.0947354036900001</v>
      </c>
      <c r="Z3" s="62">
        <v>0.84437538000000001</v>
      </c>
      <c r="AA3" s="62">
        <v>0.28667162000000002</v>
      </c>
      <c r="AB3" s="63">
        <v>679029.07843899995</v>
      </c>
      <c r="AC3" s="71" t="s">
        <v>53</v>
      </c>
      <c r="AD3" s="63">
        <v>6.78</v>
      </c>
    </row>
    <row r="4" spans="1:30" x14ac:dyDescent="0.2">
      <c r="A4" s="61" t="s">
        <v>74</v>
      </c>
      <c r="B4" s="67">
        <v>24</v>
      </c>
      <c r="C4" s="69">
        <v>1.82172974707</v>
      </c>
      <c r="D4" s="69">
        <v>1.35471853</v>
      </c>
      <c r="E4" s="69">
        <v>1.087904829</v>
      </c>
      <c r="F4" s="69">
        <v>0.416688</v>
      </c>
      <c r="G4" s="70">
        <v>1493475.9073999999</v>
      </c>
      <c r="H4" s="71" t="s">
        <v>53</v>
      </c>
      <c r="I4" s="70">
        <v>21.245999999999999</v>
      </c>
      <c r="J4" s="76">
        <f t="shared" si="0"/>
        <v>1.82172974707</v>
      </c>
      <c r="K4" s="77">
        <f t="shared" si="1"/>
        <v>1.9852527363654173</v>
      </c>
      <c r="L4" s="69">
        <v>1.921756077</v>
      </c>
      <c r="M4" s="69">
        <v>1.1593545700000001</v>
      </c>
      <c r="N4" s="69">
        <v>0.94306045360000001</v>
      </c>
      <c r="O4" s="69">
        <v>0.34294530000000001</v>
      </c>
      <c r="P4" s="70">
        <v>2868516.61363</v>
      </c>
      <c r="Q4" s="71" t="s">
        <v>53</v>
      </c>
      <c r="R4" s="70">
        <v>23.059999000000001</v>
      </c>
      <c r="S4" s="69">
        <f t="shared" si="2"/>
        <v>1.2605369813596679</v>
      </c>
      <c r="T4" s="69">
        <f t="shared" si="3"/>
        <v>0.63640316126179597</v>
      </c>
      <c r="U4" s="69">
        <f t="shared" si="4"/>
        <v>0.69194510513267238</v>
      </c>
      <c r="V4" s="76">
        <v>1.82172974707</v>
      </c>
      <c r="W4" s="144" t="s">
        <v>112</v>
      </c>
      <c r="X4" s="62">
        <v>1.9435183274400001</v>
      </c>
      <c r="Y4" s="62">
        <v>1.1489554347099999</v>
      </c>
      <c r="Z4" s="62">
        <v>0.93093210000000004</v>
      </c>
      <c r="AA4" s="62">
        <v>0.33537714899999999</v>
      </c>
      <c r="AB4" s="63">
        <v>642119.72340699995</v>
      </c>
      <c r="AC4" s="71" t="s">
        <v>53</v>
      </c>
      <c r="AD4" s="63">
        <v>55.427900000000001</v>
      </c>
    </row>
    <row r="5" spans="1:30" x14ac:dyDescent="0.2">
      <c r="A5" s="61" t="s">
        <v>74</v>
      </c>
      <c r="B5" s="67">
        <v>26</v>
      </c>
      <c r="C5" s="69">
        <v>1.74098545088</v>
      </c>
      <c r="D5" s="69">
        <v>1.341472454</v>
      </c>
      <c r="E5" s="69">
        <v>1.0928491900499999</v>
      </c>
      <c r="F5" s="69">
        <v>0.43129970000000001</v>
      </c>
      <c r="G5" s="70">
        <v>1427280.76446</v>
      </c>
      <c r="H5" s="71" t="s">
        <v>53</v>
      </c>
      <c r="I5" s="70">
        <v>34.575000000000003</v>
      </c>
      <c r="J5" s="76">
        <f t="shared" si="0"/>
        <v>1.74098545088</v>
      </c>
      <c r="K5" s="77">
        <f t="shared" si="1"/>
        <v>1.9349137864190433</v>
      </c>
      <c r="L5" s="69">
        <v>1.8385295740000001</v>
      </c>
      <c r="M5" s="69">
        <v>1.12749462</v>
      </c>
      <c r="N5" s="69">
        <v>0.91648249999999998</v>
      </c>
      <c r="O5" s="69">
        <v>0.34796700000000003</v>
      </c>
      <c r="P5" s="70">
        <v>2675030.5922099999</v>
      </c>
      <c r="Q5" s="71" t="s">
        <v>53</v>
      </c>
      <c r="R5" s="70">
        <v>22.407999</v>
      </c>
      <c r="S5" s="69">
        <f t="shared" si="2"/>
        <v>1.2134110301751422</v>
      </c>
      <c r="T5" s="69">
        <f t="shared" si="3"/>
        <v>0.64761863427985322</v>
      </c>
      <c r="U5" s="69">
        <f t="shared" si="4"/>
        <v>0.69696793247859157</v>
      </c>
      <c r="V5" s="76">
        <v>1.74098545088</v>
      </c>
      <c r="W5" s="144" t="s">
        <v>112</v>
      </c>
      <c r="X5" s="69">
        <v>1.8409371300999999</v>
      </c>
      <c r="Y5" s="69">
        <v>1.1254410674999999</v>
      </c>
      <c r="Z5" s="69">
        <v>0.91780401</v>
      </c>
      <c r="AA5" s="69">
        <v>0.34692590000000001</v>
      </c>
      <c r="AB5" s="63">
        <v>614147.89880600001</v>
      </c>
      <c r="AC5" s="71" t="s">
        <v>53</v>
      </c>
      <c r="AD5" s="63">
        <v>62.734990000000003</v>
      </c>
    </row>
    <row r="6" spans="1:30" x14ac:dyDescent="0.2">
      <c r="A6" s="61" t="s">
        <v>74</v>
      </c>
      <c r="B6" s="67">
        <v>28</v>
      </c>
      <c r="C6" s="69">
        <v>1.66886</v>
      </c>
      <c r="D6" s="69">
        <v>1.31862061</v>
      </c>
      <c r="E6" s="69">
        <v>1.0849561043</v>
      </c>
      <c r="F6" s="69">
        <v>0.44222</v>
      </c>
      <c r="G6" s="70">
        <v>1368159.59614</v>
      </c>
      <c r="H6" s="71" t="s">
        <v>53</v>
      </c>
      <c r="I6" s="70">
        <v>27.693999999999999</v>
      </c>
      <c r="J6" s="76">
        <f t="shared" si="0"/>
        <v>1.66886</v>
      </c>
      <c r="K6" s="77">
        <f t="shared" si="1"/>
        <v>1.919597528665151</v>
      </c>
      <c r="L6" s="69">
        <v>1.7861288634300001</v>
      </c>
      <c r="M6" s="69">
        <v>1.0737999</v>
      </c>
      <c r="N6" s="69">
        <v>0.89288066300000002</v>
      </c>
      <c r="O6" s="69">
        <v>0.34242460000000002</v>
      </c>
      <c r="P6" s="70">
        <v>2565966.4448199999</v>
      </c>
      <c r="Q6" s="71" t="s">
        <v>53</v>
      </c>
      <c r="R6" s="70">
        <v>42.316999899999999</v>
      </c>
      <c r="S6" s="69">
        <f t="shared" si="2"/>
        <v>1.1832590304817316</v>
      </c>
      <c r="T6" s="69">
        <f t="shared" si="3"/>
        <v>0.6434331819325767</v>
      </c>
      <c r="U6" s="69">
        <f t="shared" si="4"/>
        <v>0.70902234488317273</v>
      </c>
      <c r="V6" s="76">
        <v>1.66886</v>
      </c>
      <c r="W6" s="144" t="s">
        <v>112</v>
      </c>
      <c r="X6" s="69">
        <v>1.79794476761</v>
      </c>
      <c r="Y6" s="69">
        <v>1.0781002561299999</v>
      </c>
      <c r="Z6" s="69">
        <v>0.87931440000000005</v>
      </c>
      <c r="AA6" s="69">
        <v>0.34075080600000002</v>
      </c>
      <c r="AB6" s="63">
        <v>577288.60482300003</v>
      </c>
      <c r="AC6" s="71" t="s">
        <v>53</v>
      </c>
      <c r="AD6" s="63">
        <v>45</v>
      </c>
    </row>
    <row r="7" spans="1:30" x14ac:dyDescent="0.2">
      <c r="A7" s="61" t="s">
        <v>74</v>
      </c>
      <c r="B7" s="67">
        <v>30</v>
      </c>
      <c r="C7" s="69">
        <v>1.6041076999999999</v>
      </c>
      <c r="D7" s="69">
        <v>1.2495484699999999</v>
      </c>
      <c r="E7" s="69">
        <v>1.0450773</v>
      </c>
      <c r="F7" s="69">
        <v>0.44073092513000001</v>
      </c>
      <c r="G7" s="70">
        <v>1315066.74703</v>
      </c>
      <c r="H7" s="71" t="s">
        <v>53</v>
      </c>
      <c r="I7" s="70">
        <v>27.822990000000001</v>
      </c>
      <c r="J7" s="76">
        <f t="shared" ref="J7" si="5">C7</f>
        <v>1.6041076999999999</v>
      </c>
      <c r="K7" s="77">
        <f t="shared" ref="K7" si="6">2*C7/D7/D7</f>
        <v>2.0547420321632037</v>
      </c>
      <c r="L7" s="69">
        <v>1.6747608978399999</v>
      </c>
      <c r="M7" s="69">
        <v>1.1120546257999999</v>
      </c>
      <c r="N7" s="69">
        <v>0.92906457023599998</v>
      </c>
      <c r="O7" s="69">
        <v>0.37907400000000002</v>
      </c>
      <c r="P7" s="70">
        <v>2567714.0044499999</v>
      </c>
      <c r="Q7" s="71" t="s">
        <v>53</v>
      </c>
      <c r="R7" s="70">
        <v>32.604999999999997</v>
      </c>
      <c r="S7" s="69">
        <f t="shared" ref="S7" si="7">SQRT(2*(P7-L7*819812)/819812/K7)</f>
        <v>1.1910038671804797</v>
      </c>
      <c r="T7" s="69">
        <f t="shared" ref="T7" si="8">M7/J7</f>
        <v>0.69325434059072222</v>
      </c>
      <c r="U7" s="69">
        <f t="shared" ref="U7" si="9">S7/J7</f>
        <v>0.74247126123793294</v>
      </c>
      <c r="V7" s="76">
        <v>1.6041076999999999</v>
      </c>
      <c r="W7" s="144" t="s">
        <v>112</v>
      </c>
      <c r="X7" s="69">
        <v>1.7942980449999999</v>
      </c>
      <c r="Y7" s="69">
        <v>0.98848789999999997</v>
      </c>
      <c r="Z7" s="69">
        <v>0.79326914999999998</v>
      </c>
      <c r="AA7" s="69">
        <v>0.31198700000000001</v>
      </c>
      <c r="AB7" s="63">
        <v>544852.22876099998</v>
      </c>
      <c r="AC7" s="71" t="s">
        <v>53</v>
      </c>
      <c r="AD7" s="63">
        <v>24.106999999999999</v>
      </c>
    </row>
    <row r="8" spans="1:30" x14ac:dyDescent="0.2">
      <c r="A8" s="61" t="s">
        <v>79</v>
      </c>
      <c r="B8" s="66">
        <v>10</v>
      </c>
      <c r="C8" s="69">
        <v>0.42737048449499998</v>
      </c>
      <c r="D8" s="62">
        <v>0.217151620022</v>
      </c>
      <c r="E8" s="62">
        <v>0.16917426499999999</v>
      </c>
      <c r="F8" s="62">
        <v>0.28491100000000003</v>
      </c>
      <c r="G8" s="63">
        <v>1655.20588645</v>
      </c>
      <c r="H8" s="71" t="s">
        <v>53</v>
      </c>
      <c r="I8" s="63">
        <v>4.7430000000000003</v>
      </c>
      <c r="J8" s="76">
        <v>0.42737048449499998</v>
      </c>
      <c r="K8" s="77">
        <v>18.126267024565106</v>
      </c>
      <c r="L8" s="62">
        <v>0.43234140608900001</v>
      </c>
      <c r="M8" s="62">
        <v>0.20648702137700001</v>
      </c>
      <c r="N8" s="62">
        <v>0.16053885800000001</v>
      </c>
      <c r="O8" s="62">
        <v>0.26681199999999999</v>
      </c>
      <c r="P8" s="63">
        <v>3148.37566384</v>
      </c>
      <c r="Q8" s="71" t="s">
        <v>53</v>
      </c>
      <c r="R8" s="63">
        <v>17.565000000000001</v>
      </c>
      <c r="S8" s="69">
        <f t="shared" ref="S8:S12" si="10">SQRT(2*(P8-L8*3873)/3873/K8)</f>
        <v>0.2049149456731913</v>
      </c>
      <c r="T8" s="69">
        <f t="shared" ref="T8:T12" si="11">M8/J8</f>
        <v>0.48315695366982181</v>
      </c>
      <c r="U8" s="69">
        <f t="shared" ref="U8:U12" si="12">S8/J8</f>
        <v>0.4794784691678648</v>
      </c>
      <c r="V8" s="76">
        <v>0.42737048449499998</v>
      </c>
      <c r="W8" s="144" t="s">
        <v>112</v>
      </c>
      <c r="X8" s="69">
        <v>0.43234140608900001</v>
      </c>
      <c r="Y8" s="69">
        <v>0.20648702137700001</v>
      </c>
      <c r="Z8" s="69">
        <v>0.1605388583</v>
      </c>
      <c r="AA8" s="61">
        <v>0.26681199999999999</v>
      </c>
      <c r="AB8" s="63">
        <v>81.431900445099998</v>
      </c>
      <c r="AC8" s="71" t="s">
        <v>53</v>
      </c>
      <c r="AD8" s="63">
        <v>9.9169999999999998</v>
      </c>
    </row>
    <row r="9" spans="1:30" x14ac:dyDescent="0.2">
      <c r="A9" s="61" t="s">
        <v>79</v>
      </c>
      <c r="B9" s="66">
        <v>11</v>
      </c>
      <c r="C9" s="69">
        <v>0.41169835730100002</v>
      </c>
      <c r="D9" s="62">
        <v>0.217023674897</v>
      </c>
      <c r="E9" s="62">
        <v>0.16732040000000001</v>
      </c>
      <c r="F9" s="62">
        <v>0.29436600000000002</v>
      </c>
      <c r="G9" s="63">
        <v>1594.50773783</v>
      </c>
      <c r="H9" s="71" t="s">
        <v>53</v>
      </c>
      <c r="I9" s="63">
        <v>4.827</v>
      </c>
      <c r="J9" s="76">
        <v>0.41169835730100002</v>
      </c>
      <c r="K9" s="77">
        <v>17.482152463256288</v>
      </c>
      <c r="L9" s="62">
        <v>0.42497703698599998</v>
      </c>
      <c r="M9" s="62">
        <v>0.18163895253199999</v>
      </c>
      <c r="N9" s="62">
        <v>0.13995312700000001</v>
      </c>
      <c r="O9" s="62">
        <v>0.23757700000000001</v>
      </c>
      <c r="P9" s="63">
        <v>2825.3714</v>
      </c>
      <c r="Q9" s="71" t="s">
        <v>53</v>
      </c>
      <c r="R9" s="63">
        <v>5.0699899999999998</v>
      </c>
      <c r="S9" s="69">
        <f t="shared" si="10"/>
        <v>0.18665123384616406</v>
      </c>
      <c r="T9" s="69">
        <f t="shared" si="11"/>
        <v>0.44119426106721266</v>
      </c>
      <c r="U9" s="69">
        <f t="shared" si="12"/>
        <v>0.45336890598691409</v>
      </c>
      <c r="V9" s="76">
        <v>0.41169835730100002</v>
      </c>
      <c r="W9" s="144" t="s">
        <v>112</v>
      </c>
      <c r="X9" s="69">
        <v>0.42497703698599998</v>
      </c>
      <c r="Y9" s="69">
        <v>0.18163895253199999</v>
      </c>
      <c r="Z9" s="69">
        <v>0.1399531</v>
      </c>
      <c r="AA9" s="61">
        <v>0.23757780000000001</v>
      </c>
      <c r="AB9" s="63">
        <v>67.396307761299994</v>
      </c>
      <c r="AC9" s="71" t="s">
        <v>53</v>
      </c>
      <c r="AD9" s="63">
        <v>5.851</v>
      </c>
    </row>
    <row r="10" spans="1:30" x14ac:dyDescent="0.2">
      <c r="A10" s="61" t="s">
        <v>79</v>
      </c>
      <c r="B10" s="66">
        <v>12</v>
      </c>
      <c r="C10" s="69">
        <v>0.39765481956499998</v>
      </c>
      <c r="D10" s="62">
        <v>0.20745389432200001</v>
      </c>
      <c r="E10" s="62">
        <v>0.16000758000000001</v>
      </c>
      <c r="F10" s="62">
        <v>0.29129500000000003</v>
      </c>
      <c r="G10" s="63">
        <v>1540.117</v>
      </c>
      <c r="H10" s="71" t="s">
        <v>53</v>
      </c>
      <c r="I10" s="63">
        <v>7.0579999999999998</v>
      </c>
      <c r="J10" s="76">
        <v>0.39765481956499998</v>
      </c>
      <c r="K10" s="77">
        <v>18.479621106419433</v>
      </c>
      <c r="L10" s="62">
        <v>0.41300478320400003</v>
      </c>
      <c r="M10" s="62">
        <v>0.17423167242900001</v>
      </c>
      <c r="N10" s="62">
        <v>0.13155954</v>
      </c>
      <c r="O10" s="62">
        <v>0.2323016</v>
      </c>
      <c r="P10" s="63">
        <v>2743.101557</v>
      </c>
      <c r="Q10" s="71" t="s">
        <v>53</v>
      </c>
      <c r="R10" s="63">
        <v>9.5399989999999999</v>
      </c>
      <c r="S10" s="69">
        <f t="shared" si="10"/>
        <v>0.1787595550444786</v>
      </c>
      <c r="T10" s="69">
        <f t="shared" si="11"/>
        <v>0.4381480214915901</v>
      </c>
      <c r="U10" s="69">
        <f t="shared" si="12"/>
        <v>0.4495344863166153</v>
      </c>
      <c r="V10" s="76">
        <v>0.39765481956499998</v>
      </c>
      <c r="W10" s="144" t="s">
        <v>112</v>
      </c>
      <c r="X10" s="69">
        <v>0.41300478320400003</v>
      </c>
      <c r="Y10" s="69">
        <v>0.17423167242900001</v>
      </c>
      <c r="Z10" s="69">
        <v>0.131559541</v>
      </c>
      <c r="AA10" s="61">
        <v>0.2323016</v>
      </c>
      <c r="AB10" s="63">
        <v>61.812650379300003</v>
      </c>
      <c r="AC10" s="71" t="s">
        <v>53</v>
      </c>
      <c r="AD10" s="63">
        <v>8.59999</v>
      </c>
    </row>
    <row r="11" spans="1:30" x14ac:dyDescent="0.2">
      <c r="A11" s="61" t="s">
        <v>79</v>
      </c>
      <c r="B11" s="66">
        <v>13</v>
      </c>
      <c r="C11" s="69">
        <v>0.384175393142</v>
      </c>
      <c r="D11" s="62">
        <v>0.20265843480500001</v>
      </c>
      <c r="E11" s="62">
        <v>0.155371919</v>
      </c>
      <c r="F11" s="62">
        <v>0.2935527</v>
      </c>
      <c r="G11" s="63">
        <v>1487.9</v>
      </c>
      <c r="H11" s="71" t="s">
        <v>53</v>
      </c>
      <c r="I11" s="63">
        <v>9.0099900000000002</v>
      </c>
      <c r="J11" s="76">
        <v>0.384175393142</v>
      </c>
      <c r="K11" s="77">
        <v>18.708121069044342</v>
      </c>
      <c r="L11" s="62">
        <v>0.400368275484</v>
      </c>
      <c r="M11" s="62">
        <v>0.16665891815200001</v>
      </c>
      <c r="N11" s="62">
        <v>0.128411</v>
      </c>
      <c r="O11" s="62">
        <v>0.23043820000000001</v>
      </c>
      <c r="P11" s="63">
        <v>2605.6640333999999</v>
      </c>
      <c r="Q11" s="71" t="s">
        <v>53</v>
      </c>
      <c r="R11" s="63">
        <v>7.5549999999999997</v>
      </c>
      <c r="S11" s="69">
        <f t="shared" si="10"/>
        <v>0.17065151701194381</v>
      </c>
      <c r="T11" s="69">
        <f t="shared" si="11"/>
        <v>0.43380945559519235</v>
      </c>
      <c r="U11" s="69">
        <f t="shared" si="12"/>
        <v>0.44420210158766499</v>
      </c>
      <c r="V11" s="76">
        <v>0.384175393142</v>
      </c>
      <c r="W11" s="144" t="s">
        <v>112</v>
      </c>
      <c r="X11" s="69">
        <v>0.40192812180499998</v>
      </c>
      <c r="Y11" s="69">
        <v>0.16552431208999999</v>
      </c>
      <c r="Z11" s="69">
        <v>0.1277375</v>
      </c>
      <c r="AA11" s="61">
        <v>0.2277922</v>
      </c>
      <c r="AB11" s="63">
        <v>56.204075401799997</v>
      </c>
      <c r="AC11" s="71" t="s">
        <v>53</v>
      </c>
      <c r="AD11" s="63">
        <v>5.1189</v>
      </c>
    </row>
    <row r="12" spans="1:30" x14ac:dyDescent="0.2">
      <c r="A12" s="61" t="s">
        <v>79</v>
      </c>
      <c r="B12" s="66">
        <v>14</v>
      </c>
      <c r="C12" s="69">
        <v>0.37099672401700001</v>
      </c>
      <c r="D12" s="62">
        <v>0.19219992918600001</v>
      </c>
      <c r="E12" s="62">
        <v>0.146670726</v>
      </c>
      <c r="F12" s="62">
        <v>0.28726000000000002</v>
      </c>
      <c r="G12" s="63">
        <v>1436.8703</v>
      </c>
      <c r="H12" s="71" t="s">
        <v>53</v>
      </c>
      <c r="I12" s="63">
        <v>12</v>
      </c>
      <c r="J12" s="76">
        <v>0.37099672401700001</v>
      </c>
      <c r="K12" s="77">
        <v>20.086007648801079</v>
      </c>
      <c r="L12" s="62">
        <v>0.38265296844000002</v>
      </c>
      <c r="M12" s="62">
        <v>0.16248075256700001</v>
      </c>
      <c r="N12" s="62">
        <v>0.12584701000000001</v>
      </c>
      <c r="O12" s="62">
        <v>0.23558399999999999</v>
      </c>
      <c r="P12" s="63">
        <v>2536.8380000000002</v>
      </c>
      <c r="Q12" s="71" t="s">
        <v>53</v>
      </c>
      <c r="R12" s="63">
        <v>6.5910000000000002</v>
      </c>
      <c r="S12" s="69">
        <f t="shared" si="10"/>
        <v>0.16467749187851929</v>
      </c>
      <c r="T12" s="69">
        <f t="shared" si="11"/>
        <v>0.43795737818847891</v>
      </c>
      <c r="U12" s="69">
        <f t="shared" si="12"/>
        <v>0.44387856069309484</v>
      </c>
      <c r="V12" s="76">
        <v>0.37099672401700001</v>
      </c>
      <c r="W12" s="144" t="s">
        <v>112</v>
      </c>
      <c r="X12" s="69">
        <v>0.38421281476199998</v>
      </c>
      <c r="Y12" s="69">
        <v>0.16148796909099999</v>
      </c>
      <c r="Z12" s="69">
        <v>0.12506900000000001</v>
      </c>
      <c r="AA12" s="61">
        <v>0.2331481</v>
      </c>
      <c r="AB12" s="63">
        <v>52.308421070599998</v>
      </c>
      <c r="AC12" s="71" t="s">
        <v>53</v>
      </c>
      <c r="AD12" s="63">
        <v>8.0469989999999996</v>
      </c>
    </row>
    <row r="13" spans="1:30" x14ac:dyDescent="0.25">
      <c r="A13" s="61" t="s">
        <v>68</v>
      </c>
      <c r="B13" s="65">
        <v>18</v>
      </c>
      <c r="C13" s="62">
        <v>0.82442746623899998</v>
      </c>
      <c r="D13" s="62">
        <v>0.460959895886</v>
      </c>
      <c r="E13" s="62">
        <v>0.36066680000000001</v>
      </c>
      <c r="F13" s="62">
        <v>0.30765590759099998</v>
      </c>
      <c r="G13" s="63">
        <v>589019.62310099998</v>
      </c>
      <c r="H13" s="71" t="s">
        <v>53</v>
      </c>
      <c r="I13" s="63">
        <v>63.927</v>
      </c>
      <c r="J13" s="76">
        <f t="shared" ref="J13:J17" si="13">C13</f>
        <v>0.82442746623899998</v>
      </c>
      <c r="K13" s="77">
        <f>2*C13/D13/D13</f>
        <v>7.7599006687860932</v>
      </c>
      <c r="L13" s="62">
        <v>0.85771178453800001</v>
      </c>
      <c r="M13" s="62">
        <v>0.40507475122100001</v>
      </c>
      <c r="N13" s="62">
        <v>0.327889394</v>
      </c>
      <c r="O13" s="62">
        <v>0.26613500000000001</v>
      </c>
      <c r="P13" s="63">
        <v>1172066.7750800001</v>
      </c>
      <c r="Q13" s="71" t="s">
        <v>53</v>
      </c>
      <c r="R13" s="63">
        <v>351.68299999999999</v>
      </c>
      <c r="S13" s="69">
        <f t="shared" ref="S13:S17" si="14">SQRT(2*(P13-L13*714459)/714459/K13)</f>
        <v>0.44916696561796648</v>
      </c>
      <c r="T13" s="69">
        <f t="shared" si="3"/>
        <v>0.49134067920969726</v>
      </c>
      <c r="U13" s="69">
        <f t="shared" si="4"/>
        <v>0.54482290318036763</v>
      </c>
      <c r="V13" s="76">
        <v>0.82442746623899998</v>
      </c>
      <c r="W13" s="144" t="s">
        <v>112</v>
      </c>
      <c r="X13" s="69">
        <v>0.87111821349200003</v>
      </c>
      <c r="Y13" s="69">
        <v>0.39770068593699998</v>
      </c>
      <c r="Z13" s="69">
        <v>0.32170554000000001</v>
      </c>
      <c r="AA13" s="69">
        <v>0.2579168</v>
      </c>
      <c r="AB13" s="63">
        <v>71448.729200700007</v>
      </c>
      <c r="AC13" s="71" t="s">
        <v>53</v>
      </c>
      <c r="AD13" s="63">
        <v>336.08</v>
      </c>
    </row>
    <row r="14" spans="1:30" x14ac:dyDescent="0.25">
      <c r="A14" s="61" t="s">
        <v>68</v>
      </c>
      <c r="B14" s="65">
        <v>20</v>
      </c>
      <c r="C14" s="62">
        <v>0.78697930000000005</v>
      </c>
      <c r="D14" s="62">
        <v>0.43399900000000002</v>
      </c>
      <c r="E14" s="62">
        <v>0.33840967</v>
      </c>
      <c r="F14" s="62">
        <v>0.30340040000000001</v>
      </c>
      <c r="G14" s="63">
        <v>562264.45574</v>
      </c>
      <c r="H14" s="71" t="s">
        <v>53</v>
      </c>
      <c r="I14" s="63">
        <v>70.771000000000001</v>
      </c>
      <c r="J14" s="76">
        <f t="shared" si="13"/>
        <v>0.78697930000000005</v>
      </c>
      <c r="K14" s="77">
        <f t="shared" ref="K14:K22" si="15">2*C14/D14/D14</f>
        <v>8.356335095725683</v>
      </c>
      <c r="L14" s="62">
        <v>0.82139495599400003</v>
      </c>
      <c r="M14" s="62">
        <v>0.381004475871</v>
      </c>
      <c r="N14" s="62">
        <v>0.30373091000000002</v>
      </c>
      <c r="O14" s="62">
        <v>0.25974214000000001</v>
      </c>
      <c r="P14" s="63">
        <v>1126444.2583399999</v>
      </c>
      <c r="Q14" s="71" t="s">
        <v>53</v>
      </c>
      <c r="R14" s="63">
        <v>472.69</v>
      </c>
      <c r="S14" s="69">
        <f t="shared" si="14"/>
        <v>0.4251584974741528</v>
      </c>
      <c r="T14" s="69">
        <f t="shared" ref="T14:T18" si="16">M14/J14</f>
        <v>0.48413532080322824</v>
      </c>
      <c r="U14" s="69">
        <f t="shared" ref="U14:U18" si="17">S14/J14</f>
        <v>0.54024101710699735</v>
      </c>
      <c r="V14" s="76">
        <v>0.78697930000000005</v>
      </c>
      <c r="W14" s="144" t="s">
        <v>112</v>
      </c>
      <c r="X14" s="69">
        <v>0.82139495599400003</v>
      </c>
      <c r="Y14" s="69">
        <v>0.381004475871</v>
      </c>
      <c r="Z14" s="69">
        <v>0.30373091000000002</v>
      </c>
      <c r="AA14" s="69">
        <v>0.25974209999999998</v>
      </c>
      <c r="AB14" s="63">
        <v>64237.052318399998</v>
      </c>
      <c r="AC14" s="71" t="s">
        <v>53</v>
      </c>
      <c r="AD14" s="63">
        <v>1597.377</v>
      </c>
    </row>
    <row r="15" spans="1:30" x14ac:dyDescent="0.25">
      <c r="A15" s="61" t="s">
        <v>68</v>
      </c>
      <c r="B15" s="65">
        <v>22</v>
      </c>
      <c r="C15" s="62">
        <v>0.75378074825999997</v>
      </c>
      <c r="D15" s="62">
        <v>0.416545821599</v>
      </c>
      <c r="E15" s="62">
        <v>0.32052989999999998</v>
      </c>
      <c r="F15" s="62">
        <v>0.30188008</v>
      </c>
      <c r="G15" s="63">
        <v>538545.43962099997</v>
      </c>
      <c r="H15" s="71" t="s">
        <v>53</v>
      </c>
      <c r="I15" s="63">
        <v>104.01300000000001</v>
      </c>
      <c r="J15" s="76">
        <f t="shared" si="13"/>
        <v>0.75378074825999997</v>
      </c>
      <c r="K15" s="77">
        <f t="shared" si="15"/>
        <v>8.6885933626361815</v>
      </c>
      <c r="L15" s="62">
        <v>0.78060538710000005</v>
      </c>
      <c r="M15" s="62">
        <v>0.36674931999999999</v>
      </c>
      <c r="N15" s="62">
        <v>0.29004316800000002</v>
      </c>
      <c r="O15" s="62">
        <v>0.26229730000000001</v>
      </c>
      <c r="P15" s="63">
        <v>1067318.9036099999</v>
      </c>
      <c r="Q15" s="71" t="s">
        <v>53</v>
      </c>
      <c r="R15" s="63">
        <v>237.32300000000001</v>
      </c>
      <c r="S15" s="69">
        <f t="shared" si="14"/>
        <v>0.40520041148899882</v>
      </c>
      <c r="T15" s="69">
        <f t="shared" si="16"/>
        <v>0.48654641398920145</v>
      </c>
      <c r="U15" s="69">
        <f t="shared" si="17"/>
        <v>0.53755738976399792</v>
      </c>
      <c r="V15" s="76">
        <v>0.75378074825999997</v>
      </c>
      <c r="W15" s="144" t="s">
        <v>112</v>
      </c>
      <c r="X15" s="62">
        <v>0.79298597386299996</v>
      </c>
      <c r="Y15" s="62">
        <v>0.35982134999999998</v>
      </c>
      <c r="Z15" s="62">
        <v>0.28544029999999998</v>
      </c>
      <c r="AA15" s="62">
        <v>0.254065898161</v>
      </c>
      <c r="AB15" s="63">
        <v>57743.077596299998</v>
      </c>
      <c r="AC15" s="71" t="s">
        <v>53</v>
      </c>
      <c r="AD15" s="63">
        <v>401.14890000000003</v>
      </c>
    </row>
    <row r="16" spans="1:30" x14ac:dyDescent="0.25">
      <c r="A16" s="61" t="s">
        <v>68</v>
      </c>
      <c r="B16" s="65">
        <v>24</v>
      </c>
      <c r="C16" s="62">
        <v>0.72450161625800003</v>
      </c>
      <c r="D16" s="62">
        <v>0.40347697986699999</v>
      </c>
      <c r="E16" s="62">
        <v>0.310484076</v>
      </c>
      <c r="F16" s="62">
        <v>0.30391200000000002</v>
      </c>
      <c r="G16" s="63">
        <v>517626.70024999999</v>
      </c>
      <c r="H16" s="71" t="s">
        <v>53</v>
      </c>
      <c r="I16" s="63">
        <v>126.0959</v>
      </c>
      <c r="J16" s="76">
        <f t="shared" si="13"/>
        <v>0.72450161625800003</v>
      </c>
      <c r="K16" s="77">
        <f t="shared" si="15"/>
        <v>8.9008571604662894</v>
      </c>
      <c r="L16" s="62">
        <v>0.7494335433</v>
      </c>
      <c r="M16" s="62">
        <v>0.35489540019999999</v>
      </c>
      <c r="N16" s="62">
        <v>0.28000259999999999</v>
      </c>
      <c r="O16" s="62">
        <v>0.26418350000000002</v>
      </c>
      <c r="P16" s="63">
        <v>1023839.65778</v>
      </c>
      <c r="Q16" s="71" t="s">
        <v>53</v>
      </c>
      <c r="R16" s="63">
        <v>493.334</v>
      </c>
      <c r="S16" s="69">
        <f t="shared" si="14"/>
        <v>0.39192079407584884</v>
      </c>
      <c r="T16" s="69">
        <f t="shared" si="16"/>
        <v>0.48984763075203314</v>
      </c>
      <c r="U16" s="69">
        <f t="shared" si="17"/>
        <v>0.54095227019656933</v>
      </c>
      <c r="V16" s="76">
        <v>0.72450161625800003</v>
      </c>
      <c r="W16" s="144" t="s">
        <v>112</v>
      </c>
      <c r="X16" s="62">
        <v>0.76876841322</v>
      </c>
      <c r="Y16" s="62">
        <v>0.34466449999999998</v>
      </c>
      <c r="Z16" s="62">
        <v>0.273808</v>
      </c>
      <c r="AA16" s="62">
        <v>0.25102039999999998</v>
      </c>
      <c r="AB16" s="63">
        <v>53935.095034799997</v>
      </c>
      <c r="AC16" s="71" t="s">
        <v>53</v>
      </c>
      <c r="AD16" s="63">
        <v>541.66799000000003</v>
      </c>
    </row>
    <row r="17" spans="1:30" x14ac:dyDescent="0.25">
      <c r="A17" s="61" t="s">
        <v>68</v>
      </c>
      <c r="B17" s="65">
        <v>26</v>
      </c>
      <c r="C17" s="62">
        <v>0.69823385786600001</v>
      </c>
      <c r="D17" s="62">
        <v>0.39562276400000002</v>
      </c>
      <c r="E17" s="62">
        <v>0.30314216999999999</v>
      </c>
      <c r="F17" s="62">
        <v>0.30662260000000002</v>
      </c>
      <c r="G17" s="63">
        <v>498859.463857</v>
      </c>
      <c r="H17" s="71" t="s">
        <v>53</v>
      </c>
      <c r="I17" s="63">
        <v>102.81100000000001</v>
      </c>
      <c r="J17" s="76">
        <f t="shared" si="13"/>
        <v>0.69823385786600001</v>
      </c>
      <c r="K17" s="77">
        <f t="shared" si="15"/>
        <v>8.9221260444488468</v>
      </c>
      <c r="L17" s="62">
        <v>0.73140177073099999</v>
      </c>
      <c r="M17" s="62">
        <v>0.33987545289400001</v>
      </c>
      <c r="N17" s="62">
        <v>0.27090047109999998</v>
      </c>
      <c r="O17" s="62">
        <v>0.26073210000000002</v>
      </c>
      <c r="P17" s="63">
        <v>979802.44100400002</v>
      </c>
      <c r="Q17" s="71" t="s">
        <v>53</v>
      </c>
      <c r="R17" s="63">
        <v>1306.5969</v>
      </c>
      <c r="S17" s="69">
        <f t="shared" si="14"/>
        <v>0.37876257248393086</v>
      </c>
      <c r="T17" s="69">
        <f t="shared" si="16"/>
        <v>0.48676449740314148</v>
      </c>
      <c r="U17" s="69">
        <f t="shared" si="17"/>
        <v>0.54245804355797977</v>
      </c>
      <c r="V17" s="76">
        <v>0.69823385786600001</v>
      </c>
      <c r="W17" s="144" t="s">
        <v>112</v>
      </c>
      <c r="X17" s="62">
        <v>0.75213062500000005</v>
      </c>
      <c r="Y17" s="69">
        <v>0.32884799999999997</v>
      </c>
      <c r="Z17" s="69">
        <v>0.26352382800000002</v>
      </c>
      <c r="AA17" s="69">
        <v>0.24609700000000001</v>
      </c>
      <c r="AB17" s="63">
        <v>50919.215641299998</v>
      </c>
      <c r="AC17" s="71" t="s">
        <v>53</v>
      </c>
      <c r="AD17" s="63">
        <v>2042.2429999999999</v>
      </c>
    </row>
    <row r="18" spans="1:30" x14ac:dyDescent="0.25">
      <c r="A18" s="61" t="s">
        <v>69</v>
      </c>
      <c r="B18" s="65">
        <v>48</v>
      </c>
      <c r="C18" s="62">
        <v>0.81858903000000005</v>
      </c>
      <c r="D18" s="62">
        <v>0.42036000000000001</v>
      </c>
      <c r="E18" s="62">
        <v>0.32646530000000001</v>
      </c>
      <c r="F18" s="62">
        <v>0.28259610000000002</v>
      </c>
      <c r="G18" s="63">
        <v>3457717.6211199998</v>
      </c>
      <c r="H18" s="64" t="s">
        <v>78</v>
      </c>
      <c r="I18" s="63">
        <v>615.73389999999995</v>
      </c>
      <c r="J18" s="76">
        <v>0.81858903000000005</v>
      </c>
      <c r="K18" s="77">
        <f t="shared" si="15"/>
        <v>9.2651648151617625</v>
      </c>
      <c r="L18" s="62">
        <v>0.83943825299999997</v>
      </c>
      <c r="M18" s="62">
        <v>0.37347802000000002</v>
      </c>
      <c r="N18" s="62">
        <v>0.30179747000000001</v>
      </c>
      <c r="O18" s="62">
        <v>0.25118200000000002</v>
      </c>
      <c r="P18" s="63">
        <v>6697982.9217999997</v>
      </c>
      <c r="Q18" s="64" t="s">
        <v>78</v>
      </c>
      <c r="R18" s="63">
        <v>1001.3339999999999</v>
      </c>
      <c r="S18" s="69">
        <f t="shared" ref="S18:S22" si="18">SQRT(2*(P18-L18*4223997)/4223997/K18)</f>
        <v>0.40135935039843135</v>
      </c>
      <c r="T18" s="69">
        <f t="shared" si="16"/>
        <v>0.45624606037048898</v>
      </c>
      <c r="U18" s="69">
        <f t="shared" si="17"/>
        <v>0.49030629007871179</v>
      </c>
      <c r="V18" s="76">
        <v>0.81858903000000005</v>
      </c>
      <c r="W18" s="144" t="s">
        <v>112</v>
      </c>
      <c r="X18" s="69">
        <v>0.85065287810199997</v>
      </c>
      <c r="Y18" s="69">
        <v>0.3654862847</v>
      </c>
      <c r="Z18" s="69">
        <v>0.29644900000000002</v>
      </c>
      <c r="AA18" s="69">
        <v>0.2427426</v>
      </c>
      <c r="AB18" s="63">
        <v>325283.547227</v>
      </c>
      <c r="AC18" s="71" t="s">
        <v>96</v>
      </c>
      <c r="AD18" s="63">
        <v>588.58399999999995</v>
      </c>
    </row>
    <row r="19" spans="1:30" x14ac:dyDescent="0.25">
      <c r="A19" s="61" t="s">
        <v>69</v>
      </c>
      <c r="B19" s="65">
        <v>52</v>
      </c>
      <c r="C19" s="62">
        <v>0.78972200853399999</v>
      </c>
      <c r="D19" s="62">
        <v>0.41544536999999998</v>
      </c>
      <c r="E19" s="62">
        <v>0.31834970000000001</v>
      </c>
      <c r="F19" s="62">
        <v>0.28404380000000001</v>
      </c>
      <c r="G19" s="63">
        <v>3335783.39488</v>
      </c>
      <c r="H19" s="64" t="s">
        <v>78</v>
      </c>
      <c r="I19" s="63">
        <v>526.64599999999996</v>
      </c>
      <c r="J19" s="76">
        <v>0.78972200853399999</v>
      </c>
      <c r="K19" s="77">
        <f t="shared" si="15"/>
        <v>9.1511650964878015</v>
      </c>
      <c r="L19" s="62">
        <v>0.81477853</v>
      </c>
      <c r="M19" s="62">
        <v>0.36100685310000002</v>
      </c>
      <c r="N19" s="62">
        <v>0.29202899999999998</v>
      </c>
      <c r="O19" s="62">
        <v>0.25046000000000002</v>
      </c>
      <c r="P19" s="63">
        <v>6381031.1522399997</v>
      </c>
      <c r="Q19" s="64" t="s">
        <v>78</v>
      </c>
      <c r="R19" s="63">
        <v>771.53989999999999</v>
      </c>
      <c r="S19" s="69">
        <f t="shared" si="18"/>
        <v>0.38998240942978957</v>
      </c>
      <c r="T19" s="69">
        <f>M19/J19</f>
        <v>0.45713155920544102</v>
      </c>
      <c r="U19" s="69">
        <f>S19/J19</f>
        <v>0.49382238967068071</v>
      </c>
      <c r="V19" s="76">
        <v>0.78972200853399999</v>
      </c>
      <c r="W19" s="144" t="s">
        <v>112</v>
      </c>
      <c r="X19" s="69">
        <v>0.82727985999999998</v>
      </c>
      <c r="Y19" s="69">
        <v>0.3491495</v>
      </c>
      <c r="Z19" s="69">
        <v>0.2824583</v>
      </c>
      <c r="AA19" s="69">
        <v>0.23855509999999999</v>
      </c>
      <c r="AB19" s="63">
        <v>310763.33021699998</v>
      </c>
      <c r="AC19" s="71" t="s">
        <v>96</v>
      </c>
      <c r="AD19" s="63">
        <v>514.27300000000002</v>
      </c>
    </row>
    <row r="20" spans="1:30" x14ac:dyDescent="0.25">
      <c r="A20" s="61" t="s">
        <v>69</v>
      </c>
      <c r="B20" s="65">
        <v>56</v>
      </c>
      <c r="C20" s="62">
        <v>0.76495867154999997</v>
      </c>
      <c r="D20" s="62">
        <v>0.40328879579999999</v>
      </c>
      <c r="E20" s="62">
        <v>0.30849624199999998</v>
      </c>
      <c r="F20" s="62">
        <v>0.28704298700000003</v>
      </c>
      <c r="G20" s="70">
        <v>3231183.1337700002</v>
      </c>
      <c r="H20" s="64" t="s">
        <v>78</v>
      </c>
      <c r="I20" s="63">
        <v>474.51</v>
      </c>
      <c r="J20" s="76">
        <v>0.76495867154999997</v>
      </c>
      <c r="K20" s="77">
        <f t="shared" si="15"/>
        <v>9.4066644999043501</v>
      </c>
      <c r="L20" s="62">
        <v>0.78936125999999995</v>
      </c>
      <c r="M20" s="62">
        <v>0.3396961</v>
      </c>
      <c r="N20" s="62">
        <v>0.27074219999999999</v>
      </c>
      <c r="O20" s="62">
        <v>0.24234370999999999</v>
      </c>
      <c r="P20" s="63">
        <v>5992260.2494599996</v>
      </c>
      <c r="Q20" s="64" t="s">
        <v>78</v>
      </c>
      <c r="R20" s="63">
        <v>754.72199999999998</v>
      </c>
      <c r="S20" s="69">
        <f t="shared" si="18"/>
        <v>0.36577406750121838</v>
      </c>
      <c r="T20" s="69">
        <f>M20/J20</f>
        <v>0.44407118009616087</v>
      </c>
      <c r="U20" s="69">
        <f>S20/J20</f>
        <v>0.47816186822232826</v>
      </c>
      <c r="V20" s="76">
        <v>0.76495867154999997</v>
      </c>
      <c r="W20" s="144" t="s">
        <v>112</v>
      </c>
      <c r="X20" s="69">
        <v>0.79547165500000006</v>
      </c>
      <c r="Y20" s="69">
        <v>0.337005</v>
      </c>
      <c r="Z20" s="69">
        <v>0.26913977300000003</v>
      </c>
      <c r="AA20" s="69">
        <v>0.23860000000000001</v>
      </c>
      <c r="AB20" s="63">
        <v>282470.74119600002</v>
      </c>
      <c r="AC20" s="71" t="s">
        <v>96</v>
      </c>
      <c r="AD20" s="63">
        <v>933.18200000000002</v>
      </c>
    </row>
    <row r="21" spans="1:30" x14ac:dyDescent="0.25">
      <c r="A21" s="61" t="s">
        <v>69</v>
      </c>
      <c r="B21" s="65">
        <v>60</v>
      </c>
      <c r="C21" s="62">
        <v>0.73973060000000002</v>
      </c>
      <c r="D21" s="62">
        <v>0.38531870000000001</v>
      </c>
      <c r="E21" s="62">
        <v>0.29385070000000002</v>
      </c>
      <c r="F21" s="62">
        <v>0.2831611</v>
      </c>
      <c r="G21" s="63">
        <v>3124620.22633</v>
      </c>
      <c r="H21" s="64" t="s">
        <v>78</v>
      </c>
      <c r="I21" s="63">
        <v>667.447</v>
      </c>
      <c r="J21" s="76">
        <v>0.73973060000000002</v>
      </c>
      <c r="K21" s="77">
        <f t="shared" si="15"/>
        <v>9.9646811610604171</v>
      </c>
      <c r="L21" s="62">
        <v>0.77216435943499995</v>
      </c>
      <c r="M21" s="62">
        <v>0.32497959999999998</v>
      </c>
      <c r="N21" s="62">
        <v>0.2604204</v>
      </c>
      <c r="O21" s="62">
        <v>0.2373557</v>
      </c>
      <c r="P21" s="63">
        <v>5897516.7938400004</v>
      </c>
      <c r="Q21" s="64" t="s">
        <v>78</v>
      </c>
      <c r="R21" s="63">
        <v>804.69399999999996</v>
      </c>
      <c r="S21" s="69">
        <f t="shared" si="18"/>
        <v>0.35390418618279257</v>
      </c>
      <c r="T21" s="69">
        <f>M21/J21</f>
        <v>0.43932155841599629</v>
      </c>
      <c r="U21" s="69">
        <f>S21/J21</f>
        <v>0.47842307210597013</v>
      </c>
      <c r="V21" s="76">
        <v>0.73973060000000002</v>
      </c>
      <c r="W21" s="144" t="s">
        <v>112</v>
      </c>
      <c r="X21" s="69">
        <v>0.76938390086399999</v>
      </c>
      <c r="Y21" s="69">
        <v>0.32496760899999999</v>
      </c>
      <c r="Z21" s="69">
        <v>0.26012456820000002</v>
      </c>
      <c r="AA21" s="69">
        <v>0.237817</v>
      </c>
      <c r="AB21" s="63">
        <v>258928.627213</v>
      </c>
      <c r="AC21" s="71" t="s">
        <v>96</v>
      </c>
      <c r="AD21" s="63">
        <v>1008.069</v>
      </c>
    </row>
    <row r="22" spans="1:30" x14ac:dyDescent="0.25">
      <c r="A22" s="61" t="s">
        <v>69</v>
      </c>
      <c r="B22" s="65">
        <v>64</v>
      </c>
      <c r="C22" s="62">
        <v>0.71788432336999997</v>
      </c>
      <c r="D22" s="62">
        <v>0.37635990000000002</v>
      </c>
      <c r="E22" s="62">
        <v>0.29344949999999997</v>
      </c>
      <c r="F22" s="62">
        <v>0.28524359999999999</v>
      </c>
      <c r="G22" s="63">
        <v>3032341.2282699998</v>
      </c>
      <c r="H22" s="64" t="s">
        <v>78</v>
      </c>
      <c r="I22" s="63">
        <v>1028.4159990000001</v>
      </c>
      <c r="J22" s="76">
        <v>0.71788432336999997</v>
      </c>
      <c r="K22" s="77">
        <f t="shared" si="15"/>
        <v>10.136260804748048</v>
      </c>
      <c r="L22" s="62">
        <v>0.74110035756199999</v>
      </c>
      <c r="M22" s="62">
        <v>0.32019399999999998</v>
      </c>
      <c r="N22" s="62">
        <v>0.25509990999999999</v>
      </c>
      <c r="O22" s="62">
        <v>0.24353095</v>
      </c>
      <c r="P22" s="63">
        <v>5650278.0392399998</v>
      </c>
      <c r="Q22" s="64" t="s">
        <v>78</v>
      </c>
      <c r="R22" s="63">
        <v>1136.75999</v>
      </c>
      <c r="S22" s="69">
        <f t="shared" si="18"/>
        <v>0.34308646081083244</v>
      </c>
      <c r="T22" s="69">
        <f>M22/J22</f>
        <v>0.4460245050301383</v>
      </c>
      <c r="U22" s="69">
        <f>S22/J22</f>
        <v>0.47791329277154943</v>
      </c>
      <c r="V22" s="76">
        <v>0.71788432336999997</v>
      </c>
      <c r="W22" s="144" t="s">
        <v>112</v>
      </c>
      <c r="X22" s="69">
        <v>0.74843879040000005</v>
      </c>
      <c r="Y22" s="69">
        <v>0.31260747</v>
      </c>
      <c r="Z22" s="69">
        <v>0.248558</v>
      </c>
      <c r="AA22" s="69">
        <v>0.23464518300000001</v>
      </c>
      <c r="AB22" s="63">
        <v>243616.016982</v>
      </c>
      <c r="AC22" s="71" t="s">
        <v>96</v>
      </c>
      <c r="AD22" s="63">
        <v>1115.6859999999999</v>
      </c>
    </row>
    <row r="23" spans="1:30" x14ac:dyDescent="0.25">
      <c r="B23" s="65"/>
      <c r="G23" s="76" t="s">
        <v>91</v>
      </c>
      <c r="K23" s="62"/>
      <c r="P23" s="76" t="s">
        <v>91</v>
      </c>
      <c r="S23" s="69"/>
      <c r="T23" s="69"/>
      <c r="U23" s="69"/>
      <c r="AB23" s="76" t="s">
        <v>91</v>
      </c>
    </row>
    <row r="25" spans="1:30" x14ac:dyDescent="0.25">
      <c r="A25" s="61" t="s">
        <v>69</v>
      </c>
      <c r="B25" s="65">
        <v>48</v>
      </c>
      <c r="C25" s="62">
        <v>0.82353808829800002</v>
      </c>
      <c r="D25" s="62">
        <v>0.43405979900000002</v>
      </c>
      <c r="F25" s="62">
        <v>0.28643200000000002</v>
      </c>
      <c r="G25" s="63">
        <v>3478622.4143599998</v>
      </c>
      <c r="H25" s="64">
        <v>8.1910000000000004E-3</v>
      </c>
      <c r="I25" s="63">
        <v>2220.221</v>
      </c>
    </row>
    <row r="26" spans="1:30" x14ac:dyDescent="0.25">
      <c r="A26" s="61" t="s">
        <v>69</v>
      </c>
      <c r="B26" s="65">
        <v>52</v>
      </c>
      <c r="C26" s="62">
        <v>0.79035900000000003</v>
      </c>
      <c r="D26" s="62">
        <v>0.41126000000000001</v>
      </c>
      <c r="F26" s="62">
        <v>0.28485890000000003</v>
      </c>
      <c r="G26" s="63">
        <v>3338476.9563699998</v>
      </c>
      <c r="H26" s="64">
        <v>3.699E-3</v>
      </c>
      <c r="I26" s="63">
        <v>2211.13</v>
      </c>
    </row>
    <row r="27" spans="1:30" x14ac:dyDescent="0.25">
      <c r="A27" s="61" t="s">
        <v>69</v>
      </c>
      <c r="B27" s="65">
        <v>56</v>
      </c>
      <c r="C27" s="62">
        <v>0.76640663906100004</v>
      </c>
      <c r="D27" s="62">
        <v>0.41202499999999997</v>
      </c>
      <c r="F27" s="62">
        <v>0.29145969999999999</v>
      </c>
      <c r="G27" s="70">
        <v>3237299.3441699999</v>
      </c>
      <c r="H27" s="64">
        <v>6.6739834818829082E-3</v>
      </c>
      <c r="I27" s="63">
        <v>2243.1679989999998</v>
      </c>
    </row>
    <row r="28" spans="1:30" x14ac:dyDescent="0.25">
      <c r="A28" s="61" t="s">
        <v>69</v>
      </c>
      <c r="B28" s="65">
        <v>60</v>
      </c>
      <c r="C28" s="62">
        <v>0.74479529149299994</v>
      </c>
      <c r="D28" s="62">
        <v>0.40129249303199999</v>
      </c>
      <c r="F28" s="62">
        <v>0.290812036863</v>
      </c>
      <c r="G28" s="63">
        <v>3146013.0768800001</v>
      </c>
      <c r="H28" s="64">
        <v>9.8639999999999995E-3</v>
      </c>
      <c r="I28" s="63">
        <v>2201.6440000500002</v>
      </c>
    </row>
    <row r="29" spans="1:30" x14ac:dyDescent="0.25">
      <c r="A29" s="61" t="s">
        <v>69</v>
      </c>
      <c r="B29" s="65">
        <v>64</v>
      </c>
      <c r="C29" s="62">
        <v>0.72255368737400005</v>
      </c>
      <c r="D29" s="62">
        <v>0.39038164080100002</v>
      </c>
      <c r="F29" s="62">
        <v>0.291532134838</v>
      </c>
      <c r="G29" s="63">
        <v>3052064.60781</v>
      </c>
      <c r="H29" s="64">
        <v>9.0500000000000008E-3</v>
      </c>
      <c r="I29" s="63">
        <v>2227.4009999999998</v>
      </c>
    </row>
    <row r="40" spans="7:7" x14ac:dyDescent="0.2">
      <c r="G40" s="6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40CF-EE78-4C6F-9BF2-8B36768FD61E}">
  <dimension ref="A1:AS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43" sqref="R43"/>
    </sheetView>
  </sheetViews>
  <sheetFormatPr defaultRowHeight="14.25" x14ac:dyDescent="0.2"/>
  <cols>
    <col min="1" max="1" width="5.625" customWidth="1"/>
    <col min="2" max="2" width="5.375" customWidth="1"/>
    <col min="3" max="3" width="5.75" customWidth="1"/>
    <col min="4" max="4" width="3.75" customWidth="1"/>
    <col min="5" max="5" width="11.125" style="16" customWidth="1"/>
    <col min="6" max="6" width="4.625" customWidth="1"/>
    <col min="7" max="7" width="7.375" style="16" customWidth="1"/>
    <col min="8" max="8" width="8.25" style="2" customWidth="1"/>
    <col min="9" max="10" width="6.875" style="2" customWidth="1"/>
    <col min="11" max="11" width="6.25" style="2" customWidth="1"/>
    <col min="12" max="12" width="6.125" style="137" customWidth="1"/>
    <col min="13" max="13" width="6.125" style="138" customWidth="1"/>
    <col min="14" max="14" width="11.25" style="16" customWidth="1"/>
    <col min="15" max="15" width="5.125" style="2" customWidth="1"/>
    <col min="16" max="16" width="7.375" style="16" customWidth="1"/>
    <col min="17" max="17" width="8.5" style="2" customWidth="1"/>
    <col min="18" max="19" width="7.375" style="2" customWidth="1"/>
    <col min="20" max="20" width="6.875" style="2" customWidth="1"/>
    <col min="21" max="21" width="5.375" style="23" customWidth="1"/>
    <col min="22" max="22" width="6" style="23" customWidth="1"/>
    <col min="23" max="23" width="5.875" style="142" customWidth="1"/>
    <col min="24" max="24" width="6.125" style="143" customWidth="1"/>
    <col min="25" max="25" width="12" style="16" customWidth="1"/>
    <col min="26" max="26" width="4.25" customWidth="1"/>
    <col min="27" max="27" width="6.625" style="16" customWidth="1"/>
    <col min="28" max="28" width="8.5" style="2" customWidth="1"/>
    <col min="29" max="30" width="7.375" style="2" customWidth="1"/>
    <col min="31" max="31" width="5.875" style="2" customWidth="1"/>
    <col min="32" max="32" width="4.875" style="23" customWidth="1"/>
    <col min="33" max="33" width="6" style="23" customWidth="1"/>
    <col min="34" max="34" width="6.875" style="137" customWidth="1"/>
    <col min="35" max="35" width="10.75" style="16" customWidth="1"/>
    <col min="36" max="36" width="5" customWidth="1"/>
    <col min="37" max="37" width="6.875" style="137" customWidth="1"/>
    <col min="38" max="40" width="7.625" style="2" customWidth="1"/>
    <col min="41" max="41" width="6.625" style="2" customWidth="1"/>
    <col min="42" max="43" width="9" style="60"/>
    <col min="45" max="45" width="12.75" bestFit="1" customWidth="1"/>
  </cols>
  <sheetData>
    <row r="1" spans="1:45" x14ac:dyDescent="0.2">
      <c r="A1" s="1" t="s">
        <v>63</v>
      </c>
      <c r="B1" s="1" t="s">
        <v>64</v>
      </c>
      <c r="C1" s="1" t="s">
        <v>65</v>
      </c>
      <c r="D1" s="24" t="s">
        <v>49</v>
      </c>
      <c r="E1" s="25" t="s">
        <v>48</v>
      </c>
      <c r="F1" s="26" t="s">
        <v>51</v>
      </c>
      <c r="G1" s="25" t="s">
        <v>11</v>
      </c>
      <c r="H1" s="27" t="s">
        <v>1</v>
      </c>
      <c r="I1" s="27" t="s">
        <v>28</v>
      </c>
      <c r="J1" s="27" t="s">
        <v>103</v>
      </c>
      <c r="K1" s="27" t="s">
        <v>3</v>
      </c>
      <c r="L1" s="135" t="s">
        <v>33</v>
      </c>
      <c r="M1" s="136" t="s">
        <v>34</v>
      </c>
      <c r="N1" s="25" t="s">
        <v>21</v>
      </c>
      <c r="O1" s="27" t="s">
        <v>18</v>
      </c>
      <c r="P1" s="25" t="s">
        <v>11</v>
      </c>
      <c r="Q1" s="27" t="s">
        <v>1</v>
      </c>
      <c r="R1" s="27" t="s">
        <v>28</v>
      </c>
      <c r="S1" s="27" t="s">
        <v>100</v>
      </c>
      <c r="T1" s="27" t="s">
        <v>3</v>
      </c>
      <c r="U1" s="28" t="s">
        <v>52</v>
      </c>
      <c r="V1" s="28" t="s">
        <v>35</v>
      </c>
      <c r="W1" s="139" t="s">
        <v>33</v>
      </c>
      <c r="X1" s="140" t="s">
        <v>34</v>
      </c>
      <c r="Y1" s="25" t="s">
        <v>21</v>
      </c>
      <c r="Z1" s="25" t="s">
        <v>51</v>
      </c>
      <c r="AA1" s="25" t="s">
        <v>11</v>
      </c>
      <c r="AB1" s="27" t="s">
        <v>1</v>
      </c>
      <c r="AC1" s="27" t="s">
        <v>28</v>
      </c>
      <c r="AD1" s="27" t="s">
        <v>100</v>
      </c>
      <c r="AE1" s="27" t="s">
        <v>3</v>
      </c>
      <c r="AF1" s="28" t="s">
        <v>52</v>
      </c>
      <c r="AG1" s="28" t="s">
        <v>35</v>
      </c>
      <c r="AH1" s="135" t="s">
        <v>98</v>
      </c>
      <c r="AI1" s="16" t="s">
        <v>21</v>
      </c>
      <c r="AJ1" s="25" t="s">
        <v>51</v>
      </c>
      <c r="AK1" s="135" t="s">
        <v>11</v>
      </c>
      <c r="AL1" s="27" t="s">
        <v>1</v>
      </c>
      <c r="AM1" s="27" t="s">
        <v>28</v>
      </c>
      <c r="AN1" s="27" t="s">
        <v>103</v>
      </c>
      <c r="AO1" s="27" t="s">
        <v>3</v>
      </c>
    </row>
    <row r="2" spans="1:45" x14ac:dyDescent="0.2">
      <c r="A2" s="1" t="s">
        <v>60</v>
      </c>
      <c r="B2" s="22" t="s">
        <v>38</v>
      </c>
      <c r="C2" s="22" t="s">
        <v>39</v>
      </c>
      <c r="D2">
        <v>10</v>
      </c>
      <c r="E2" s="16">
        <v>7070447.1796599999</v>
      </c>
      <c r="F2" s="1" t="s">
        <v>61</v>
      </c>
      <c r="G2" s="16">
        <v>1008.32</v>
      </c>
      <c r="H2" s="2">
        <v>138.9468</v>
      </c>
      <c r="I2" s="2">
        <v>59.931359692599997</v>
      </c>
      <c r="J2" s="2">
        <v>49.374621664400003</v>
      </c>
      <c r="K2" s="2">
        <v>0.2458649</v>
      </c>
      <c r="L2" s="137">
        <f t="shared" ref="L2:L16" si="0">H2</f>
        <v>138.9468</v>
      </c>
      <c r="M2" s="138">
        <f t="shared" ref="M2:M16" si="1">2*H2/I2/I2</f>
        <v>7.7369587819105343E-2</v>
      </c>
      <c r="N2" s="16">
        <v>12905305.53122</v>
      </c>
      <c r="O2" s="9" t="s">
        <v>61</v>
      </c>
      <c r="P2" s="16">
        <v>1176.23399997</v>
      </c>
      <c r="Q2" s="2">
        <v>139.70495737499999</v>
      </c>
      <c r="R2" s="2">
        <v>54.5080838035</v>
      </c>
      <c r="S2">
        <v>44.718033271000003</v>
      </c>
      <c r="T2" s="2">
        <v>0.22271079999999999</v>
      </c>
      <c r="U2" s="23">
        <f t="shared" ref="U2:U16" si="2">(Q2-H2)/H2</f>
        <v>5.4564579752825982E-3</v>
      </c>
      <c r="V2" s="23">
        <f t="shared" ref="V2:V16" si="3">(R2-I2)/I2</f>
        <v>-9.049145417219083E-2</v>
      </c>
      <c r="W2" s="137">
        <v>138.9468</v>
      </c>
      <c r="X2" s="141">
        <f>M2*100</f>
        <v>7.7369587819105341</v>
      </c>
      <c r="Y2" s="16">
        <v>589432008.93079996</v>
      </c>
      <c r="Z2" s="1" t="s">
        <v>53</v>
      </c>
      <c r="AA2" s="16">
        <v>1267.98</v>
      </c>
      <c r="AB2" s="2">
        <v>140.096298491</v>
      </c>
      <c r="AC2" s="2">
        <v>54.199069999999999</v>
      </c>
      <c r="AE2" s="2">
        <v>0.22062870000000001</v>
      </c>
      <c r="AF2" s="23">
        <f t="shared" ref="AF2:AF16" si="4">(AB2-H2)/H2</f>
        <v>8.2729396502834382E-3</v>
      </c>
      <c r="AG2" s="23">
        <f t="shared" ref="AG2:AG16" si="5">(AC2-I2)/I2</f>
        <v>-9.5647582868168948E-2</v>
      </c>
      <c r="AH2" s="137">
        <v>138.9468</v>
      </c>
      <c r="AI2">
        <v>75232954.610599995</v>
      </c>
      <c r="AJ2" t="s">
        <v>37</v>
      </c>
      <c r="AK2" s="137">
        <v>1051.2239999799999</v>
      </c>
      <c r="AL2" s="2">
        <v>140.11884569099999</v>
      </c>
      <c r="AM2" s="2">
        <v>54.192599613299997</v>
      </c>
      <c r="AN2" s="2">
        <v>44.293798246400002</v>
      </c>
      <c r="AO2" s="2">
        <v>0.22055676923100001</v>
      </c>
      <c r="AP2" s="60">
        <f>(R2-I2)/I2</f>
        <v>-9.049145417219083E-2</v>
      </c>
      <c r="AQ2" s="60">
        <f>(AM2-I2)/I2</f>
        <v>-9.5755546157057933E-2</v>
      </c>
      <c r="AR2">
        <v>50886</v>
      </c>
      <c r="AS2">
        <f>(N2-Q2*AR2)/M2</f>
        <v>74916762.950680211</v>
      </c>
    </row>
    <row r="3" spans="1:45" x14ac:dyDescent="0.2">
      <c r="A3" s="1" t="s">
        <v>60</v>
      </c>
      <c r="B3" s="22" t="s">
        <v>38</v>
      </c>
      <c r="C3" s="22" t="s">
        <v>39</v>
      </c>
      <c r="D3">
        <v>11</v>
      </c>
      <c r="E3" s="16">
        <v>6726618.9165270003</v>
      </c>
      <c r="F3" s="1" t="s">
        <v>61</v>
      </c>
      <c r="G3" s="16">
        <v>1131.3699999999999</v>
      </c>
      <c r="H3" s="2">
        <v>132.18997202599999</v>
      </c>
      <c r="I3" s="2">
        <v>56.296150900000001</v>
      </c>
      <c r="J3" s="2">
        <v>46.200259447000001</v>
      </c>
      <c r="K3" s="2">
        <v>0.24252135899999999</v>
      </c>
      <c r="L3" s="137">
        <f t="shared" si="0"/>
        <v>132.18997202599999</v>
      </c>
      <c r="M3" s="138">
        <f t="shared" si="1"/>
        <v>8.3420176055956211E-2</v>
      </c>
      <c r="N3" s="16">
        <v>12683936.22383</v>
      </c>
      <c r="O3" s="9" t="s">
        <v>61</v>
      </c>
      <c r="P3" s="16">
        <v>898.84800005</v>
      </c>
      <c r="Q3" s="2">
        <v>133.05922569500001</v>
      </c>
      <c r="R3" s="2">
        <v>52.186239911800001</v>
      </c>
      <c r="S3">
        <v>42.853938304000003</v>
      </c>
      <c r="T3" s="2">
        <v>0.22365198999999999</v>
      </c>
      <c r="U3" s="23">
        <f t="shared" si="2"/>
        <v>6.5757913075966627E-3</v>
      </c>
      <c r="V3" s="23">
        <f t="shared" si="3"/>
        <v>-7.3005186367013225E-2</v>
      </c>
      <c r="W3" s="137">
        <v>132.18997202599999</v>
      </c>
      <c r="X3" s="141">
        <f t="shared" ref="X3:X16" si="6">M3*100</f>
        <v>8.3420176055956219</v>
      </c>
      <c r="Y3" s="59">
        <v>599896103.60440004</v>
      </c>
      <c r="Z3" s="1" t="s">
        <v>53</v>
      </c>
      <c r="AA3" s="16">
        <v>1248.21</v>
      </c>
      <c r="AB3" s="2">
        <v>134.28841577099999</v>
      </c>
      <c r="AC3" s="2">
        <v>52.352172330199998</v>
      </c>
      <c r="AE3" s="2">
        <v>0.223245</v>
      </c>
      <c r="AF3" s="23">
        <f t="shared" si="4"/>
        <v>1.5874454868537696E-2</v>
      </c>
      <c r="AG3" s="58">
        <f t="shared" si="5"/>
        <v>-7.0057695006640358E-2</v>
      </c>
      <c r="AH3" s="137">
        <v>132.18997202599999</v>
      </c>
      <c r="AI3">
        <v>71110635.884800002</v>
      </c>
      <c r="AJ3" t="s">
        <v>37</v>
      </c>
      <c r="AK3" s="137">
        <v>1091.0939998599999</v>
      </c>
      <c r="AL3" s="2">
        <v>134.31873808</v>
      </c>
      <c r="AM3" s="2">
        <v>52.342953415799997</v>
      </c>
      <c r="AN3" s="2">
        <v>43.7883471317</v>
      </c>
      <c r="AO3" s="2">
        <v>0.22314573199500001</v>
      </c>
      <c r="AP3" s="60">
        <f t="shared" ref="AP3:AP16" si="7">(R3-I3)/I3</f>
        <v>-7.3005186367013225E-2</v>
      </c>
      <c r="AQ3" s="60">
        <f t="shared" ref="AQ3:AQ16" si="8">(AM3-I3)/I3</f>
        <v>-7.0221452461681599E-2</v>
      </c>
      <c r="AR3">
        <v>50886</v>
      </c>
      <c r="AS3">
        <f t="shared" ref="AS3:AS32" si="9">(N3-Q3*AR3)/M3</f>
        <v>70883145.357399836</v>
      </c>
    </row>
    <row r="4" spans="1:45" x14ac:dyDescent="0.2">
      <c r="A4" s="1" t="s">
        <v>60</v>
      </c>
      <c r="B4" s="22" t="s">
        <v>38</v>
      </c>
      <c r="C4" s="22" t="s">
        <v>39</v>
      </c>
      <c r="D4">
        <v>12</v>
      </c>
      <c r="E4" s="16">
        <v>6413109.0600300003</v>
      </c>
      <c r="F4" s="1" t="s">
        <v>61</v>
      </c>
      <c r="G4" s="16">
        <v>842.24</v>
      </c>
      <c r="H4" s="2">
        <v>126.028948238</v>
      </c>
      <c r="I4" s="2">
        <v>53.538661153900001</v>
      </c>
      <c r="J4" s="2">
        <v>43.9310087753</v>
      </c>
      <c r="K4" s="2">
        <v>0.241816</v>
      </c>
      <c r="L4" s="137">
        <f t="shared" si="0"/>
        <v>126.028948238</v>
      </c>
      <c r="M4" s="138">
        <f t="shared" si="1"/>
        <v>8.7935714053339317E-2</v>
      </c>
      <c r="N4" s="16">
        <v>12080844.46125</v>
      </c>
      <c r="O4" s="9" t="s">
        <v>61</v>
      </c>
      <c r="P4" s="16">
        <v>878.673000097</v>
      </c>
      <c r="Q4" s="2">
        <v>127.26788757999999</v>
      </c>
      <c r="R4" s="2">
        <v>49.310889535199998</v>
      </c>
      <c r="S4">
        <v>40.905358434500002</v>
      </c>
      <c r="T4" s="2">
        <v>0.2218649</v>
      </c>
      <c r="U4" s="23">
        <f t="shared" si="2"/>
        <v>9.8305933622512953E-3</v>
      </c>
      <c r="V4" s="23">
        <f t="shared" si="3"/>
        <v>-7.8966704201792193E-2</v>
      </c>
      <c r="W4" s="137">
        <v>126.028948238</v>
      </c>
      <c r="X4" s="141">
        <f t="shared" si="6"/>
        <v>8.7935714053339318</v>
      </c>
      <c r="Y4" s="59">
        <v>566308329.97979999</v>
      </c>
      <c r="Z4" s="1" t="s">
        <v>53</v>
      </c>
      <c r="AA4" s="16">
        <v>1752.84</v>
      </c>
      <c r="AB4" s="2">
        <v>127.26788757999999</v>
      </c>
      <c r="AC4" s="2">
        <v>49.310889535199998</v>
      </c>
      <c r="AE4" s="2">
        <v>0.2218649</v>
      </c>
      <c r="AF4" s="23">
        <f t="shared" si="4"/>
        <v>9.8305933622512953E-3</v>
      </c>
      <c r="AG4" s="23">
        <f t="shared" si="5"/>
        <v>-7.8966704201792193E-2</v>
      </c>
      <c r="AH4" s="137">
        <v>126.028948238</v>
      </c>
      <c r="AI4">
        <v>63689667.430299997</v>
      </c>
      <c r="AJ4" t="s">
        <v>37</v>
      </c>
      <c r="AK4" s="137">
        <v>729.51799988699997</v>
      </c>
      <c r="AL4" s="2">
        <v>127.26788757999999</v>
      </c>
      <c r="AM4" s="2">
        <v>49.310889535199998</v>
      </c>
      <c r="AN4" s="2">
        <v>40.905358434500002</v>
      </c>
      <c r="AO4" s="2">
        <v>0.221864988677</v>
      </c>
      <c r="AP4" s="60">
        <f t="shared" si="7"/>
        <v>-7.8966704201792193E-2</v>
      </c>
      <c r="AQ4" s="60">
        <f t="shared" si="8"/>
        <v>-7.8966704201792193E-2</v>
      </c>
      <c r="AR4">
        <v>50886</v>
      </c>
      <c r="AS4">
        <f t="shared" si="9"/>
        <v>63736228.15474578</v>
      </c>
    </row>
    <row r="5" spans="1:45" x14ac:dyDescent="0.2">
      <c r="A5" s="1" t="s">
        <v>60</v>
      </c>
      <c r="B5" s="22" t="s">
        <v>38</v>
      </c>
      <c r="C5" s="22" t="s">
        <v>39</v>
      </c>
      <c r="D5">
        <v>13</v>
      </c>
      <c r="E5" s="16">
        <v>6139107.7775699999</v>
      </c>
      <c r="F5" s="1" t="s">
        <v>61</v>
      </c>
      <c r="G5" s="16">
        <v>1066.23</v>
      </c>
      <c r="H5" s="2">
        <v>120.644337884</v>
      </c>
      <c r="I5" s="2">
        <v>50.963914555499997</v>
      </c>
      <c r="J5" s="2">
        <v>41.572517933299999</v>
      </c>
      <c r="K5" s="2">
        <v>0.23905999999999999</v>
      </c>
      <c r="L5" s="137">
        <f t="shared" si="0"/>
        <v>120.644337884</v>
      </c>
      <c r="M5" s="138">
        <f t="shared" si="1"/>
        <v>9.289907337291417E-2</v>
      </c>
      <c r="N5" s="16">
        <v>11910391.634919999</v>
      </c>
      <c r="O5" s="9" t="s">
        <v>61</v>
      </c>
      <c r="P5" s="16">
        <v>711.30099987999995</v>
      </c>
      <c r="Q5" s="2">
        <v>122.06042804800001</v>
      </c>
      <c r="R5" s="9">
        <v>48.327599233699999</v>
      </c>
      <c r="S5">
        <v>39.866332682699998</v>
      </c>
      <c r="T5" s="2">
        <v>0.2261522</v>
      </c>
      <c r="U5" s="23">
        <f t="shared" si="2"/>
        <v>1.1737725854665362E-2</v>
      </c>
      <c r="V5" s="23">
        <f t="shared" si="3"/>
        <v>-5.1729058585737862E-2</v>
      </c>
      <c r="W5" s="137">
        <v>120.644337884</v>
      </c>
      <c r="X5" s="141">
        <f t="shared" si="6"/>
        <v>9.2899073372914174</v>
      </c>
      <c r="Y5" s="16">
        <v>573652328.64999998</v>
      </c>
      <c r="Z5" s="1" t="s">
        <v>53</v>
      </c>
      <c r="AA5" s="16">
        <v>2220.23</v>
      </c>
      <c r="AB5" s="2">
        <v>122.706967341</v>
      </c>
      <c r="AC5" s="2">
        <v>47.973619975200002</v>
      </c>
      <c r="AE5" s="2">
        <v>0.22316169999999999</v>
      </c>
      <c r="AF5" s="23">
        <f t="shared" si="4"/>
        <v>1.7096777960547357E-2</v>
      </c>
      <c r="AG5" s="23">
        <f t="shared" si="5"/>
        <v>-5.8674742832863579E-2</v>
      </c>
      <c r="AH5" s="137">
        <v>120.644337884</v>
      </c>
      <c r="AI5">
        <v>61077315.600000001</v>
      </c>
      <c r="AJ5" t="s">
        <v>37</v>
      </c>
      <c r="AK5" s="137">
        <v>807.99699997899995</v>
      </c>
      <c r="AL5" s="2">
        <v>122.706967341</v>
      </c>
      <c r="AM5" s="2">
        <v>47.973619975200002</v>
      </c>
      <c r="AN5" s="2">
        <v>39.5851788521</v>
      </c>
      <c r="AO5" s="2">
        <v>0.223161740425</v>
      </c>
      <c r="AP5" s="60">
        <f t="shared" si="7"/>
        <v>-5.1729058585737862E-2</v>
      </c>
      <c r="AQ5" s="60">
        <f t="shared" si="8"/>
        <v>-5.8674742832863579E-2</v>
      </c>
      <c r="AR5">
        <v>50886</v>
      </c>
      <c r="AS5">
        <f t="shared" si="9"/>
        <v>61348563.406996772</v>
      </c>
    </row>
    <row r="6" spans="1:45" x14ac:dyDescent="0.2">
      <c r="A6" s="1" t="s">
        <v>60</v>
      </c>
      <c r="B6" s="22" t="s">
        <v>38</v>
      </c>
      <c r="C6" s="22" t="s">
        <v>39</v>
      </c>
      <c r="D6">
        <v>14</v>
      </c>
      <c r="E6" s="16">
        <v>5870738.3681800002</v>
      </c>
      <c r="F6" s="1" t="s">
        <v>61</v>
      </c>
      <c r="G6" s="16">
        <v>405.18</v>
      </c>
      <c r="H6" s="2">
        <v>115.37040380800001</v>
      </c>
      <c r="I6" s="2">
        <v>48.039267000000002</v>
      </c>
      <c r="J6" s="2">
        <v>39.174916504899997</v>
      </c>
      <c r="K6" s="2">
        <v>0.236859546</v>
      </c>
      <c r="L6" s="137">
        <f t="shared" si="0"/>
        <v>115.37040380800001</v>
      </c>
      <c r="M6" s="138">
        <f t="shared" si="1"/>
        <v>9.9984266302422173E-2</v>
      </c>
      <c r="N6" s="16">
        <v>11707370.82762</v>
      </c>
      <c r="O6" s="9" t="s">
        <v>61</v>
      </c>
      <c r="P6" s="16">
        <v>748.47199988399996</v>
      </c>
      <c r="Q6" s="2">
        <v>116.490571305</v>
      </c>
      <c r="R6" s="9">
        <v>47.152122638000002</v>
      </c>
      <c r="S6">
        <v>39.148441543899999</v>
      </c>
      <c r="T6" s="2">
        <v>0.231477128049</v>
      </c>
      <c r="U6" s="23">
        <f t="shared" si="2"/>
        <v>9.709314174406335E-3</v>
      </c>
      <c r="V6" s="23">
        <f t="shared" si="3"/>
        <v>-1.8467066993341108E-2</v>
      </c>
      <c r="W6" s="137">
        <v>115.37040380800001</v>
      </c>
      <c r="X6" s="141">
        <f t="shared" si="6"/>
        <v>9.9984266302422178</v>
      </c>
      <c r="Y6" s="16">
        <v>583890900.83200002</v>
      </c>
      <c r="Z6" s="1" t="s">
        <v>53</v>
      </c>
      <c r="AA6" s="16">
        <v>979.08</v>
      </c>
      <c r="AB6" s="2">
        <v>116.490571305</v>
      </c>
      <c r="AC6" s="2">
        <v>47.152122638100003</v>
      </c>
      <c r="AE6" s="2">
        <v>0.231477128049</v>
      </c>
      <c r="AF6" s="23">
        <f t="shared" si="4"/>
        <v>9.709314174406335E-3</v>
      </c>
      <c r="AG6" s="23">
        <f t="shared" si="5"/>
        <v>-1.846706699125944E-2</v>
      </c>
      <c r="AH6" s="137">
        <v>115.37040380800001</v>
      </c>
      <c r="AI6">
        <v>57796316.162100002</v>
      </c>
      <c r="AJ6" t="s">
        <v>37</v>
      </c>
      <c r="AK6" s="137">
        <v>538.48099994699999</v>
      </c>
      <c r="AL6" s="2">
        <v>116.490571305</v>
      </c>
      <c r="AM6" s="2">
        <v>47.152122638100003</v>
      </c>
      <c r="AN6" s="2">
        <v>39.148441543899999</v>
      </c>
      <c r="AO6" s="2">
        <v>0.231477128049</v>
      </c>
      <c r="AP6" s="60">
        <f t="shared" si="7"/>
        <v>-1.8467066993341108E-2</v>
      </c>
      <c r="AQ6" s="60">
        <f t="shared" si="8"/>
        <v>-1.846706699125944E-2</v>
      </c>
      <c r="AR6">
        <v>50886</v>
      </c>
      <c r="AS6">
        <f t="shared" si="9"/>
        <v>57805411.090502292</v>
      </c>
    </row>
    <row r="7" spans="1:45" x14ac:dyDescent="0.2">
      <c r="A7" s="1" t="s">
        <v>60</v>
      </c>
      <c r="B7" s="22" t="s">
        <v>58</v>
      </c>
      <c r="C7" s="22" t="s">
        <v>39</v>
      </c>
      <c r="D7">
        <v>12</v>
      </c>
      <c r="E7" s="16">
        <v>6445139.98917</v>
      </c>
      <c r="F7" s="1" t="s">
        <v>61</v>
      </c>
      <c r="G7" s="16">
        <v>537.63</v>
      </c>
      <c r="H7" s="2">
        <v>125.377193113</v>
      </c>
      <c r="I7" s="2">
        <v>52.753709999999998</v>
      </c>
      <c r="J7" s="2">
        <v>43.165674133700001</v>
      </c>
      <c r="K7" s="2">
        <v>0.24009468</v>
      </c>
      <c r="L7" s="137">
        <f t="shared" si="0"/>
        <v>125.377193113</v>
      </c>
      <c r="M7" s="138">
        <f t="shared" si="1"/>
        <v>9.0103678877068563E-2</v>
      </c>
      <c r="N7" s="16">
        <v>12652978.83141</v>
      </c>
      <c r="O7" s="9" t="s">
        <v>61</v>
      </c>
      <c r="P7" s="16">
        <v>1267.00100017</v>
      </c>
      <c r="Q7" s="2">
        <v>125.456011312</v>
      </c>
      <c r="R7" s="2">
        <v>52.466201612100001</v>
      </c>
      <c r="S7">
        <v>43.086907183999998</v>
      </c>
      <c r="T7" s="2">
        <v>0.23877999999999999</v>
      </c>
      <c r="U7" s="23">
        <f t="shared" si="2"/>
        <v>6.2864861657063644E-4</v>
      </c>
      <c r="V7" s="23">
        <f t="shared" si="3"/>
        <v>-5.4500126701988796E-3</v>
      </c>
      <c r="W7" s="137">
        <v>125.377193113</v>
      </c>
      <c r="X7" s="141">
        <f t="shared" si="6"/>
        <v>9.010367887706856</v>
      </c>
      <c r="Y7" s="16">
        <v>622488171.89789999</v>
      </c>
      <c r="Z7" s="1" t="s">
        <v>53</v>
      </c>
      <c r="AA7" s="16">
        <v>1897.41</v>
      </c>
      <c r="AB7" s="84">
        <v>127.94033323399999</v>
      </c>
      <c r="AC7" s="2">
        <v>50.323387270600001</v>
      </c>
      <c r="AE7" s="2">
        <v>0.2246418</v>
      </c>
      <c r="AF7" s="23">
        <f t="shared" si="4"/>
        <v>2.0443431993966251E-2</v>
      </c>
      <c r="AG7" s="23">
        <f t="shared" si="5"/>
        <v>-4.6069228674153855E-2</v>
      </c>
      <c r="AH7" s="137">
        <v>125.377193113</v>
      </c>
      <c r="AI7">
        <v>68358631.645699993</v>
      </c>
      <c r="AJ7" t="s">
        <v>37</v>
      </c>
      <c r="AK7" s="137">
        <v>1418.42799997</v>
      </c>
      <c r="AL7" s="2">
        <v>127.94033323399999</v>
      </c>
      <c r="AM7" s="2">
        <v>50.323387270600001</v>
      </c>
      <c r="AN7" s="2">
        <v>41.559688249600001</v>
      </c>
      <c r="AO7" s="2">
        <v>0.22464187196499999</v>
      </c>
      <c r="AP7" s="60">
        <f t="shared" si="7"/>
        <v>-5.4500126701988796E-3</v>
      </c>
      <c r="AQ7" s="60">
        <f t="shared" si="8"/>
        <v>-4.6069228674153855E-2</v>
      </c>
      <c r="AR7">
        <v>51406</v>
      </c>
      <c r="AS7">
        <f t="shared" si="9"/>
        <v>68851651.688599318</v>
      </c>
    </row>
    <row r="8" spans="1:45" x14ac:dyDescent="0.2">
      <c r="A8" s="1" t="s">
        <v>60</v>
      </c>
      <c r="B8" s="22" t="s">
        <v>58</v>
      </c>
      <c r="C8" s="22" t="s">
        <v>39</v>
      </c>
      <c r="D8">
        <v>13</v>
      </c>
      <c r="E8" s="16">
        <v>6196126.1024099998</v>
      </c>
      <c r="F8" s="1" t="s">
        <v>61</v>
      </c>
      <c r="G8" s="16">
        <v>704.13</v>
      </c>
      <c r="H8" s="2">
        <v>120.53313042000001</v>
      </c>
      <c r="I8" s="2">
        <v>53.5543604</v>
      </c>
      <c r="J8" s="2">
        <v>44.195048810099998</v>
      </c>
      <c r="K8" s="2">
        <v>0.25424000000000002</v>
      </c>
      <c r="L8" s="137">
        <f t="shared" si="0"/>
        <v>120.53313042000001</v>
      </c>
      <c r="M8" s="138">
        <f t="shared" si="1"/>
        <v>8.4051749561653469E-2</v>
      </c>
      <c r="N8" s="16">
        <v>11832650.68337</v>
      </c>
      <c r="O8" s="9" t="s">
        <v>61</v>
      </c>
      <c r="P8" s="16">
        <v>1384.0079999</v>
      </c>
      <c r="Q8" s="2">
        <v>123.05773303399999</v>
      </c>
      <c r="R8" s="2">
        <v>48.990466599999998</v>
      </c>
      <c r="S8">
        <v>40.3085777987</v>
      </c>
      <c r="T8" s="2">
        <v>0.22728000000000001</v>
      </c>
      <c r="U8" s="23">
        <f t="shared" si="2"/>
        <v>2.094530031040397E-2</v>
      </c>
      <c r="V8" s="23">
        <f t="shared" si="3"/>
        <v>-8.521983580631097E-2</v>
      </c>
      <c r="W8" s="137">
        <v>120.53313042000001</v>
      </c>
      <c r="X8" s="141">
        <f t="shared" si="6"/>
        <v>8.4051749561653466</v>
      </c>
      <c r="Y8" s="16">
        <v>557052803.16859996</v>
      </c>
      <c r="Z8" s="1" t="s">
        <v>53</v>
      </c>
      <c r="AA8" s="16">
        <v>2736.9</v>
      </c>
      <c r="AB8" s="84">
        <v>123.670192481</v>
      </c>
      <c r="AC8" s="2">
        <v>49.069963768000001</v>
      </c>
      <c r="AE8" s="2">
        <v>0.22676515999999999</v>
      </c>
      <c r="AF8" s="23">
        <f t="shared" si="4"/>
        <v>2.6026554276561486E-2</v>
      </c>
      <c r="AG8" s="58">
        <f t="shared" si="5"/>
        <v>-8.3735415725364526E-2</v>
      </c>
      <c r="AH8" s="137">
        <v>120.53313042000001</v>
      </c>
      <c r="AI8">
        <v>65481024.168099999</v>
      </c>
      <c r="AJ8" t="s">
        <v>37</v>
      </c>
      <c r="AK8" s="137">
        <v>1097.1209998100001</v>
      </c>
      <c r="AL8" s="2">
        <v>123.881327407</v>
      </c>
      <c r="AM8" s="2">
        <v>48.915693881199999</v>
      </c>
      <c r="AN8" s="2">
        <v>40.438396620299997</v>
      </c>
      <c r="AO8" s="2">
        <v>0.22555554051000001</v>
      </c>
      <c r="AP8" s="60">
        <f t="shared" si="7"/>
        <v>-8.521983580631097E-2</v>
      </c>
      <c r="AQ8" s="60">
        <f t="shared" si="8"/>
        <v>-8.6616038062140702E-2</v>
      </c>
      <c r="AR8">
        <v>51406</v>
      </c>
      <c r="AS8">
        <f t="shared" si="9"/>
        <v>65516124.146647297</v>
      </c>
    </row>
    <row r="9" spans="1:45" x14ac:dyDescent="0.2">
      <c r="A9" s="1" t="s">
        <v>60</v>
      </c>
      <c r="B9" s="22" t="s">
        <v>58</v>
      </c>
      <c r="C9" s="22" t="s">
        <v>39</v>
      </c>
      <c r="D9">
        <v>14</v>
      </c>
      <c r="E9" s="16">
        <v>5967623.3165699998</v>
      </c>
      <c r="F9" s="1" t="s">
        <v>61</v>
      </c>
      <c r="G9" s="16">
        <v>856.48</v>
      </c>
      <c r="H9" s="2">
        <v>116.088069808</v>
      </c>
      <c r="I9" s="9">
        <v>51.973428008399999</v>
      </c>
      <c r="J9" s="9">
        <v>42.714764378799998</v>
      </c>
      <c r="K9" s="2">
        <v>0.25585530000000001</v>
      </c>
      <c r="L9" s="137">
        <f t="shared" si="0"/>
        <v>116.088069808</v>
      </c>
      <c r="M9" s="138">
        <f t="shared" si="1"/>
        <v>8.5951777203312804E-2</v>
      </c>
      <c r="N9" s="16">
        <v>13987374.97174</v>
      </c>
      <c r="O9" s="9" t="s">
        <v>61</v>
      </c>
      <c r="P9" s="16">
        <v>1026.5950000299999</v>
      </c>
      <c r="Q9" s="2">
        <v>118.25432991</v>
      </c>
      <c r="R9" s="2">
        <v>47.981774280000003</v>
      </c>
      <c r="S9">
        <v>39.351724191300001</v>
      </c>
      <c r="T9" s="2">
        <v>0.23136300000000001</v>
      </c>
      <c r="U9" s="23">
        <f t="shared" si="2"/>
        <v>1.8660488589247879E-2</v>
      </c>
      <c r="V9" s="23">
        <f t="shared" si="3"/>
        <v>-7.6801817416293203E-2</v>
      </c>
      <c r="W9" s="137">
        <v>116.088069808</v>
      </c>
      <c r="X9" s="141">
        <f t="shared" si="6"/>
        <v>8.5951777203312805</v>
      </c>
      <c r="Y9" s="16">
        <v>539812942.31809998</v>
      </c>
      <c r="Z9" s="1" t="s">
        <v>53</v>
      </c>
      <c r="AA9" s="16">
        <v>2210.9499999999998</v>
      </c>
      <c r="AB9" s="2">
        <v>120.149903791</v>
      </c>
      <c r="AC9" s="2">
        <v>46.738001800299998</v>
      </c>
      <c r="AE9" s="2">
        <v>0.2221853</v>
      </c>
      <c r="AF9" s="23">
        <f t="shared" si="4"/>
        <v>3.4989245576379509E-2</v>
      </c>
      <c r="AG9" s="23">
        <f t="shared" si="5"/>
        <v>-0.10073274765046952</v>
      </c>
      <c r="AH9" s="137">
        <v>116.088069808</v>
      </c>
      <c r="AI9">
        <v>62050757.716700003</v>
      </c>
      <c r="AJ9" t="s">
        <v>37</v>
      </c>
      <c r="AK9" s="137">
        <v>1220.52900004</v>
      </c>
      <c r="AL9" s="2">
        <v>120.17410128</v>
      </c>
      <c r="AM9" s="2">
        <v>46.726302778200001</v>
      </c>
      <c r="AN9" s="2">
        <v>38.626104284500002</v>
      </c>
      <c r="AO9" s="2">
        <v>0.22207130857599999</v>
      </c>
      <c r="AP9" s="60">
        <f t="shared" si="7"/>
        <v>-7.6801817416293203E-2</v>
      </c>
      <c r="AQ9" s="60">
        <f t="shared" si="8"/>
        <v>-0.10095784386883144</v>
      </c>
      <c r="AR9">
        <v>51406</v>
      </c>
      <c r="AS9">
        <f t="shared" si="9"/>
        <v>92009649.430282295</v>
      </c>
    </row>
    <row r="10" spans="1:45" x14ac:dyDescent="0.2">
      <c r="A10" s="1" t="s">
        <v>60</v>
      </c>
      <c r="B10" s="22" t="s">
        <v>58</v>
      </c>
      <c r="C10" s="22" t="s">
        <v>39</v>
      </c>
      <c r="D10">
        <v>15</v>
      </c>
      <c r="E10" s="16">
        <v>5751877.2574199997</v>
      </c>
      <c r="F10" s="1" t="s">
        <v>61</v>
      </c>
      <c r="G10" s="16">
        <v>747.31</v>
      </c>
      <c r="H10" s="2">
        <v>111.89116557299999</v>
      </c>
      <c r="I10" s="2">
        <v>50.771347779999999</v>
      </c>
      <c r="J10" s="2">
        <v>41.449966355000001</v>
      </c>
      <c r="K10" s="2">
        <v>0.25865450000000001</v>
      </c>
      <c r="L10" s="137">
        <f t="shared" si="0"/>
        <v>111.89116557299999</v>
      </c>
      <c r="M10" s="138">
        <f t="shared" si="1"/>
        <v>8.68137285056374E-2</v>
      </c>
      <c r="N10" s="16">
        <v>11011107.574370001</v>
      </c>
      <c r="O10" s="9" t="s">
        <v>61</v>
      </c>
      <c r="P10" s="16">
        <v>958.65799999199999</v>
      </c>
      <c r="Q10" s="2">
        <v>113.39710244600001</v>
      </c>
      <c r="R10" s="2">
        <v>46.002014418500004</v>
      </c>
      <c r="S10">
        <v>37.115928400800001</v>
      </c>
      <c r="T10" s="2">
        <v>0.2297787</v>
      </c>
      <c r="U10" s="23">
        <f t="shared" si="2"/>
        <v>1.3458943476797616E-2</v>
      </c>
      <c r="V10" s="23">
        <f t="shared" si="3"/>
        <v>-9.3937497624964478E-2</v>
      </c>
      <c r="W10" s="137">
        <v>111.89116557299999</v>
      </c>
      <c r="X10" s="141">
        <f t="shared" si="6"/>
        <v>8.68137285056374</v>
      </c>
      <c r="Y10" s="16">
        <v>522223275.7274</v>
      </c>
      <c r="Z10" s="1" t="s">
        <v>53</v>
      </c>
      <c r="AA10" s="16">
        <v>1329.33</v>
      </c>
      <c r="AB10" s="2">
        <v>115.471839413</v>
      </c>
      <c r="AC10" s="2">
        <v>45.779812199200002</v>
      </c>
      <c r="AE10" s="2">
        <v>0.22616774141400001</v>
      </c>
      <c r="AF10" s="23">
        <f t="shared" si="4"/>
        <v>3.2001399052938639E-2</v>
      </c>
      <c r="AG10" s="23">
        <f t="shared" si="5"/>
        <v>-9.8314025509605982E-2</v>
      </c>
      <c r="AH10" s="137">
        <v>111.89116557299999</v>
      </c>
      <c r="AI10">
        <v>59480107.183300003</v>
      </c>
      <c r="AJ10" t="s">
        <v>37</v>
      </c>
      <c r="AK10" s="137">
        <v>1154.7279999299999</v>
      </c>
      <c r="AL10" s="2">
        <v>115.49604885799999</v>
      </c>
      <c r="AM10" s="2">
        <v>45.771049530100001</v>
      </c>
      <c r="AN10" s="2">
        <v>37.529900484700001</v>
      </c>
      <c r="AO10" s="2">
        <v>0.226064847101</v>
      </c>
      <c r="AP10" s="60">
        <f t="shared" si="7"/>
        <v>-9.3937497624964478E-2</v>
      </c>
      <c r="AQ10" s="60">
        <f t="shared" si="8"/>
        <v>-9.8486616340520527E-2</v>
      </c>
      <c r="AR10">
        <v>51406</v>
      </c>
      <c r="AS10">
        <f t="shared" si="9"/>
        <v>59688901.919405907</v>
      </c>
    </row>
    <row r="11" spans="1:45" x14ac:dyDescent="0.2">
      <c r="A11" s="1" t="s">
        <v>60</v>
      </c>
      <c r="B11" s="22" t="s">
        <v>58</v>
      </c>
      <c r="C11" s="22" t="s">
        <v>39</v>
      </c>
      <c r="D11">
        <v>16</v>
      </c>
      <c r="E11" s="16">
        <v>5555952.6349600004</v>
      </c>
      <c r="F11" s="1" t="s">
        <v>61</v>
      </c>
      <c r="G11" s="16">
        <v>718.69</v>
      </c>
      <c r="H11" s="2">
        <v>108.079847391</v>
      </c>
      <c r="I11" s="2">
        <v>49.517283225900002</v>
      </c>
      <c r="J11" s="2">
        <v>40.227541496000001</v>
      </c>
      <c r="K11" s="2">
        <v>0.26037808000000001</v>
      </c>
      <c r="L11" s="137">
        <f t="shared" si="0"/>
        <v>108.079847391</v>
      </c>
      <c r="M11" s="138">
        <f t="shared" si="1"/>
        <v>8.8157872404216728E-2</v>
      </c>
      <c r="N11" s="16">
        <v>10459755.77045</v>
      </c>
      <c r="O11" s="9" t="s">
        <v>61</v>
      </c>
      <c r="P11" s="16">
        <v>744.62800002100005</v>
      </c>
      <c r="Q11" s="2">
        <v>108.818312269</v>
      </c>
      <c r="R11" s="2">
        <v>45.083725999999999</v>
      </c>
      <c r="S11">
        <v>36.221926657799997</v>
      </c>
      <c r="T11" s="2">
        <v>0.23455999999999999</v>
      </c>
      <c r="U11" s="23">
        <f t="shared" si="2"/>
        <v>6.8325862390280845E-3</v>
      </c>
      <c r="V11" s="23">
        <f t="shared" si="3"/>
        <v>-8.9535550762628119E-2</v>
      </c>
      <c r="W11" s="137">
        <v>108.079847391</v>
      </c>
      <c r="X11" s="141">
        <f t="shared" si="6"/>
        <v>8.8157872404216722</v>
      </c>
      <c r="Y11" s="16">
        <v>491046183.85839999</v>
      </c>
      <c r="Z11" s="1" t="s">
        <v>53</v>
      </c>
      <c r="AA11" s="16">
        <v>1902.34</v>
      </c>
      <c r="AB11" s="2">
        <v>110.28523282099999</v>
      </c>
      <c r="AC11" s="2">
        <v>44.819666144700001</v>
      </c>
      <c r="AE11" s="2">
        <v>0.231504618</v>
      </c>
      <c r="AF11" s="23">
        <f t="shared" si="4"/>
        <v>2.0405149370923695E-2</v>
      </c>
      <c r="AG11" s="23">
        <f t="shared" si="5"/>
        <v>-9.4868231356095747E-2</v>
      </c>
      <c r="AH11" s="137">
        <v>108.079847391</v>
      </c>
      <c r="AI11">
        <v>55031390.156499997</v>
      </c>
      <c r="AJ11" t="s">
        <v>37</v>
      </c>
      <c r="AK11" s="137">
        <v>841.62800002100005</v>
      </c>
      <c r="AL11" s="2">
        <v>110.31291457</v>
      </c>
      <c r="AM11" s="2">
        <v>44.811233733500003</v>
      </c>
      <c r="AN11" s="2">
        <v>36.5360500456</v>
      </c>
      <c r="AO11" s="2">
        <v>0.23138902477500001</v>
      </c>
      <c r="AP11" s="60">
        <f t="shared" si="7"/>
        <v>-8.9535550762628119E-2</v>
      </c>
      <c r="AQ11" s="60">
        <f t="shared" si="8"/>
        <v>-9.5038523638924122E-2</v>
      </c>
      <c r="AR11">
        <v>51406</v>
      </c>
      <c r="AS11">
        <f t="shared" si="9"/>
        <v>55194635.229389273</v>
      </c>
    </row>
    <row r="12" spans="1:45" x14ac:dyDescent="0.2">
      <c r="A12" s="1" t="s">
        <v>60</v>
      </c>
      <c r="B12" s="22" t="s">
        <v>59</v>
      </c>
      <c r="C12" s="22" t="s">
        <v>39</v>
      </c>
      <c r="D12">
        <v>12</v>
      </c>
      <c r="E12" s="16">
        <v>6258882.0801900001</v>
      </c>
      <c r="F12" s="1" t="s">
        <v>61</v>
      </c>
      <c r="G12" s="16">
        <v>731.78</v>
      </c>
      <c r="H12" s="2">
        <v>122.874964764</v>
      </c>
      <c r="I12" s="2">
        <v>54.095490120999997</v>
      </c>
      <c r="J12" s="2">
        <v>44.736737826400002</v>
      </c>
      <c r="K12" s="2">
        <v>0.25122243503300001</v>
      </c>
      <c r="L12" s="137">
        <f t="shared" si="0"/>
        <v>122.874964764</v>
      </c>
      <c r="M12" s="138">
        <f t="shared" si="1"/>
        <v>8.3979112759584473E-2</v>
      </c>
      <c r="N12" s="16">
        <v>12010424.7717</v>
      </c>
      <c r="O12" s="9" t="s">
        <v>61</v>
      </c>
      <c r="P12" s="16">
        <v>853.10500001900004</v>
      </c>
      <c r="Q12" s="2">
        <v>123.29839990000001</v>
      </c>
      <c r="R12" s="2">
        <v>52.575193052000003</v>
      </c>
      <c r="S12">
        <v>43.160355017699999</v>
      </c>
      <c r="T12" s="2">
        <v>0.24281075399999999</v>
      </c>
      <c r="U12" s="23">
        <f t="shared" si="2"/>
        <v>3.4460651672477013E-3</v>
      </c>
      <c r="V12" s="23">
        <f t="shared" si="3"/>
        <v>-2.8103952207465286E-2</v>
      </c>
      <c r="W12" s="137">
        <v>122.874964764</v>
      </c>
      <c r="X12" s="141">
        <f t="shared" si="6"/>
        <v>8.3979112759584478</v>
      </c>
      <c r="Y12" s="16">
        <v>578459167.5977</v>
      </c>
      <c r="Z12" s="1" t="s">
        <v>53</v>
      </c>
      <c r="AA12" s="16">
        <v>1673.2</v>
      </c>
      <c r="AB12" s="2">
        <v>123.482627225</v>
      </c>
      <c r="AC12" s="2">
        <v>52.437969343100001</v>
      </c>
      <c r="AE12" s="2">
        <v>0.242618</v>
      </c>
      <c r="AF12" s="23">
        <f t="shared" si="4"/>
        <v>4.945372413063245E-3</v>
      </c>
      <c r="AG12" s="23">
        <f t="shared" si="5"/>
        <v>-3.064064627554864E-2</v>
      </c>
      <c r="AH12" s="137">
        <v>122.874964764</v>
      </c>
      <c r="AI12">
        <v>68115396.787499994</v>
      </c>
      <c r="AJ12" t="s">
        <v>37</v>
      </c>
      <c r="AK12" s="137">
        <v>1173.0190000499999</v>
      </c>
      <c r="AL12" s="2">
        <v>123.482627225</v>
      </c>
      <c r="AM12" s="2">
        <v>52.437969343100001</v>
      </c>
      <c r="AN12" s="2">
        <v>43.037245672600001</v>
      </c>
      <c r="AO12" s="2">
        <v>0.24261804018200001</v>
      </c>
      <c r="AP12" s="60">
        <f t="shared" si="7"/>
        <v>-2.8103952207465286E-2</v>
      </c>
      <c r="AQ12" s="60">
        <f t="shared" si="8"/>
        <v>-3.064064627554864E-2</v>
      </c>
      <c r="AR12">
        <v>50937</v>
      </c>
      <c r="AS12">
        <f t="shared" si="9"/>
        <v>68230944.430164173</v>
      </c>
    </row>
    <row r="13" spans="1:45" x14ac:dyDescent="0.2">
      <c r="A13" s="1" t="s">
        <v>60</v>
      </c>
      <c r="B13" s="22" t="s">
        <v>59</v>
      </c>
      <c r="C13" s="22" t="s">
        <v>39</v>
      </c>
      <c r="D13">
        <v>13</v>
      </c>
      <c r="E13" s="16">
        <v>6003669.8874599999</v>
      </c>
      <c r="F13" s="1" t="s">
        <v>61</v>
      </c>
      <c r="G13" s="16">
        <v>610.69000000000005</v>
      </c>
      <c r="H13" s="2">
        <v>117.864614867</v>
      </c>
      <c r="I13" s="2">
        <v>53.427995418199998</v>
      </c>
      <c r="J13" s="2">
        <v>44.591968457599997</v>
      </c>
      <c r="K13" s="2">
        <v>0.25924540000000001</v>
      </c>
      <c r="L13" s="137">
        <f t="shared" si="0"/>
        <v>117.864614867</v>
      </c>
      <c r="M13" s="138">
        <f t="shared" si="1"/>
        <v>8.2580151824192247E-2</v>
      </c>
      <c r="N13" s="16">
        <v>11316441.529929999</v>
      </c>
      <c r="O13" s="9" t="s">
        <v>61</v>
      </c>
      <c r="P13" s="16">
        <v>695.84100007999996</v>
      </c>
      <c r="Q13" s="2">
        <v>119.575088374</v>
      </c>
      <c r="R13" s="2">
        <v>49.797319999999999</v>
      </c>
      <c r="S13">
        <v>40.776062419799999</v>
      </c>
      <c r="T13" s="2">
        <v>0.237531254</v>
      </c>
      <c r="U13" s="23">
        <f t="shared" si="2"/>
        <v>1.4512188487869105E-2</v>
      </c>
      <c r="V13" s="23">
        <f t="shared" si="3"/>
        <v>-6.7954550601822247E-2</v>
      </c>
      <c r="W13" s="137">
        <v>117.864614867</v>
      </c>
      <c r="X13" s="141">
        <f t="shared" si="6"/>
        <v>8.2580151824192249</v>
      </c>
      <c r="Y13" s="16">
        <v>532478964.48769999</v>
      </c>
      <c r="Z13" s="1" t="s">
        <v>53</v>
      </c>
      <c r="AA13" s="16">
        <v>1050.68</v>
      </c>
      <c r="AB13" s="2">
        <v>119.575088374</v>
      </c>
      <c r="AC13" s="2">
        <v>49.797320840600001</v>
      </c>
      <c r="AE13" s="2">
        <v>0.23753125405600001</v>
      </c>
      <c r="AF13" s="23">
        <f t="shared" si="4"/>
        <v>1.4512188487869105E-2</v>
      </c>
      <c r="AG13" s="23">
        <f t="shared" si="5"/>
        <v>-6.7954534868497507E-2</v>
      </c>
      <c r="AH13" s="137">
        <v>117.864614867</v>
      </c>
      <c r="AI13">
        <v>63727381.139399998</v>
      </c>
      <c r="AJ13" t="s">
        <v>37</v>
      </c>
      <c r="AK13" s="137">
        <v>1121.26600003</v>
      </c>
      <c r="AL13" s="2">
        <v>119.575088374</v>
      </c>
      <c r="AM13" s="2">
        <v>49.797320840600001</v>
      </c>
      <c r="AN13" s="2">
        <v>40.776062419799999</v>
      </c>
      <c r="AO13" s="2">
        <v>0.23753125405600001</v>
      </c>
      <c r="AP13" s="60">
        <f t="shared" si="7"/>
        <v>-6.7954550601822247E-2</v>
      </c>
      <c r="AQ13" s="60">
        <f t="shared" si="8"/>
        <v>-6.7954534868497507E-2</v>
      </c>
      <c r="AR13">
        <v>50937</v>
      </c>
      <c r="AS13">
        <f t="shared" si="9"/>
        <v>63279676.023708686</v>
      </c>
    </row>
    <row r="14" spans="1:45" x14ac:dyDescent="0.2">
      <c r="A14" s="1" t="s">
        <v>60</v>
      </c>
      <c r="B14" s="22" t="s">
        <v>59</v>
      </c>
      <c r="C14" s="22" t="s">
        <v>39</v>
      </c>
      <c r="D14">
        <v>14</v>
      </c>
      <c r="E14" s="16">
        <v>5801256.9199900003</v>
      </c>
      <c r="F14" s="1" t="s">
        <v>61</v>
      </c>
      <c r="G14" s="16">
        <v>458.97</v>
      </c>
      <c r="H14" s="2">
        <v>113.89082435</v>
      </c>
      <c r="I14" s="2">
        <v>52.730699999999999</v>
      </c>
      <c r="J14" s="2">
        <v>43.9431079971</v>
      </c>
      <c r="K14" s="2">
        <v>0.26481270000000001</v>
      </c>
      <c r="L14" s="137">
        <f t="shared" si="0"/>
        <v>113.89082435</v>
      </c>
      <c r="M14" s="138">
        <f t="shared" si="1"/>
        <v>8.1920323533527628E-2</v>
      </c>
      <c r="N14" s="16">
        <v>10773649.52201</v>
      </c>
      <c r="O14" s="9" t="s">
        <v>61</v>
      </c>
      <c r="P14" s="16">
        <v>557.65799999199999</v>
      </c>
      <c r="Q14" s="2">
        <v>115.390152796</v>
      </c>
      <c r="R14" s="2">
        <v>48.004277000000002</v>
      </c>
      <c r="S14">
        <v>39.402461366499999</v>
      </c>
      <c r="T14" s="2">
        <v>0.23714231</v>
      </c>
      <c r="U14" s="23">
        <f t="shared" si="2"/>
        <v>1.3164611412350292E-2</v>
      </c>
      <c r="V14" s="23">
        <f t="shared" si="3"/>
        <v>-8.9633230736553798E-2</v>
      </c>
      <c r="W14" s="137">
        <v>113.89082435</v>
      </c>
      <c r="X14" s="141">
        <f t="shared" si="6"/>
        <v>8.1920323533527633</v>
      </c>
      <c r="Y14" s="16">
        <v>488888577.87910002</v>
      </c>
      <c r="Z14" s="1" t="s">
        <v>53</v>
      </c>
      <c r="AA14" s="16">
        <v>1180.97</v>
      </c>
      <c r="AB14" s="2">
        <v>115.46794879399999</v>
      </c>
      <c r="AC14" s="2">
        <v>48.401298061699997</v>
      </c>
      <c r="AE14" s="2">
        <v>0.239042002212</v>
      </c>
      <c r="AF14" s="23">
        <f t="shared" si="4"/>
        <v>1.3847686615677673E-2</v>
      </c>
      <c r="AG14" s="58">
        <f t="shared" si="5"/>
        <v>-8.210401034501727E-2</v>
      </c>
      <c r="AH14" s="137">
        <v>113.89082435</v>
      </c>
      <c r="AI14">
        <v>58975212.084399998</v>
      </c>
      <c r="AJ14" t="s">
        <v>37</v>
      </c>
      <c r="AK14" s="137">
        <v>574.84299993499997</v>
      </c>
      <c r="AL14" s="2">
        <v>115.46794879399999</v>
      </c>
      <c r="AM14" s="2">
        <v>48.401298061699997</v>
      </c>
      <c r="AN14" s="2">
        <v>39.992157343300001</v>
      </c>
      <c r="AO14" s="2">
        <v>0.239042002212</v>
      </c>
      <c r="AP14" s="60">
        <f t="shared" si="7"/>
        <v>-8.9633230736553798E-2</v>
      </c>
      <c r="AQ14" s="60">
        <f t="shared" si="8"/>
        <v>-8.210401034501727E-2</v>
      </c>
      <c r="AR14">
        <v>50937</v>
      </c>
      <c r="AS14">
        <f t="shared" si="9"/>
        <v>59765649.082627811</v>
      </c>
    </row>
    <row r="15" spans="1:45" x14ac:dyDescent="0.2">
      <c r="A15" s="1" t="s">
        <v>60</v>
      </c>
      <c r="B15" s="22" t="s">
        <v>59</v>
      </c>
      <c r="C15" s="22" t="s">
        <v>39</v>
      </c>
      <c r="D15">
        <v>15</v>
      </c>
      <c r="E15" s="16">
        <v>5627996.4302099999</v>
      </c>
      <c r="F15" s="1" t="s">
        <v>61</v>
      </c>
      <c r="G15" s="16">
        <v>682.69</v>
      </c>
      <c r="H15" s="2">
        <v>110.489358035</v>
      </c>
      <c r="I15" s="2">
        <v>51.845188506500001</v>
      </c>
      <c r="J15" s="2">
        <v>43.0384395572</v>
      </c>
      <c r="K15" s="2">
        <v>0.26789593213000001</v>
      </c>
      <c r="L15" s="137">
        <f t="shared" si="0"/>
        <v>110.489358035</v>
      </c>
      <c r="M15" s="138">
        <f t="shared" si="1"/>
        <v>8.2211681325901523E-2</v>
      </c>
      <c r="N15" s="16">
        <v>10357256.69335</v>
      </c>
      <c r="O15" s="9" t="s">
        <v>61</v>
      </c>
      <c r="P15" s="16">
        <v>720.04699993099996</v>
      </c>
      <c r="Q15" s="2">
        <v>112.338006151</v>
      </c>
      <c r="R15" s="2">
        <v>46.015643539999999</v>
      </c>
      <c r="S15">
        <v>37.158288800299999</v>
      </c>
      <c r="T15" s="2">
        <v>0.23257143999999999</v>
      </c>
      <c r="U15" s="23">
        <f t="shared" si="2"/>
        <v>1.6731458566483896E-2</v>
      </c>
      <c r="V15" s="23">
        <f t="shared" si="3"/>
        <v>-0.11244138818724003</v>
      </c>
      <c r="W15" s="137">
        <v>110.489358035</v>
      </c>
      <c r="X15" s="141">
        <f t="shared" si="6"/>
        <v>8.2211681325901527</v>
      </c>
      <c r="Y15" s="16">
        <v>470231700.55220002</v>
      </c>
      <c r="Z15" s="1" t="s">
        <v>53</v>
      </c>
      <c r="AA15" s="16">
        <v>1617.95</v>
      </c>
      <c r="AB15" s="2">
        <v>112.58292821400001</v>
      </c>
      <c r="AC15" s="2">
        <v>46.017296966000004</v>
      </c>
      <c r="AE15" s="2">
        <v>0.23292669999999999</v>
      </c>
      <c r="AF15" s="23">
        <f t="shared" si="4"/>
        <v>1.8948161309226046E-2</v>
      </c>
      <c r="AG15" s="23">
        <f t="shared" si="5"/>
        <v>-0.11240949658750563</v>
      </c>
      <c r="AH15" s="137">
        <v>110.489358035</v>
      </c>
      <c r="AI15">
        <v>56508158.629900001</v>
      </c>
      <c r="AJ15" t="s">
        <v>37</v>
      </c>
      <c r="AK15" s="137">
        <v>663.349999905</v>
      </c>
      <c r="AL15" s="2">
        <v>112.58373195</v>
      </c>
      <c r="AM15" s="2">
        <v>46.017047997799999</v>
      </c>
      <c r="AN15" s="2">
        <v>37.831921226299997</v>
      </c>
      <c r="AO15" s="2">
        <v>0.23292336121900001</v>
      </c>
      <c r="AP15" s="60">
        <f t="shared" si="7"/>
        <v>-0.11244138818724003</v>
      </c>
      <c r="AQ15" s="60">
        <f t="shared" si="8"/>
        <v>-0.1124142987341884</v>
      </c>
      <c r="AR15">
        <v>50937</v>
      </c>
      <c r="AS15">
        <f t="shared" si="9"/>
        <v>56380013.147549935</v>
      </c>
    </row>
    <row r="16" spans="1:45" x14ac:dyDescent="0.2">
      <c r="A16" s="1" t="s">
        <v>60</v>
      </c>
      <c r="B16" s="22" t="s">
        <v>59</v>
      </c>
      <c r="C16" s="22" t="s">
        <v>39</v>
      </c>
      <c r="D16">
        <v>16</v>
      </c>
      <c r="E16" s="16">
        <v>5455463.4480900001</v>
      </c>
      <c r="F16" s="1" t="s">
        <v>61</v>
      </c>
      <c r="G16" s="16">
        <v>527.80999999999995</v>
      </c>
      <c r="H16" s="2">
        <v>107.102174217</v>
      </c>
      <c r="I16" s="2">
        <v>49.834775</v>
      </c>
      <c r="J16" s="2">
        <v>41.270464288100001</v>
      </c>
      <c r="K16" s="2">
        <v>0.26526325000000001</v>
      </c>
      <c r="L16" s="137">
        <f t="shared" si="0"/>
        <v>107.102174217</v>
      </c>
      <c r="M16" s="138">
        <f t="shared" si="1"/>
        <v>8.6250829269313947E-2</v>
      </c>
      <c r="N16" s="16">
        <v>10098363.221480001</v>
      </c>
      <c r="O16" s="9" t="s">
        <v>61</v>
      </c>
      <c r="P16" s="16">
        <v>677.46499991400003</v>
      </c>
      <c r="Q16" s="2">
        <v>108.695933211</v>
      </c>
      <c r="R16" s="2">
        <v>44.840378795100001</v>
      </c>
      <c r="S16">
        <v>36.644878904999999</v>
      </c>
      <c r="T16" s="2">
        <v>0.23507600000000001</v>
      </c>
      <c r="U16" s="23">
        <f t="shared" si="2"/>
        <v>1.4880734267549777E-2</v>
      </c>
      <c r="V16" s="23">
        <f t="shared" si="3"/>
        <v>-0.10021909810769687</v>
      </c>
      <c r="W16" s="137">
        <v>107.102174217</v>
      </c>
      <c r="X16" s="141">
        <f t="shared" si="6"/>
        <v>8.6250829269313947</v>
      </c>
      <c r="Y16" s="16">
        <v>462254405.72780001</v>
      </c>
      <c r="Z16" s="1" t="s">
        <v>53</v>
      </c>
      <c r="AA16" s="16">
        <v>780.02</v>
      </c>
      <c r="AB16" s="2">
        <v>109.824892027</v>
      </c>
      <c r="AC16" s="2">
        <v>43.733462613199997</v>
      </c>
      <c r="AE16" s="2">
        <v>0.22626270000000001</v>
      </c>
      <c r="AF16" s="23">
        <f t="shared" si="4"/>
        <v>2.5421685693172765E-2</v>
      </c>
      <c r="AG16" s="23">
        <f t="shared" si="5"/>
        <v>-0.12243082038195223</v>
      </c>
      <c r="AH16" s="137">
        <v>107.102174217</v>
      </c>
      <c r="AI16">
        <v>52915440.9274</v>
      </c>
      <c r="AJ16" t="s">
        <v>37</v>
      </c>
      <c r="AK16" s="137">
        <v>510.67700004599999</v>
      </c>
      <c r="AL16" s="2">
        <v>109.824892027</v>
      </c>
      <c r="AM16" s="2">
        <v>43.733462613199997</v>
      </c>
      <c r="AN16" s="2">
        <v>35.649952412700003</v>
      </c>
      <c r="AO16" s="2">
        <v>0.22626273919199999</v>
      </c>
      <c r="AP16" s="60">
        <f t="shared" si="7"/>
        <v>-0.10021909810769687</v>
      </c>
      <c r="AQ16" s="60">
        <f t="shared" si="8"/>
        <v>-0.12243082038195223</v>
      </c>
      <c r="AR16">
        <v>50937</v>
      </c>
      <c r="AS16">
        <f t="shared" si="9"/>
        <v>52888981.012200519</v>
      </c>
    </row>
    <row r="18" spans="1:45" x14ac:dyDescent="0.2">
      <c r="A18" s="1" t="s">
        <v>62</v>
      </c>
      <c r="B18" s="22" t="s">
        <v>38</v>
      </c>
      <c r="C18" s="22" t="s">
        <v>39</v>
      </c>
      <c r="D18">
        <v>10</v>
      </c>
      <c r="E18" s="16">
        <v>7070447.1796599999</v>
      </c>
      <c r="F18" s="1" t="s">
        <v>61</v>
      </c>
      <c r="G18" s="16">
        <v>51.934989999999999</v>
      </c>
      <c r="H18" s="2">
        <v>138.94680618800001</v>
      </c>
      <c r="I18" s="2">
        <v>59.931359692599997</v>
      </c>
      <c r="J18" s="2">
        <v>49.374621664400003</v>
      </c>
      <c r="K18" s="2">
        <v>0.24586498740000001</v>
      </c>
      <c r="L18" s="137">
        <f t="shared" ref="L18:L32" si="10">H18</f>
        <v>138.94680618800001</v>
      </c>
      <c r="M18" s="138">
        <f t="shared" ref="M18:M32" si="11">2*H18/I18/I18</f>
        <v>7.7369591264762311E-2</v>
      </c>
      <c r="N18" s="16">
        <v>12905305.531199999</v>
      </c>
      <c r="O18" s="9" t="s">
        <v>61</v>
      </c>
      <c r="P18" s="16">
        <v>31.401</v>
      </c>
      <c r="Q18" s="2">
        <v>139.70495737499999</v>
      </c>
      <c r="R18" s="2">
        <v>54.5080838035</v>
      </c>
      <c r="S18">
        <v>44.718033271000003</v>
      </c>
      <c r="T18" s="2">
        <v>0.22271088</v>
      </c>
      <c r="U18" s="23">
        <f t="shared" ref="U18:U32" si="12">(Q18-H18)/H18</f>
        <v>5.4564131972502901E-3</v>
      </c>
      <c r="V18" s="23">
        <f t="shared" ref="V18:V32" si="13">(R18-I18)/I18</f>
        <v>-9.049145417219083E-2</v>
      </c>
      <c r="W18" s="137">
        <v>138.94680618800001</v>
      </c>
      <c r="X18" s="141">
        <f t="shared" ref="X18:X32" si="14">M18*100</f>
        <v>7.736959126476231</v>
      </c>
      <c r="Y18" s="16">
        <v>589432008.93099999</v>
      </c>
      <c r="Z18" s="1" t="s">
        <v>53</v>
      </c>
      <c r="AA18" s="16">
        <v>37.442</v>
      </c>
      <c r="AB18" s="2">
        <v>140.096298491</v>
      </c>
      <c r="AC18" s="2">
        <v>54.199069999999999</v>
      </c>
      <c r="AE18" s="2">
        <v>0.22062870000000001</v>
      </c>
      <c r="AF18" s="23">
        <f t="shared" ref="AF18:AF32" si="15">(AB18-H18)/H18</f>
        <v>8.2728947468190366E-3</v>
      </c>
      <c r="AG18" s="23">
        <f t="shared" ref="AG18:AG32" si="16">(AC18-I18)/I18</f>
        <v>-9.5647582868168948E-2</v>
      </c>
      <c r="AH18" s="137">
        <v>138.94680618800001</v>
      </c>
      <c r="AI18" s="16">
        <v>75232954.610599995</v>
      </c>
      <c r="AJ18" s="1" t="s">
        <v>61</v>
      </c>
      <c r="AK18" s="137">
        <v>39.509900000000002</v>
      </c>
      <c r="AL18" s="2">
        <v>140.114569566</v>
      </c>
      <c r="AM18" s="2">
        <v>54.193199999999997</v>
      </c>
      <c r="AN18" s="2">
        <v>44.298217227499997</v>
      </c>
      <c r="AO18" s="2">
        <v>0.22056775000000001</v>
      </c>
      <c r="AP18" s="60">
        <f t="shared" ref="AP18:AP32" si="17">(R18-I18)/I18</f>
        <v>-9.049145417219083E-2</v>
      </c>
      <c r="AQ18" s="60">
        <f t="shared" ref="AQ18:AQ32" si="18">(AM18-I18)/I18</f>
        <v>-9.5745528251522674E-2</v>
      </c>
      <c r="AR18">
        <v>50886</v>
      </c>
      <c r="AS18">
        <f t="shared" si="9"/>
        <v>74916759.614001513</v>
      </c>
    </row>
    <row r="19" spans="1:45" x14ac:dyDescent="0.2">
      <c r="A19" s="1" t="s">
        <v>62</v>
      </c>
      <c r="B19" s="22" t="s">
        <v>38</v>
      </c>
      <c r="C19" s="22" t="s">
        <v>39</v>
      </c>
      <c r="D19">
        <v>11</v>
      </c>
      <c r="E19" s="16">
        <v>6726618.91653</v>
      </c>
      <c r="F19" s="1" t="s">
        <v>61</v>
      </c>
      <c r="G19" s="16">
        <v>166.93899999999999</v>
      </c>
      <c r="H19" s="2">
        <v>132.18997202599999</v>
      </c>
      <c r="I19" s="2">
        <v>56.296150900000001</v>
      </c>
      <c r="J19" s="2">
        <v>46.200259447000001</v>
      </c>
      <c r="K19" s="2">
        <v>0.24252135960000001</v>
      </c>
      <c r="L19" s="137">
        <f t="shared" si="10"/>
        <v>132.18997202599999</v>
      </c>
      <c r="M19" s="138">
        <f t="shared" si="11"/>
        <v>8.3420176055956211E-2</v>
      </c>
      <c r="N19" s="16">
        <v>12683936.2238</v>
      </c>
      <c r="O19" s="9" t="s">
        <v>61</v>
      </c>
      <c r="P19" s="16">
        <v>51.488999999999997</v>
      </c>
      <c r="Q19" s="2">
        <v>133.05922569500001</v>
      </c>
      <c r="R19" s="2">
        <v>52.186239911800001</v>
      </c>
      <c r="S19">
        <v>42.853938304000003</v>
      </c>
      <c r="T19" s="2">
        <v>0.22365198999999999</v>
      </c>
      <c r="U19" s="23">
        <f t="shared" si="12"/>
        <v>6.5757913075966627E-3</v>
      </c>
      <c r="V19" s="23">
        <f t="shared" si="13"/>
        <v>-7.3005186367013225E-2</v>
      </c>
      <c r="W19" s="137">
        <v>132.18997202599999</v>
      </c>
      <c r="X19" s="141">
        <f t="shared" si="14"/>
        <v>8.3420176055956219</v>
      </c>
      <c r="Y19" s="16">
        <v>599896103.60399997</v>
      </c>
      <c r="Z19" s="1" t="s">
        <v>53</v>
      </c>
      <c r="AA19" s="16">
        <v>57.225900000000003</v>
      </c>
      <c r="AB19" s="2">
        <v>134.28841577099999</v>
      </c>
      <c r="AC19" s="2">
        <v>52.352172330199998</v>
      </c>
      <c r="AE19" s="2">
        <v>0.223245</v>
      </c>
      <c r="AF19" s="23">
        <f t="shared" si="15"/>
        <v>1.5874454868537696E-2</v>
      </c>
      <c r="AG19" s="23">
        <f t="shared" si="16"/>
        <v>-7.0057695006640358E-2</v>
      </c>
      <c r="AH19" s="137">
        <v>132.18997202599999</v>
      </c>
      <c r="AI19" s="16">
        <v>71110635.884800002</v>
      </c>
      <c r="AJ19" s="1" t="s">
        <v>61</v>
      </c>
      <c r="AK19" s="137">
        <v>72.159000000000006</v>
      </c>
      <c r="AL19" s="2">
        <v>134.33700899999999</v>
      </c>
      <c r="AM19" s="2">
        <v>52.338889535</v>
      </c>
      <c r="AN19" s="2">
        <v>43.7693478841</v>
      </c>
      <c r="AO19" s="2">
        <v>0.22309175000000001</v>
      </c>
      <c r="AP19" s="60">
        <f t="shared" si="17"/>
        <v>-7.3005186367013225E-2</v>
      </c>
      <c r="AQ19" s="60">
        <f t="shared" si="18"/>
        <v>-7.0293640004435914E-2</v>
      </c>
      <c r="AR19">
        <v>50886</v>
      </c>
      <c r="AS19">
        <f>(N19-Q19*AR19)/M19</f>
        <v>70883145.357040212</v>
      </c>
    </row>
    <row r="20" spans="1:45" x14ac:dyDescent="0.2">
      <c r="A20" s="1" t="s">
        <v>62</v>
      </c>
      <c r="B20" s="22" t="s">
        <v>38</v>
      </c>
      <c r="C20" s="22" t="s">
        <v>39</v>
      </c>
      <c r="D20">
        <v>12</v>
      </c>
      <c r="E20" s="16">
        <v>6413109.0600300003</v>
      </c>
      <c r="F20" s="1" t="s">
        <v>61</v>
      </c>
      <c r="G20" s="16">
        <v>41.0379</v>
      </c>
      <c r="H20" s="2">
        <v>126.028948238</v>
      </c>
      <c r="I20" s="2">
        <v>53.538661153900001</v>
      </c>
      <c r="J20" s="2">
        <v>43.9310087753</v>
      </c>
      <c r="K20" s="2">
        <v>0.241816</v>
      </c>
      <c r="L20" s="137">
        <f t="shared" si="10"/>
        <v>126.028948238</v>
      </c>
      <c r="M20" s="138">
        <f t="shared" si="11"/>
        <v>8.7935714053339317E-2</v>
      </c>
      <c r="N20" s="16">
        <v>12080844.461300001</v>
      </c>
      <c r="O20" s="9" t="s">
        <v>61</v>
      </c>
      <c r="P20" s="16">
        <v>35.484999999999999</v>
      </c>
      <c r="Q20" s="2">
        <v>127.26788757999999</v>
      </c>
      <c r="R20" s="2">
        <v>49.310889535199998</v>
      </c>
      <c r="S20">
        <v>40.905358434500002</v>
      </c>
      <c r="T20" s="2">
        <v>0.2218649</v>
      </c>
      <c r="U20" s="23">
        <f t="shared" si="12"/>
        <v>9.8305933622512953E-3</v>
      </c>
      <c r="V20" s="23">
        <f t="shared" si="13"/>
        <v>-7.8966704201792193E-2</v>
      </c>
      <c r="W20" s="137">
        <v>126.028948238</v>
      </c>
      <c r="X20" s="141">
        <f t="shared" si="14"/>
        <v>8.7935714053339318</v>
      </c>
      <c r="Y20" s="16">
        <v>566308330.43900001</v>
      </c>
      <c r="Z20" s="1" t="s">
        <v>53</v>
      </c>
      <c r="AA20" s="16">
        <v>28.279</v>
      </c>
      <c r="AB20" s="2">
        <v>127.26788757999999</v>
      </c>
      <c r="AC20" s="2">
        <v>49.310889535199998</v>
      </c>
      <c r="AE20" s="2">
        <v>0.2218649</v>
      </c>
      <c r="AF20" s="23">
        <f t="shared" si="15"/>
        <v>9.8305933622512953E-3</v>
      </c>
      <c r="AG20" s="23">
        <f t="shared" si="16"/>
        <v>-7.8966704201792193E-2</v>
      </c>
      <c r="AH20" s="137">
        <v>126.028948238</v>
      </c>
      <c r="AI20" s="16">
        <v>63689667.430299997</v>
      </c>
      <c r="AJ20" s="1" t="s">
        <v>61</v>
      </c>
      <c r="AK20" s="137">
        <v>32.588000000000001</v>
      </c>
      <c r="AL20" s="2">
        <v>127.26788000000001</v>
      </c>
      <c r="AM20" s="2">
        <v>49.310889500000002</v>
      </c>
      <c r="AN20" s="2">
        <v>40.905358434500002</v>
      </c>
      <c r="AO20" s="2">
        <v>0.22186400000000001</v>
      </c>
      <c r="AP20" s="60">
        <f t="shared" si="17"/>
        <v>-7.8966704201792193E-2</v>
      </c>
      <c r="AQ20" s="60">
        <f t="shared" si="18"/>
        <v>-7.8966704859260925E-2</v>
      </c>
      <c r="AR20">
        <v>50886</v>
      </c>
      <c r="AS20">
        <f t="shared" si="9"/>
        <v>63736228.155314386</v>
      </c>
    </row>
    <row r="21" spans="1:45" x14ac:dyDescent="0.2">
      <c r="A21" s="1" t="s">
        <v>62</v>
      </c>
      <c r="B21" s="22" t="s">
        <v>38</v>
      </c>
      <c r="C21" s="22" t="s">
        <v>39</v>
      </c>
      <c r="D21">
        <v>13</v>
      </c>
      <c r="E21" s="16">
        <v>6139107.7775699999</v>
      </c>
      <c r="F21" s="1" t="s">
        <v>61</v>
      </c>
      <c r="G21" s="16">
        <v>34.710999999999999</v>
      </c>
      <c r="H21" s="2">
        <v>120.644337884</v>
      </c>
      <c r="I21" s="2">
        <v>50.963914000000003</v>
      </c>
      <c r="J21" s="2">
        <v>41.572517933299999</v>
      </c>
      <c r="K21" s="2">
        <v>0.23906589</v>
      </c>
      <c r="L21" s="137">
        <f t="shared" si="10"/>
        <v>120.644337884</v>
      </c>
      <c r="M21" s="138">
        <f t="shared" si="11"/>
        <v>9.2899075398089684E-2</v>
      </c>
      <c r="N21" s="16">
        <v>11910391.6349</v>
      </c>
      <c r="O21" s="9" t="s">
        <v>61</v>
      </c>
      <c r="P21" s="16">
        <v>74.063999999999993</v>
      </c>
      <c r="Q21" s="2">
        <v>122.06042804800001</v>
      </c>
      <c r="R21" s="9">
        <v>48.327599233699999</v>
      </c>
      <c r="S21">
        <v>39.866332682699998</v>
      </c>
      <c r="T21" s="2">
        <v>0.2261522</v>
      </c>
      <c r="U21" s="23">
        <f t="shared" si="12"/>
        <v>1.1737725854665362E-2</v>
      </c>
      <c r="V21" s="23">
        <f t="shared" si="13"/>
        <v>-5.172904824970867E-2</v>
      </c>
      <c r="W21" s="137">
        <v>120.644337884</v>
      </c>
      <c r="X21" s="141">
        <f t="shared" si="14"/>
        <v>9.2899075398089686</v>
      </c>
      <c r="Y21" s="16">
        <v>573652328.66400003</v>
      </c>
      <c r="Z21" s="1" t="s">
        <v>53</v>
      </c>
      <c r="AA21" s="16">
        <v>55.703989999999997</v>
      </c>
      <c r="AB21" s="2">
        <v>122.706967341</v>
      </c>
      <c r="AC21" s="2">
        <v>47.973619975200002</v>
      </c>
      <c r="AE21" s="2">
        <v>0.22316169999999999</v>
      </c>
      <c r="AF21" s="23">
        <f t="shared" si="15"/>
        <v>1.7096777960547357E-2</v>
      </c>
      <c r="AG21" s="23">
        <f t="shared" si="16"/>
        <v>-5.8674732572541438E-2</v>
      </c>
      <c r="AH21" s="137">
        <v>120.644337884</v>
      </c>
      <c r="AI21" s="16">
        <v>61077315.600000001</v>
      </c>
      <c r="AJ21" s="1" t="s">
        <v>61</v>
      </c>
      <c r="AK21" s="137">
        <v>52.222999999999999</v>
      </c>
      <c r="AL21" s="2">
        <v>122.70696700000001</v>
      </c>
      <c r="AM21" s="2">
        <v>47.973618999999999</v>
      </c>
      <c r="AN21" s="2">
        <v>39.5851788521</v>
      </c>
      <c r="AO21" s="2">
        <v>0.223161</v>
      </c>
      <c r="AP21" s="60">
        <f t="shared" si="17"/>
        <v>-5.172904824970867E-2</v>
      </c>
      <c r="AQ21" s="60">
        <f t="shared" si="18"/>
        <v>-5.867475170764952E-2</v>
      </c>
      <c r="AR21">
        <v>50886</v>
      </c>
      <c r="AS21">
        <f t="shared" si="9"/>
        <v>61348562.06939888</v>
      </c>
    </row>
    <row r="22" spans="1:45" x14ac:dyDescent="0.2">
      <c r="A22" s="1" t="s">
        <v>62</v>
      </c>
      <c r="B22" s="22" t="s">
        <v>38</v>
      </c>
      <c r="C22" s="22" t="s">
        <v>39</v>
      </c>
      <c r="D22">
        <v>14</v>
      </c>
      <c r="E22" s="16">
        <v>5870738.3681800002</v>
      </c>
      <c r="F22" s="1" t="s">
        <v>61</v>
      </c>
      <c r="G22" s="16">
        <v>12.81099987</v>
      </c>
      <c r="H22" s="2">
        <v>115.37040380000001</v>
      </c>
      <c r="I22" s="2">
        <v>48.03926723</v>
      </c>
      <c r="J22" s="2">
        <v>39.174916504899997</v>
      </c>
      <c r="K22" s="2">
        <v>0.2368595</v>
      </c>
      <c r="L22" s="137">
        <f t="shared" si="10"/>
        <v>115.37040380000001</v>
      </c>
      <c r="M22" s="138">
        <f t="shared" si="11"/>
        <v>9.9984265338089767E-2</v>
      </c>
      <c r="N22" s="16">
        <v>11707370.8276</v>
      </c>
      <c r="O22" s="9" t="s">
        <v>61</v>
      </c>
      <c r="P22" s="16">
        <v>38.15</v>
      </c>
      <c r="Q22" s="2">
        <v>116.490571305</v>
      </c>
      <c r="R22" s="9">
        <v>47.152122638000002</v>
      </c>
      <c r="S22">
        <v>39.148441543899999</v>
      </c>
      <c r="T22" s="2">
        <v>0.231477128049</v>
      </c>
      <c r="U22" s="23">
        <f t="shared" si="12"/>
        <v>9.7093142444214763E-3</v>
      </c>
      <c r="V22" s="23">
        <f t="shared" si="13"/>
        <v>-1.8467071692675328E-2</v>
      </c>
      <c r="W22" s="137">
        <v>115.37040380000001</v>
      </c>
      <c r="X22" s="141">
        <f t="shared" si="14"/>
        <v>9.9984265338089759</v>
      </c>
      <c r="Y22" s="16">
        <v>583890900.83200002</v>
      </c>
      <c r="Z22" s="1" t="s">
        <v>53</v>
      </c>
      <c r="AA22" s="16">
        <v>43.347999999999999</v>
      </c>
      <c r="AB22" s="2">
        <v>116.490571305</v>
      </c>
      <c r="AC22" s="2">
        <v>47.152122638100003</v>
      </c>
      <c r="AE22" s="2">
        <v>0.231477128049</v>
      </c>
      <c r="AF22" s="23">
        <f t="shared" si="15"/>
        <v>9.7093142444214763E-3</v>
      </c>
      <c r="AG22" s="23">
        <f t="shared" si="16"/>
        <v>-1.846707169059366E-2</v>
      </c>
      <c r="AH22" s="137">
        <v>115.37040380000001</v>
      </c>
      <c r="AI22" s="16">
        <v>57796316.162100002</v>
      </c>
      <c r="AJ22" s="1" t="s">
        <v>61</v>
      </c>
      <c r="AK22" s="137">
        <v>55.131900000000002</v>
      </c>
      <c r="AL22" s="2">
        <v>116.490571</v>
      </c>
      <c r="AM22" s="2">
        <v>47.152122630000001</v>
      </c>
      <c r="AN22" s="2">
        <v>39.148441543899999</v>
      </c>
      <c r="AO22" s="2">
        <v>0.23147709999999999</v>
      </c>
      <c r="AP22" s="60">
        <f t="shared" si="17"/>
        <v>-1.8467071692675328E-2</v>
      </c>
      <c r="AQ22" s="60">
        <f t="shared" si="18"/>
        <v>-1.8467071859205774E-2</v>
      </c>
      <c r="AR22">
        <v>50886</v>
      </c>
      <c r="AS22">
        <f t="shared" si="9"/>
        <v>57805411.647826307</v>
      </c>
    </row>
    <row r="23" spans="1:45" x14ac:dyDescent="0.2">
      <c r="A23" s="1" t="s">
        <v>62</v>
      </c>
      <c r="B23" s="22" t="s">
        <v>58</v>
      </c>
      <c r="C23" s="22" t="s">
        <v>39</v>
      </c>
      <c r="D23">
        <v>12</v>
      </c>
      <c r="E23" s="16">
        <v>6436697.6380399996</v>
      </c>
      <c r="F23" s="1" t="s">
        <v>61</v>
      </c>
      <c r="G23" s="16">
        <v>14.608000000000001</v>
      </c>
      <c r="H23" s="2">
        <v>125.212964207</v>
      </c>
      <c r="I23" s="2">
        <v>52.542482999999997</v>
      </c>
      <c r="J23" s="2">
        <v>43.006857120799999</v>
      </c>
      <c r="K23" s="2">
        <v>0.2394309</v>
      </c>
      <c r="L23" s="137">
        <f t="shared" si="10"/>
        <v>125.212964207</v>
      </c>
      <c r="M23" s="138">
        <f t="shared" si="11"/>
        <v>9.0710614240870832E-2</v>
      </c>
      <c r="N23" s="16">
        <v>12656400.452500001</v>
      </c>
      <c r="O23" s="9" t="s">
        <v>61</v>
      </c>
      <c r="P23" s="16">
        <v>55.875999999999998</v>
      </c>
      <c r="Q23" s="2">
        <v>125.289203578</v>
      </c>
      <c r="R23" s="2">
        <v>52.267960543999997</v>
      </c>
      <c r="S23">
        <v>42.924350278600002</v>
      </c>
      <c r="T23" s="2">
        <v>0.238175362</v>
      </c>
      <c r="U23" s="23">
        <f t="shared" si="12"/>
        <v>6.0887761489267288E-4</v>
      </c>
      <c r="V23" s="23">
        <f t="shared" si="13"/>
        <v>-5.2247712769874178E-3</v>
      </c>
      <c r="W23" s="137">
        <v>125.212964207</v>
      </c>
      <c r="X23" s="141">
        <f t="shared" si="14"/>
        <v>9.0710614240870839</v>
      </c>
      <c r="Y23" s="16">
        <v>623691260.71300006</v>
      </c>
      <c r="Z23" s="1" t="s">
        <v>53</v>
      </c>
      <c r="AA23" s="16">
        <v>0.22559999999999999</v>
      </c>
      <c r="AB23" s="2">
        <v>127.13359536999999</v>
      </c>
      <c r="AC23" s="2">
        <v>50.239695324400003</v>
      </c>
      <c r="AE23" s="2">
        <v>0.22567000000000001</v>
      </c>
      <c r="AF23" s="23">
        <f t="shared" si="15"/>
        <v>1.5338916183030699E-2</v>
      </c>
      <c r="AG23" s="23">
        <f t="shared" si="16"/>
        <v>-4.3827157456566991E-2</v>
      </c>
      <c r="AH23" s="137">
        <v>125.212964207</v>
      </c>
      <c r="AI23" s="16">
        <v>68043641.798199996</v>
      </c>
      <c r="AJ23" s="1" t="s">
        <v>61</v>
      </c>
      <c r="AK23" s="137">
        <v>93.531899999999993</v>
      </c>
      <c r="AL23" s="2">
        <v>127.24700687000001</v>
      </c>
      <c r="AM23" s="2">
        <v>50.187591619800003</v>
      </c>
      <c r="AN23" s="2">
        <v>41.106373853800001</v>
      </c>
      <c r="AO23" s="2">
        <v>0.22509999999999999</v>
      </c>
      <c r="AP23" s="60">
        <f t="shared" si="17"/>
        <v>-5.2247712769874178E-3</v>
      </c>
      <c r="AQ23" s="60">
        <f t="shared" si="18"/>
        <v>-4.4818806530326986E-2</v>
      </c>
      <c r="AR23">
        <v>51406</v>
      </c>
      <c r="AS23">
        <f t="shared" si="9"/>
        <v>68523223.058153778</v>
      </c>
    </row>
    <row r="24" spans="1:45" x14ac:dyDescent="0.2">
      <c r="A24" s="1" t="s">
        <v>62</v>
      </c>
      <c r="B24" s="22" t="s">
        <v>58</v>
      </c>
      <c r="C24" s="22" t="s">
        <v>39</v>
      </c>
      <c r="D24">
        <v>13</v>
      </c>
      <c r="E24" s="16">
        <v>6191851.2030800004</v>
      </c>
      <c r="F24" s="1" t="s">
        <v>61</v>
      </c>
      <c r="G24" s="16">
        <v>25.172899999999998</v>
      </c>
      <c r="H24" s="2">
        <v>120.44997088</v>
      </c>
      <c r="I24" s="2">
        <v>53.833466433600002</v>
      </c>
      <c r="J24" s="2">
        <v>44.471583226900002</v>
      </c>
      <c r="K24" s="2">
        <v>0.255981862</v>
      </c>
      <c r="L24" s="137">
        <f t="shared" si="10"/>
        <v>120.44997088</v>
      </c>
      <c r="M24" s="138">
        <f t="shared" si="11"/>
        <v>8.3125066082922541E-2</v>
      </c>
      <c r="N24" s="16">
        <v>11778734.5725</v>
      </c>
      <c r="O24" s="9" t="s">
        <v>61</v>
      </c>
      <c r="P24" s="16">
        <v>73.534000000000006</v>
      </c>
      <c r="Q24" s="2">
        <v>122.04208384499999</v>
      </c>
      <c r="R24" s="2">
        <v>49.969046069900003</v>
      </c>
      <c r="S24">
        <v>40.828625093100001</v>
      </c>
      <c r="T24" s="2">
        <v>0.23332530000000001</v>
      </c>
      <c r="U24" s="23">
        <f t="shared" si="12"/>
        <v>1.3218043585798487E-2</v>
      </c>
      <c r="V24" s="23">
        <f t="shared" si="13"/>
        <v>-7.1784720912715219E-2</v>
      </c>
      <c r="W24" s="137">
        <v>120.44997088</v>
      </c>
      <c r="X24" s="141">
        <f t="shared" si="14"/>
        <v>8.3125066082922547</v>
      </c>
      <c r="Y24" s="16">
        <v>551677660.05799997</v>
      </c>
      <c r="Z24" s="1" t="s">
        <v>53</v>
      </c>
      <c r="AA24" s="16">
        <v>139.292</v>
      </c>
      <c r="AB24" s="2">
        <v>123.580602222</v>
      </c>
      <c r="AC24" s="2">
        <v>49.067923100000002</v>
      </c>
      <c r="AE24" s="2">
        <v>0.22694500000000001</v>
      </c>
      <c r="AF24" s="23">
        <f t="shared" si="15"/>
        <v>2.5991134071081987E-2</v>
      </c>
      <c r="AG24" s="23">
        <f t="shared" si="16"/>
        <v>-8.8523805902002997E-2</v>
      </c>
      <c r="AH24" s="137">
        <v>120.44997088</v>
      </c>
      <c r="AI24" s="16">
        <v>65622728.7148</v>
      </c>
      <c r="AJ24" s="1" t="s">
        <v>61</v>
      </c>
      <c r="AK24" s="137">
        <v>159.52799987</v>
      </c>
      <c r="AL24" s="2">
        <v>123.592363753</v>
      </c>
      <c r="AM24" s="2">
        <v>49.0618893834</v>
      </c>
      <c r="AN24" s="2">
        <v>40.666173081700002</v>
      </c>
      <c r="AO24" s="2">
        <v>0.2268</v>
      </c>
      <c r="AP24" s="60">
        <f t="shared" si="17"/>
        <v>-7.1784720912715219E-2</v>
      </c>
      <c r="AQ24" s="60">
        <f t="shared" si="18"/>
        <v>-8.8635887047798123E-2</v>
      </c>
      <c r="AR24">
        <v>51406</v>
      </c>
      <c r="AS24">
        <f t="shared" si="9"/>
        <v>66225982.964901388</v>
      </c>
    </row>
    <row r="25" spans="1:45" x14ac:dyDescent="0.2">
      <c r="A25" s="1" t="s">
        <v>62</v>
      </c>
      <c r="B25" s="22" t="s">
        <v>58</v>
      </c>
      <c r="C25" s="22" t="s">
        <v>39</v>
      </c>
      <c r="D25">
        <v>14</v>
      </c>
      <c r="E25" s="16">
        <v>5964313.87696</v>
      </c>
      <c r="F25" s="1" t="s">
        <v>61</v>
      </c>
      <c r="G25" s="16">
        <v>29.268999999999998</v>
      </c>
      <c r="H25" s="2">
        <v>116.0236913</v>
      </c>
      <c r="I25" s="2">
        <v>51.881082999999997</v>
      </c>
      <c r="J25" s="2">
        <v>42.649376512499998</v>
      </c>
      <c r="K25" s="2">
        <v>0.255566564</v>
      </c>
      <c r="L25" s="137">
        <f t="shared" si="10"/>
        <v>116.0236913</v>
      </c>
      <c r="M25" s="138">
        <f t="shared" si="11"/>
        <v>8.6210191064397285E-2</v>
      </c>
      <c r="N25" s="16">
        <v>11452663.074999999</v>
      </c>
      <c r="O25" s="9" t="s">
        <v>61</v>
      </c>
      <c r="P25" s="16">
        <v>73.673000000000002</v>
      </c>
      <c r="Q25" s="2">
        <v>118.25432991</v>
      </c>
      <c r="R25" s="2">
        <v>47.981774199999997</v>
      </c>
      <c r="S25">
        <v>39.351724191300001</v>
      </c>
      <c r="T25" s="2">
        <v>0.23136300000000001</v>
      </c>
      <c r="U25" s="23">
        <f t="shared" si="12"/>
        <v>1.9225716618791973E-2</v>
      </c>
      <c r="V25" s="23">
        <f t="shared" si="13"/>
        <v>-7.5158585259293836E-2</v>
      </c>
      <c r="W25" s="137">
        <v>116.0236913</v>
      </c>
      <c r="X25" s="141">
        <f t="shared" si="14"/>
        <v>8.6210191064397286</v>
      </c>
      <c r="Y25" s="16">
        <v>542027128.20299995</v>
      </c>
      <c r="Z25" s="1" t="s">
        <v>53</v>
      </c>
      <c r="AA25" s="16">
        <v>78.281999999999996</v>
      </c>
      <c r="AB25" s="2">
        <v>120.06031299999999</v>
      </c>
      <c r="AC25" s="2">
        <v>46.729109999999999</v>
      </c>
      <c r="AE25" s="2">
        <v>0.222326</v>
      </c>
      <c r="AF25" s="23">
        <f t="shared" si="15"/>
        <v>3.4791357306178015E-2</v>
      </c>
      <c r="AG25" s="23">
        <f t="shared" si="16"/>
        <v>-9.9303497577334657E-2</v>
      </c>
      <c r="AH25" s="137">
        <v>116.0236913</v>
      </c>
      <c r="AI25" s="16">
        <v>62164188.831299998</v>
      </c>
      <c r="AJ25" s="1" t="s">
        <v>61</v>
      </c>
      <c r="AK25" s="137">
        <v>214.63589999999999</v>
      </c>
      <c r="AL25" s="2">
        <v>120.07274949000001</v>
      </c>
      <c r="AM25" s="2">
        <v>46.722909270000002</v>
      </c>
      <c r="AN25" s="2">
        <v>38.639453904500002</v>
      </c>
      <c r="AO25" s="2">
        <v>0.22226599999999999</v>
      </c>
      <c r="AP25" s="60">
        <f t="shared" si="17"/>
        <v>-7.5158585259293836E-2</v>
      </c>
      <c r="AQ25" s="60">
        <f t="shared" si="18"/>
        <v>-9.9423015706900236E-2</v>
      </c>
      <c r="AR25">
        <v>51406</v>
      </c>
      <c r="AS25">
        <f t="shared" si="9"/>
        <v>62332317.389628649</v>
      </c>
    </row>
    <row r="26" spans="1:45" x14ac:dyDescent="0.2">
      <c r="A26" s="1" t="s">
        <v>62</v>
      </c>
      <c r="B26" s="22" t="s">
        <v>58</v>
      </c>
      <c r="C26" s="22" t="s">
        <v>39</v>
      </c>
      <c r="D26">
        <v>15</v>
      </c>
      <c r="E26" s="16">
        <v>5749904.6779100001</v>
      </c>
      <c r="F26" s="1" t="s">
        <v>61</v>
      </c>
      <c r="G26" s="16">
        <v>23.174990000000001</v>
      </c>
      <c r="H26" s="2">
        <v>111.852793019</v>
      </c>
      <c r="I26" s="2">
        <v>50.722470999999999</v>
      </c>
      <c r="J26" s="2">
        <v>41.411156375099999</v>
      </c>
      <c r="K26" s="2">
        <v>0.25849240000000001</v>
      </c>
      <c r="L26" s="137">
        <f t="shared" si="10"/>
        <v>111.852793019</v>
      </c>
      <c r="M26" s="138">
        <f t="shared" si="11"/>
        <v>8.6951288842117655E-2</v>
      </c>
      <c r="N26" s="16">
        <v>11011107.5744</v>
      </c>
      <c r="O26" s="9" t="s">
        <v>61</v>
      </c>
      <c r="P26" s="16">
        <v>159.41</v>
      </c>
      <c r="Q26" s="2">
        <v>113.39710244600001</v>
      </c>
      <c r="R26" s="2">
        <v>46.002014418500004</v>
      </c>
      <c r="S26">
        <v>37.115928400800001</v>
      </c>
      <c r="T26" s="2">
        <v>0.2297787</v>
      </c>
      <c r="U26" s="23">
        <f t="shared" si="12"/>
        <v>1.3806623735695861E-2</v>
      </c>
      <c r="V26" s="23">
        <f t="shared" si="13"/>
        <v>-9.3064404955744279E-2</v>
      </c>
      <c r="W26" s="137">
        <v>111.852793019</v>
      </c>
      <c r="X26" s="141">
        <f t="shared" si="14"/>
        <v>8.6951288842117656</v>
      </c>
      <c r="Y26" s="16">
        <v>523412877.87199998</v>
      </c>
      <c r="Z26" s="1" t="s">
        <v>53</v>
      </c>
      <c r="AA26" s="16">
        <v>156.30289999999999</v>
      </c>
      <c r="AB26" s="2">
        <v>115.471839413</v>
      </c>
      <c r="AC26" s="2">
        <v>45.779812199200002</v>
      </c>
      <c r="AE26" s="2">
        <v>0.22616774141400001</v>
      </c>
      <c r="AF26" s="23">
        <f t="shared" si="15"/>
        <v>3.235544054215294E-2</v>
      </c>
      <c r="AG26" s="23">
        <f t="shared" si="16"/>
        <v>-9.7445150115024901E-2</v>
      </c>
      <c r="AH26" s="137">
        <v>111.852793019</v>
      </c>
      <c r="AI26" s="16">
        <v>59480107.183300003</v>
      </c>
      <c r="AJ26" s="1" t="s">
        <v>61</v>
      </c>
      <c r="AK26" s="137">
        <v>147.18299999999999</v>
      </c>
      <c r="AL26" s="2">
        <v>115.471839413</v>
      </c>
      <c r="AM26" s="2">
        <v>45.779812199200002</v>
      </c>
      <c r="AN26" s="2">
        <v>37.542512074400001</v>
      </c>
      <c r="AO26" s="2">
        <v>0.22616774141400001</v>
      </c>
      <c r="AP26" s="60">
        <f t="shared" si="17"/>
        <v>-9.3064404955744279E-2</v>
      </c>
      <c r="AQ26" s="60">
        <f t="shared" si="18"/>
        <v>-9.7445150115024901E-2</v>
      </c>
      <c r="AR26">
        <v>51406</v>
      </c>
      <c r="AS26">
        <f t="shared" si="9"/>
        <v>59594471.74463208</v>
      </c>
    </row>
    <row r="27" spans="1:45" x14ac:dyDescent="0.2">
      <c r="A27" s="1" t="s">
        <v>62</v>
      </c>
      <c r="B27" s="22" t="s">
        <v>58</v>
      </c>
      <c r="C27" s="22" t="s">
        <v>39</v>
      </c>
      <c r="D27">
        <v>16</v>
      </c>
      <c r="E27" s="16">
        <v>5555952.6349600004</v>
      </c>
      <c r="F27" s="1" t="s">
        <v>61</v>
      </c>
      <c r="G27" s="16">
        <v>17.811</v>
      </c>
      <c r="H27" s="2">
        <v>108.079847391</v>
      </c>
      <c r="I27" s="2">
        <v>49.517282999999999</v>
      </c>
      <c r="J27" s="2">
        <v>40.227541496000001</v>
      </c>
      <c r="K27" s="2">
        <v>0.260378</v>
      </c>
      <c r="L27" s="137">
        <f t="shared" si="10"/>
        <v>108.079847391</v>
      </c>
      <c r="M27" s="138">
        <f t="shared" si="11"/>
        <v>8.8157873208576834E-2</v>
      </c>
      <c r="N27" s="16">
        <v>10459755.770500001</v>
      </c>
      <c r="O27" s="9" t="s">
        <v>61</v>
      </c>
      <c r="P27" s="16">
        <v>68.678989999999999</v>
      </c>
      <c r="Q27" s="2">
        <v>108.81829999999999</v>
      </c>
      <c r="R27" s="2">
        <v>45.083725999999999</v>
      </c>
      <c r="S27">
        <v>36.221926657799997</v>
      </c>
      <c r="T27" s="2">
        <v>0.23455999999999999</v>
      </c>
      <c r="U27" s="23">
        <f t="shared" si="12"/>
        <v>6.8324727211030887E-3</v>
      </c>
      <c r="V27" s="23">
        <f t="shared" si="13"/>
        <v>-8.9535546609049624E-2</v>
      </c>
      <c r="W27" s="137">
        <v>108.079847391</v>
      </c>
      <c r="X27" s="141">
        <f t="shared" si="14"/>
        <v>8.8157873208576838</v>
      </c>
      <c r="Y27" s="16">
        <v>491046183.85799998</v>
      </c>
      <c r="Z27" s="1" t="s">
        <v>53</v>
      </c>
      <c r="AA27" s="16">
        <v>35.506</v>
      </c>
      <c r="AB27" s="2">
        <v>110.28523282099999</v>
      </c>
      <c r="AC27" s="2">
        <v>44.819666144700001</v>
      </c>
      <c r="AE27" s="2">
        <v>0.231504618</v>
      </c>
      <c r="AF27" s="23">
        <f t="shared" si="15"/>
        <v>2.0405149370923695E-2</v>
      </c>
      <c r="AG27" s="23">
        <f t="shared" si="16"/>
        <v>-9.4868227226845181E-2</v>
      </c>
      <c r="AH27" s="137">
        <v>108.079847391</v>
      </c>
      <c r="AI27" s="16">
        <v>55031390.156499997</v>
      </c>
      <c r="AJ27" s="1" t="s">
        <v>61</v>
      </c>
      <c r="AK27" s="137">
        <v>143.65190000000001</v>
      </c>
      <c r="AL27" s="2">
        <v>110.28523282099999</v>
      </c>
      <c r="AM27" s="2">
        <v>44.819659999999999</v>
      </c>
      <c r="AN27" s="2">
        <v>36.5643886139</v>
      </c>
      <c r="AO27" s="2">
        <v>0.2315046</v>
      </c>
      <c r="AP27" s="60">
        <f t="shared" si="17"/>
        <v>-8.9535546609049624E-2</v>
      </c>
      <c r="AQ27" s="60">
        <f t="shared" si="18"/>
        <v>-9.4868351318871835E-2</v>
      </c>
      <c r="AR27">
        <v>51406</v>
      </c>
      <c r="AS27">
        <f t="shared" si="9"/>
        <v>55194641.880568936</v>
      </c>
    </row>
    <row r="28" spans="1:45" x14ac:dyDescent="0.2">
      <c r="A28" s="1" t="s">
        <v>62</v>
      </c>
      <c r="B28" s="22" t="s">
        <v>59</v>
      </c>
      <c r="C28" s="22" t="s">
        <v>39</v>
      </c>
      <c r="D28">
        <v>12</v>
      </c>
      <c r="E28" s="16">
        <v>6250683.6673299996</v>
      </c>
      <c r="F28" s="1" t="s">
        <v>61</v>
      </c>
      <c r="G28" s="16">
        <v>15.454000000000001</v>
      </c>
      <c r="H28" s="2">
        <v>122.714012748</v>
      </c>
      <c r="I28" s="2">
        <v>53.8399162121</v>
      </c>
      <c r="J28" s="2">
        <v>44.590035117100001</v>
      </c>
      <c r="K28" s="2">
        <v>0.25043599999999999</v>
      </c>
      <c r="L28" s="137">
        <f t="shared" si="10"/>
        <v>122.714012748</v>
      </c>
      <c r="M28" s="138">
        <f t="shared" si="11"/>
        <v>8.4667239990650581E-2</v>
      </c>
      <c r="N28" s="16">
        <v>12100632.348099999</v>
      </c>
      <c r="O28" s="9" t="s">
        <v>61</v>
      </c>
      <c r="P28" s="16">
        <v>31.338000000000001</v>
      </c>
      <c r="Q28" s="2">
        <v>123.464073813</v>
      </c>
      <c r="R28" s="2">
        <v>52.403059514900001</v>
      </c>
      <c r="S28">
        <v>43.020077474499999</v>
      </c>
      <c r="T28" s="2">
        <v>0.24251122999999999</v>
      </c>
      <c r="U28" s="23">
        <f t="shared" si="12"/>
        <v>6.1122690734617966E-3</v>
      </c>
      <c r="V28" s="23">
        <f t="shared" si="13"/>
        <v>-2.6687573055269354E-2</v>
      </c>
      <c r="W28" s="137">
        <v>122.714012748</v>
      </c>
      <c r="X28" s="141">
        <f t="shared" si="14"/>
        <v>8.4667239990650582</v>
      </c>
      <c r="Y28" s="16">
        <v>585411968.21099997</v>
      </c>
      <c r="Z28" s="1" t="s">
        <v>53</v>
      </c>
      <c r="AA28" s="16">
        <v>39.854999999999997</v>
      </c>
      <c r="AB28" s="2">
        <v>123.464073813</v>
      </c>
      <c r="AC28" s="2">
        <v>52.40305</v>
      </c>
      <c r="AE28" s="2">
        <v>0.24251120000000001</v>
      </c>
      <c r="AF28" s="23">
        <f t="shared" si="15"/>
        <v>6.1122690734617966E-3</v>
      </c>
      <c r="AG28" s="23">
        <f t="shared" si="16"/>
        <v>-2.6687749781027302E-2</v>
      </c>
      <c r="AH28" s="137">
        <v>122.714012748</v>
      </c>
      <c r="AI28" s="16">
        <v>68373444.944800004</v>
      </c>
      <c r="AJ28" s="1" t="s">
        <v>61</v>
      </c>
      <c r="AK28" s="137">
        <v>55.628999999999998</v>
      </c>
      <c r="AL28" s="2">
        <v>123.464073813</v>
      </c>
      <c r="AM28" s="2">
        <v>52.403059509999999</v>
      </c>
      <c r="AN28" s="2">
        <v>43.020077474499999</v>
      </c>
      <c r="AO28" s="2">
        <v>0.24251120000000001</v>
      </c>
      <c r="AP28" s="60">
        <f t="shared" si="17"/>
        <v>-2.6687573055269354E-2</v>
      </c>
      <c r="AQ28" s="60">
        <f t="shared" si="18"/>
        <v>-2.6687573146279939E-2</v>
      </c>
      <c r="AR28">
        <v>50937</v>
      </c>
      <c r="AS28">
        <f t="shared" si="9"/>
        <v>68642166.922282845</v>
      </c>
    </row>
    <row r="29" spans="1:45" x14ac:dyDescent="0.2">
      <c r="A29" s="1" t="s">
        <v>62</v>
      </c>
      <c r="B29" s="22" t="s">
        <v>59</v>
      </c>
      <c r="C29" s="22" t="s">
        <v>39</v>
      </c>
      <c r="D29">
        <v>13</v>
      </c>
      <c r="E29" s="16">
        <v>6003669.8874599999</v>
      </c>
      <c r="F29" s="1" t="s">
        <v>61</v>
      </c>
      <c r="G29" s="16">
        <v>12.941999900000001</v>
      </c>
      <c r="H29" s="2">
        <v>117.86461</v>
      </c>
      <c r="I29" s="2">
        <v>53.4279954</v>
      </c>
      <c r="J29" s="2">
        <v>44.591968457599997</v>
      </c>
      <c r="K29" s="2">
        <v>0.25924541000000001</v>
      </c>
      <c r="L29" s="137">
        <f t="shared" si="10"/>
        <v>117.86461</v>
      </c>
      <c r="M29" s="138">
        <f t="shared" si="11"/>
        <v>8.2580148470459594E-2</v>
      </c>
      <c r="N29" s="16">
        <v>11380168.9111</v>
      </c>
      <c r="O29" s="9" t="s">
        <v>61</v>
      </c>
      <c r="P29" s="16">
        <v>63.643999999999998</v>
      </c>
      <c r="Q29" s="2">
        <v>119.575088374</v>
      </c>
      <c r="R29" s="2">
        <v>49.797319999999999</v>
      </c>
      <c r="S29">
        <v>40.776062419799999</v>
      </c>
      <c r="T29" s="2">
        <v>0.2375312</v>
      </c>
      <c r="U29" s="23">
        <f t="shared" si="12"/>
        <v>1.4512230380264309E-2</v>
      </c>
      <c r="V29" s="23">
        <f t="shared" si="13"/>
        <v>-6.7954550284325302E-2</v>
      </c>
      <c r="W29" s="137">
        <v>117.86461</v>
      </c>
      <c r="X29" s="141">
        <f t="shared" si="14"/>
        <v>8.2580148470459598</v>
      </c>
      <c r="Y29" s="16">
        <v>532478964.48799998</v>
      </c>
      <c r="Z29" s="1" t="s">
        <v>53</v>
      </c>
      <c r="AA29" s="16">
        <v>41.710990000000002</v>
      </c>
      <c r="AB29" s="2">
        <v>119.575088374</v>
      </c>
      <c r="AC29" s="2">
        <v>49.797320840600001</v>
      </c>
      <c r="AE29" s="2">
        <v>0.23753125405600001</v>
      </c>
      <c r="AF29" s="23">
        <f t="shared" si="15"/>
        <v>1.4512230380264309E-2</v>
      </c>
      <c r="AG29" s="23">
        <f t="shared" si="16"/>
        <v>-6.7954534551000562E-2</v>
      </c>
      <c r="AH29" s="137">
        <v>117.86461</v>
      </c>
      <c r="AI29" s="16">
        <v>63727381.139399998</v>
      </c>
      <c r="AJ29" s="1" t="s">
        <v>61</v>
      </c>
      <c r="AK29" s="137">
        <v>45.813000199999998</v>
      </c>
      <c r="AL29" s="2">
        <v>119.57508837</v>
      </c>
      <c r="AM29" s="2">
        <v>49.797319999999999</v>
      </c>
      <c r="AN29" s="2">
        <v>40.776062419799999</v>
      </c>
      <c r="AO29" s="2">
        <v>0.2375312</v>
      </c>
      <c r="AP29" s="60">
        <f t="shared" si="17"/>
        <v>-6.7954550284325302E-2</v>
      </c>
      <c r="AQ29" s="60">
        <f t="shared" si="18"/>
        <v>-6.7954550284325302E-2</v>
      </c>
      <c r="AR29">
        <v>50937</v>
      </c>
      <c r="AS29">
        <f t="shared" si="9"/>
        <v>64051381.991468154</v>
      </c>
    </row>
    <row r="30" spans="1:45" x14ac:dyDescent="0.2">
      <c r="A30" s="1" t="s">
        <v>62</v>
      </c>
      <c r="B30" s="22" t="s">
        <v>59</v>
      </c>
      <c r="C30" s="22" t="s">
        <v>39</v>
      </c>
      <c r="D30">
        <v>14</v>
      </c>
      <c r="E30" s="16">
        <v>5801256.9199900003</v>
      </c>
      <c r="F30" s="1" t="s">
        <v>61</v>
      </c>
      <c r="G30" s="16">
        <v>13.125</v>
      </c>
      <c r="H30" s="2">
        <v>113.89082399999999</v>
      </c>
      <c r="I30" s="2">
        <v>52.73077</v>
      </c>
      <c r="J30" s="2">
        <v>43.9431079971</v>
      </c>
      <c r="K30" s="2">
        <v>0.26481270000000001</v>
      </c>
      <c r="L30" s="137">
        <f t="shared" si="10"/>
        <v>113.89082399999999</v>
      </c>
      <c r="M30" s="138">
        <f t="shared" si="11"/>
        <v>8.1920105783764754E-2</v>
      </c>
      <c r="N30" s="16">
        <v>10714661.3135</v>
      </c>
      <c r="O30" s="9" t="s">
        <v>61</v>
      </c>
      <c r="P30" s="16">
        <v>24.101998999999999</v>
      </c>
      <c r="Q30" s="2">
        <v>115.390152796</v>
      </c>
      <c r="R30" s="2">
        <v>48.004277000000002</v>
      </c>
      <c r="S30">
        <v>39.402461366499999</v>
      </c>
      <c r="T30" s="2">
        <v>0.23714231</v>
      </c>
      <c r="U30" s="23">
        <f t="shared" si="12"/>
        <v>1.3164614525925288E-2</v>
      </c>
      <c r="V30" s="23">
        <f t="shared" si="13"/>
        <v>-8.9634439246762329E-2</v>
      </c>
      <c r="W30" s="137">
        <v>113.89082399999999</v>
      </c>
      <c r="X30" s="141">
        <f t="shared" si="14"/>
        <v>8.1920105783764754</v>
      </c>
      <c r="Y30" s="16">
        <v>488888577.87900001</v>
      </c>
      <c r="Z30" s="1" t="s">
        <v>53</v>
      </c>
      <c r="AA30" s="16">
        <v>39.433990000000001</v>
      </c>
      <c r="AB30" s="2">
        <v>115.46794879399999</v>
      </c>
      <c r="AC30" s="2">
        <v>48.401298061699997</v>
      </c>
      <c r="AE30" s="2">
        <v>0.239042002212</v>
      </c>
      <c r="AF30" s="23">
        <f t="shared" si="15"/>
        <v>1.3847689731351838E-2</v>
      </c>
      <c r="AG30" s="23">
        <f t="shared" si="16"/>
        <v>-8.210522885025201E-2</v>
      </c>
      <c r="AH30" s="137">
        <v>113.89082399999999</v>
      </c>
      <c r="AI30" s="16">
        <v>58975212.084399998</v>
      </c>
      <c r="AJ30" s="1" t="s">
        <v>61</v>
      </c>
      <c r="AK30" s="137">
        <v>29.972999999999999</v>
      </c>
      <c r="AL30" s="2">
        <v>115.46794879399999</v>
      </c>
      <c r="AM30" s="2">
        <v>48.401298060000002</v>
      </c>
      <c r="AN30" s="2">
        <v>39.992157343300001</v>
      </c>
      <c r="AO30" s="2">
        <v>0.239042</v>
      </c>
      <c r="AP30" s="60">
        <f t="shared" si="17"/>
        <v>-8.9634439246762329E-2</v>
      </c>
      <c r="AQ30" s="60">
        <f t="shared" si="18"/>
        <v>-8.2105228882491152E-2</v>
      </c>
      <c r="AR30">
        <v>50937</v>
      </c>
      <c r="AS30">
        <f t="shared" si="9"/>
        <v>59045737.969356611</v>
      </c>
    </row>
    <row r="31" spans="1:45" x14ac:dyDescent="0.2">
      <c r="A31" s="1" t="s">
        <v>62</v>
      </c>
      <c r="B31" s="22" t="s">
        <v>59</v>
      </c>
      <c r="C31" s="22" t="s">
        <v>39</v>
      </c>
      <c r="D31">
        <v>15</v>
      </c>
      <c r="E31" s="16">
        <v>5627996.4302099999</v>
      </c>
      <c r="F31" s="1" t="s">
        <v>61</v>
      </c>
      <c r="G31" s="16">
        <v>25.722999999999999</v>
      </c>
      <c r="H31" s="2">
        <v>110.48935803000001</v>
      </c>
      <c r="I31" s="2">
        <v>51.845188499999999</v>
      </c>
      <c r="J31" s="2">
        <v>43.0384395572</v>
      </c>
      <c r="K31" s="2">
        <v>0.267895932</v>
      </c>
      <c r="L31" s="137">
        <f t="shared" si="10"/>
        <v>110.48935803000001</v>
      </c>
      <c r="M31" s="138">
        <f t="shared" si="11"/>
        <v>8.2211681342795495E-2</v>
      </c>
      <c r="N31" s="16">
        <v>10357256.693299999</v>
      </c>
      <c r="O31" s="9" t="s">
        <v>61</v>
      </c>
      <c r="P31" s="16">
        <v>54.69</v>
      </c>
      <c r="Q31" s="2">
        <v>112.3380061</v>
      </c>
      <c r="R31" s="2">
        <v>46.015643539999999</v>
      </c>
      <c r="S31">
        <v>37.158288800299999</v>
      </c>
      <c r="T31" s="2">
        <v>0.23257143999999999</v>
      </c>
      <c r="U31" s="23">
        <f t="shared" si="12"/>
        <v>1.6731458150911257E-2</v>
      </c>
      <c r="V31" s="23">
        <f t="shared" si="13"/>
        <v>-0.11244138807596388</v>
      </c>
      <c r="W31" s="137">
        <v>110.48935803000001</v>
      </c>
      <c r="X31" s="141">
        <f t="shared" si="14"/>
        <v>8.2211681342795497</v>
      </c>
      <c r="Y31" s="16">
        <v>470231700.55199999</v>
      </c>
      <c r="Z31" s="1" t="s">
        <v>53</v>
      </c>
      <c r="AA31" s="16">
        <v>68.331999999999994</v>
      </c>
      <c r="AB31" s="2">
        <v>112.58292821400001</v>
      </c>
      <c r="AC31" s="2">
        <v>46.017296966000004</v>
      </c>
      <c r="AE31" s="2">
        <v>0.23292669999999999</v>
      </c>
      <c r="AF31" s="23">
        <f t="shared" si="15"/>
        <v>1.8948161355336644E-2</v>
      </c>
      <c r="AG31" s="23">
        <f t="shared" si="16"/>
        <v>-0.11240949647622547</v>
      </c>
      <c r="AH31" s="137">
        <v>110.48935803000001</v>
      </c>
      <c r="AI31" s="16">
        <v>56508158.629900001</v>
      </c>
      <c r="AJ31" s="1" t="s">
        <v>61</v>
      </c>
      <c r="AK31" s="137">
        <v>75.644000000000005</v>
      </c>
      <c r="AL31" s="2">
        <v>112.58835999999999</v>
      </c>
      <c r="AM31" s="2">
        <v>46.015828999999997</v>
      </c>
      <c r="AN31" s="2">
        <v>37.827107533899998</v>
      </c>
      <c r="AO31" s="2">
        <v>0.2329</v>
      </c>
      <c r="AP31" s="60">
        <f t="shared" si="17"/>
        <v>-0.11244138807596388</v>
      </c>
      <c r="AQ31" s="60">
        <f t="shared" si="18"/>
        <v>-0.11243781088769698</v>
      </c>
      <c r="AR31">
        <v>50937</v>
      </c>
      <c r="AS31">
        <f t="shared" si="9"/>
        <v>56380013.166954771</v>
      </c>
    </row>
    <row r="32" spans="1:45" x14ac:dyDescent="0.2">
      <c r="A32" s="1" t="s">
        <v>62</v>
      </c>
      <c r="B32" s="22" t="s">
        <v>59</v>
      </c>
      <c r="C32" s="22" t="s">
        <v>39</v>
      </c>
      <c r="D32">
        <v>16</v>
      </c>
      <c r="E32" s="16">
        <v>5455463.4480900001</v>
      </c>
      <c r="F32" s="1" t="s">
        <v>61</v>
      </c>
      <c r="G32" s="16">
        <v>16.645990000000001</v>
      </c>
      <c r="H32" s="2">
        <v>107.10217421</v>
      </c>
      <c r="I32" s="2">
        <v>49.834775630000003</v>
      </c>
      <c r="J32" s="2">
        <v>41.270464288100001</v>
      </c>
      <c r="K32" s="2">
        <v>0.26526319999999998</v>
      </c>
      <c r="L32" s="137">
        <f t="shared" si="10"/>
        <v>107.10217421</v>
      </c>
      <c r="M32" s="138">
        <f t="shared" si="11"/>
        <v>8.6250827082949677E-2</v>
      </c>
      <c r="N32" s="16">
        <v>10098363.2215</v>
      </c>
      <c r="O32" s="9" t="s">
        <v>61</v>
      </c>
      <c r="P32" s="16">
        <v>49.404989999999998</v>
      </c>
      <c r="Q32" s="2">
        <v>108.695933211</v>
      </c>
      <c r="R32" s="2">
        <v>44.840378795100001</v>
      </c>
      <c r="S32">
        <v>36.644878904999999</v>
      </c>
      <c r="T32" s="2">
        <v>0.23507600000000001</v>
      </c>
      <c r="U32" s="23">
        <f t="shared" si="12"/>
        <v>1.4880734333880477E-2</v>
      </c>
      <c r="V32" s="23">
        <f t="shared" si="13"/>
        <v>-0.10021910948252424</v>
      </c>
      <c r="W32" s="137">
        <v>107.10217421</v>
      </c>
      <c r="X32" s="141">
        <f t="shared" si="14"/>
        <v>8.6250827082949684</v>
      </c>
      <c r="Y32" s="16">
        <v>462254405.72799999</v>
      </c>
      <c r="Z32" s="1" t="s">
        <v>53</v>
      </c>
      <c r="AA32" s="16">
        <v>35.506</v>
      </c>
      <c r="AB32" s="2">
        <v>109.824892027</v>
      </c>
      <c r="AC32" s="2">
        <v>43.733462613199997</v>
      </c>
      <c r="AE32" s="2">
        <v>0.22626270000000001</v>
      </c>
      <c r="AF32" s="23">
        <f t="shared" si="15"/>
        <v>2.5421685760192402E-2</v>
      </c>
      <c r="AG32" s="23">
        <f t="shared" si="16"/>
        <v>-0.12243083147598402</v>
      </c>
      <c r="AH32" s="137">
        <v>107.10217421</v>
      </c>
      <c r="AI32" s="16">
        <v>52915440.9274</v>
      </c>
      <c r="AJ32" s="1" t="s">
        <v>61</v>
      </c>
      <c r="AK32" s="137">
        <v>40.469000100999999</v>
      </c>
      <c r="AL32" s="2">
        <v>109.824892027</v>
      </c>
      <c r="AM32" s="2">
        <v>43.733462000000003</v>
      </c>
      <c r="AN32" s="2">
        <v>35.649952412700003</v>
      </c>
      <c r="AO32" s="2">
        <v>0.22626270000000001</v>
      </c>
      <c r="AP32" s="60">
        <f t="shared" si="17"/>
        <v>-0.10021910948252424</v>
      </c>
      <c r="AQ32" s="60">
        <f t="shared" si="18"/>
        <v>-0.1224308437806445</v>
      </c>
      <c r="AR32">
        <v>50937</v>
      </c>
      <c r="AS32">
        <f t="shared" si="9"/>
        <v>52888982.353110299</v>
      </c>
    </row>
  </sheetData>
  <phoneticPr fontId="9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666C-7BFB-4886-B3F9-3359810D47DC}">
  <dimension ref="A1:AY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X18" sqref="AX18"/>
    </sheetView>
  </sheetViews>
  <sheetFormatPr defaultRowHeight="14.25" x14ac:dyDescent="0.2"/>
  <cols>
    <col min="1" max="1" width="10.25" style="37" customWidth="1"/>
    <col min="2" max="2" width="4.625" style="37" customWidth="1"/>
    <col min="3" max="3" width="9.5" style="38" customWidth="1"/>
    <col min="4" max="4" width="5.375" style="41" customWidth="1"/>
    <col min="5" max="5" width="7" style="39" customWidth="1"/>
    <col min="6" max="9" width="6.25" style="39" customWidth="1"/>
    <col min="10" max="10" width="6.25" style="38" customWidth="1"/>
    <col min="11" max="11" width="6.125" style="78" customWidth="1"/>
    <col min="12" max="12" width="5.375" style="79" customWidth="1"/>
    <col min="13" max="13" width="9.625" style="38" bestFit="1" customWidth="1"/>
    <col min="14" max="14" width="5.375" style="41" customWidth="1"/>
    <col min="15" max="15" width="9.375" style="38" customWidth="1"/>
    <col min="16" max="16" width="7" style="39" customWidth="1"/>
    <col min="17" max="20" width="6.25" style="39" customWidth="1"/>
    <col min="21" max="21" width="6.875" style="38" customWidth="1"/>
    <col min="22" max="22" width="8.25" style="38" customWidth="1"/>
    <col min="23" max="24" width="6.875" style="73" customWidth="1"/>
    <col min="25" max="25" width="6.125" style="41" customWidth="1"/>
    <col min="26" max="26" width="7.375" style="41" customWidth="1"/>
    <col min="27" max="28" width="6.25" style="79" customWidth="1"/>
    <col min="29" max="29" width="12.25" style="38" customWidth="1"/>
    <col min="30" max="30" width="6.75" style="41" customWidth="1"/>
    <col min="31" max="31" width="9.625" style="38" bestFit="1" customWidth="1"/>
    <col min="32" max="32" width="7.625" style="39" customWidth="1"/>
    <col min="33" max="35" width="6.25" style="39" customWidth="1"/>
    <col min="36" max="36" width="7.5" style="38" customWidth="1"/>
    <col min="37" max="37" width="5.75" style="37" customWidth="1"/>
    <col min="38" max="38" width="7.25" style="37" customWidth="1"/>
    <col min="39" max="39" width="6.25" style="79" customWidth="1"/>
    <col min="40" max="40" width="9.5" style="38" customWidth="1"/>
    <col min="41" max="41" width="5.625" style="37" customWidth="1"/>
    <col min="42" max="42" width="7" style="39" customWidth="1"/>
    <col min="43" max="45" width="6.25" style="39" customWidth="1"/>
    <col min="46" max="46" width="7.5" style="38" customWidth="1"/>
    <col min="47" max="16384" width="9" style="37"/>
  </cols>
  <sheetData>
    <row r="1" spans="1:51" x14ac:dyDescent="0.2">
      <c r="A1" s="42"/>
      <c r="B1" s="42" t="s">
        <v>49</v>
      </c>
      <c r="C1" s="43" t="s">
        <v>90</v>
      </c>
      <c r="D1" s="46" t="s">
        <v>27</v>
      </c>
      <c r="E1" s="44" t="s">
        <v>1</v>
      </c>
      <c r="F1" s="44" t="s">
        <v>28</v>
      </c>
      <c r="G1" s="44" t="s">
        <v>103</v>
      </c>
      <c r="H1" s="44" t="s">
        <v>10</v>
      </c>
      <c r="I1" s="44" t="s">
        <v>3</v>
      </c>
      <c r="J1" s="43" t="s">
        <v>11</v>
      </c>
      <c r="K1" s="78" t="s">
        <v>33</v>
      </c>
      <c r="L1" s="78" t="s">
        <v>34</v>
      </c>
      <c r="M1" s="43" t="s">
        <v>21</v>
      </c>
      <c r="N1" s="46" t="s">
        <v>27</v>
      </c>
      <c r="O1" s="43" t="s">
        <v>50</v>
      </c>
      <c r="P1" s="44" t="s">
        <v>1</v>
      </c>
      <c r="Q1" s="44" t="s">
        <v>28</v>
      </c>
      <c r="R1" s="44" t="s">
        <v>102</v>
      </c>
      <c r="S1" s="44" t="s">
        <v>10</v>
      </c>
      <c r="T1" s="44" t="s">
        <v>3</v>
      </c>
      <c r="U1" s="43" t="s">
        <v>11</v>
      </c>
      <c r="V1" s="43" t="s">
        <v>84</v>
      </c>
      <c r="W1" s="45" t="s">
        <v>80</v>
      </c>
      <c r="X1" s="45" t="s">
        <v>85</v>
      </c>
      <c r="Y1" s="46" t="s">
        <v>36</v>
      </c>
      <c r="Z1" s="46" t="s">
        <v>35</v>
      </c>
      <c r="AA1" s="78" t="s">
        <v>33</v>
      </c>
      <c r="AB1" s="78" t="s">
        <v>54</v>
      </c>
      <c r="AC1" s="43" t="s">
        <v>21</v>
      </c>
      <c r="AD1" s="46" t="s">
        <v>27</v>
      </c>
      <c r="AE1" s="43" t="s">
        <v>50</v>
      </c>
      <c r="AF1" s="44" t="s">
        <v>1</v>
      </c>
      <c r="AG1" s="44" t="s">
        <v>28</v>
      </c>
      <c r="AH1" s="44" t="s">
        <v>102</v>
      </c>
      <c r="AI1" s="44" t="s">
        <v>3</v>
      </c>
      <c r="AJ1" s="43" t="s">
        <v>11</v>
      </c>
      <c r="AK1" s="45" t="s">
        <v>36</v>
      </c>
      <c r="AL1" s="45" t="s">
        <v>35</v>
      </c>
      <c r="AM1" s="78" t="s">
        <v>99</v>
      </c>
      <c r="AN1" s="43" t="s">
        <v>21</v>
      </c>
      <c r="AO1" s="45" t="s">
        <v>27</v>
      </c>
      <c r="AP1" s="44" t="s">
        <v>1</v>
      </c>
      <c r="AQ1" s="44" t="s">
        <v>28</v>
      </c>
      <c r="AR1" s="44" t="s">
        <v>102</v>
      </c>
      <c r="AS1" s="44" t="s">
        <v>3</v>
      </c>
      <c r="AT1" s="43" t="s">
        <v>11</v>
      </c>
    </row>
    <row r="2" spans="1:51" x14ac:dyDescent="0.2">
      <c r="A2" s="42" t="s">
        <v>29</v>
      </c>
      <c r="B2" s="42">
        <v>10</v>
      </c>
      <c r="C2" s="38">
        <v>6596.5703649999996</v>
      </c>
      <c r="D2" s="46" t="s">
        <v>25</v>
      </c>
      <c r="E2" s="39">
        <v>1.1520381357</v>
      </c>
      <c r="F2" s="39">
        <v>0.55874746347600002</v>
      </c>
      <c r="G2">
        <v>0.44863819865299998</v>
      </c>
      <c r="H2" s="39">
        <f>F2/E2</f>
        <v>0.48500778417069895</v>
      </c>
      <c r="I2" s="39">
        <v>0.272694909258</v>
      </c>
      <c r="J2" s="38">
        <v>8.7039999961899994</v>
      </c>
      <c r="K2" s="78">
        <v>1.1499999999999999</v>
      </c>
      <c r="L2" s="79">
        <v>7.3</v>
      </c>
      <c r="M2" s="38">
        <v>11599.7708435</v>
      </c>
      <c r="N2" s="46" t="s">
        <v>25</v>
      </c>
      <c r="O2" s="38">
        <v>6769.2954390000004</v>
      </c>
      <c r="P2" s="39">
        <v>1.1822031852999999</v>
      </c>
      <c r="Q2" s="39">
        <v>0.46899084269199998</v>
      </c>
      <c r="R2">
        <v>0.38752672076299999</v>
      </c>
      <c r="S2" s="39">
        <f>Q2/P2</f>
        <v>0.3967091685453269</v>
      </c>
      <c r="T2" s="39">
        <v>0.22523727983</v>
      </c>
      <c r="U2" s="38">
        <v>19.504999875999999</v>
      </c>
      <c r="V2" s="38">
        <v>5726</v>
      </c>
      <c r="W2" s="73">
        <f>SQRT(2*(M2-O2)/L2/V2)</f>
        <v>0.4807539193326838</v>
      </c>
      <c r="X2" s="73">
        <f>W2/K2</f>
        <v>0.41804688637624682</v>
      </c>
      <c r="Y2" s="46">
        <f t="shared" ref="Y2:Y33" si="0">(O2-C2)/C2</f>
        <v>2.6184072092438126E-2</v>
      </c>
      <c r="Z2" s="46">
        <f t="shared" ref="Z2:Z33" si="1">(Q2-F2)/F2</f>
        <v>-0.1606389767313107</v>
      </c>
      <c r="AA2" s="78">
        <v>1.1499999999999999</v>
      </c>
      <c r="AB2" s="79">
        <v>730</v>
      </c>
      <c r="AC2" s="38">
        <v>489816.835892</v>
      </c>
      <c r="AD2" s="46" t="s">
        <v>25</v>
      </c>
      <c r="AE2" s="38">
        <v>6769.2954390000004</v>
      </c>
      <c r="AF2" s="39">
        <v>1.1822031852999999</v>
      </c>
      <c r="AG2" s="39">
        <v>0.46899084269199998</v>
      </c>
      <c r="AH2">
        <v>0.38752672076299999</v>
      </c>
      <c r="AI2" s="39">
        <v>0.22523727983</v>
      </c>
      <c r="AJ2" s="38">
        <v>36.805000066799998</v>
      </c>
      <c r="AK2" s="46">
        <f t="shared" ref="AK2:AK33" si="2">(AE2-C2)/C2</f>
        <v>2.6184072092438126E-2</v>
      </c>
      <c r="AL2" s="46">
        <f t="shared" ref="AL2:AL33" si="3">(AG2-F2)/F2</f>
        <v>-0.1606389767313107</v>
      </c>
      <c r="AM2" s="78">
        <v>1.1499999999999999</v>
      </c>
      <c r="AN2" s="38">
        <v>661.70895952499995</v>
      </c>
      <c r="AO2" s="46" t="s">
        <v>89</v>
      </c>
      <c r="AP2" s="39">
        <v>1.1822031852999999</v>
      </c>
      <c r="AQ2" s="39">
        <v>0.46899084269199998</v>
      </c>
      <c r="AR2" s="39">
        <v>0.38752672076299999</v>
      </c>
      <c r="AS2" s="39">
        <v>0.22523727983</v>
      </c>
      <c r="AT2" s="38">
        <v>38.055999994300002</v>
      </c>
      <c r="AU2" s="39">
        <f>(P2-E2)/E2</f>
        <v>2.618407209382095E-2</v>
      </c>
      <c r="AV2" s="39">
        <f>(AP2-E2)/E2</f>
        <v>2.618407209382095E-2</v>
      </c>
      <c r="AW2" s="39">
        <f>(Q2-F2)/F2</f>
        <v>-0.1606389767313107</v>
      </c>
      <c r="AX2" s="39">
        <f>(AQ2-F2)/F2</f>
        <v>-0.1606389767313107</v>
      </c>
      <c r="AY2" s="39">
        <f>AW2-AX2</f>
        <v>0</v>
      </c>
    </row>
    <row r="3" spans="1:51" x14ac:dyDescent="0.2">
      <c r="A3" s="42" t="s">
        <v>29</v>
      </c>
      <c r="B3" s="42">
        <v>20</v>
      </c>
      <c r="C3" s="38">
        <v>4413.6659929999996</v>
      </c>
      <c r="D3" s="46" t="s">
        <v>25</v>
      </c>
      <c r="E3" s="39">
        <v>0.77081138543500005</v>
      </c>
      <c r="F3" s="39">
        <v>0.36808256741399997</v>
      </c>
      <c r="G3">
        <v>0.30157369620000002</v>
      </c>
      <c r="H3" s="39">
        <f t="shared" ref="H3:H51" si="4">F3/E3</f>
        <v>0.47752611646528298</v>
      </c>
      <c r="I3" s="39">
        <v>0.27097789770000003</v>
      </c>
      <c r="J3" s="38">
        <v>9.6930000782000008</v>
      </c>
      <c r="K3" s="78">
        <v>0.77</v>
      </c>
      <c r="L3" s="79">
        <v>11.3</v>
      </c>
      <c r="M3" s="38">
        <v>7885.82917688</v>
      </c>
      <c r="N3" s="46" t="s">
        <v>25</v>
      </c>
      <c r="O3" s="38">
        <v>4565.4009219999998</v>
      </c>
      <c r="P3" s="39">
        <v>0.79731067446699999</v>
      </c>
      <c r="Q3" s="39">
        <v>0.30435681156</v>
      </c>
      <c r="R3">
        <v>0.246757942827</v>
      </c>
      <c r="S3" s="39">
        <f t="shared" ref="S3:S51" si="5">Q3/P3</f>
        <v>0.38172925724776191</v>
      </c>
      <c r="T3" s="39">
        <v>0.215502445401</v>
      </c>
      <c r="U3" s="38">
        <v>12.0150001049</v>
      </c>
      <c r="V3" s="38">
        <v>5726</v>
      </c>
      <c r="W3" s="73">
        <f t="shared" ref="W3:W51" si="6">SQRT(2*(M3-O3)/L3/V3)</f>
        <v>0.32036654282111732</v>
      </c>
      <c r="X3" s="73">
        <f t="shared" ref="X3:X51" si="7">W3/K3</f>
        <v>0.41606044522223029</v>
      </c>
      <c r="Y3" s="46">
        <f t="shared" si="0"/>
        <v>3.437843489757704E-2</v>
      </c>
      <c r="Z3" s="46">
        <f t="shared" si="1"/>
        <v>-0.17312897022456536</v>
      </c>
      <c r="AA3" s="79">
        <v>0.77</v>
      </c>
      <c r="AB3" s="79">
        <v>1130</v>
      </c>
      <c r="AC3" s="38">
        <v>332326.19759200001</v>
      </c>
      <c r="AD3" s="46" t="s">
        <v>25</v>
      </c>
      <c r="AE3" s="38">
        <v>4612.1201700000001</v>
      </c>
      <c r="AF3" s="39">
        <v>0.80546981662600003</v>
      </c>
      <c r="AG3" s="39">
        <v>0.291821899025</v>
      </c>
      <c r="AH3">
        <v>0.23379766779799999</v>
      </c>
      <c r="AI3" s="39">
        <v>0.205197687352</v>
      </c>
      <c r="AJ3" s="38">
        <v>26.996999979000002</v>
      </c>
      <c r="AK3" s="46">
        <f t="shared" si="2"/>
        <v>4.4963569358158394E-2</v>
      </c>
      <c r="AL3" s="46">
        <f t="shared" si="3"/>
        <v>-0.20718359178153084</v>
      </c>
      <c r="AM3" s="79">
        <v>0.77</v>
      </c>
      <c r="AN3" s="38">
        <v>290.01245789500001</v>
      </c>
      <c r="AO3" s="46" t="s">
        <v>89</v>
      </c>
      <c r="AP3" s="39">
        <v>0.80546981662600003</v>
      </c>
      <c r="AQ3" s="39">
        <v>0.291821899025</v>
      </c>
      <c r="AR3" s="39">
        <v>0.23379766779799999</v>
      </c>
      <c r="AS3" s="39">
        <v>0.205197687352</v>
      </c>
      <c r="AT3" s="38">
        <v>14.759999990500001</v>
      </c>
      <c r="AU3" s="39">
        <f t="shared" ref="AU3:AU51" si="8">(P3-E3)/E3</f>
        <v>3.4378434896943456E-2</v>
      </c>
      <c r="AV3" s="39">
        <f t="shared" ref="AV3:AV51" si="9">(AP3-E3)/E3</f>
        <v>4.4963569358074322E-2</v>
      </c>
      <c r="AW3" s="39">
        <f t="shared" ref="AW3:AW51" si="10">(Q3-F3)/F3</f>
        <v>-0.17312897022456536</v>
      </c>
      <c r="AX3" s="39">
        <f t="shared" ref="AX3:AX51" si="11">(AQ3-F3)/F3</f>
        <v>-0.20718359178153084</v>
      </c>
      <c r="AY3" s="39">
        <f t="shared" ref="AY3:AY51" si="12">AW3-AX3</f>
        <v>3.4054621556965481E-2</v>
      </c>
    </row>
    <row r="4" spans="1:51" x14ac:dyDescent="0.2">
      <c r="A4" s="42" t="s">
        <v>29</v>
      </c>
      <c r="B4" s="42">
        <v>30</v>
      </c>
      <c r="C4" s="38">
        <v>3525.0879020000002</v>
      </c>
      <c r="D4" s="46" t="s">
        <v>25</v>
      </c>
      <c r="E4" s="39">
        <v>0.61562834474299999</v>
      </c>
      <c r="F4" s="39">
        <v>0.31881721572299998</v>
      </c>
      <c r="G4">
        <v>0.25388752289700001</v>
      </c>
      <c r="H4" s="39">
        <f t="shared" si="4"/>
        <v>0.51787286671488997</v>
      </c>
      <c r="I4" s="39">
        <v>0.29072248678500001</v>
      </c>
      <c r="J4" s="38">
        <v>7.5410001277900003</v>
      </c>
      <c r="K4" s="78">
        <v>0.61</v>
      </c>
      <c r="L4" s="79">
        <v>12.1</v>
      </c>
      <c r="M4" s="38">
        <v>6069.8221506299997</v>
      </c>
      <c r="N4" s="46" t="s">
        <v>25</v>
      </c>
      <c r="O4" s="38">
        <v>3601.6485889999999</v>
      </c>
      <c r="P4" s="39">
        <v>0.62899905501200004</v>
      </c>
      <c r="Q4" s="39">
        <v>0.25433932352999999</v>
      </c>
      <c r="R4">
        <v>0.205903952956</v>
      </c>
      <c r="S4" s="39">
        <f t="shared" si="5"/>
        <v>0.40435565284775782</v>
      </c>
      <c r="T4" s="39">
        <v>0.229811031089</v>
      </c>
      <c r="U4" s="38">
        <v>8.9240000247999998</v>
      </c>
      <c r="V4" s="38">
        <v>5726</v>
      </c>
      <c r="W4" s="73">
        <f t="shared" si="6"/>
        <v>0.26692207284935482</v>
      </c>
      <c r="X4" s="73">
        <f t="shared" si="7"/>
        <v>0.43757716860549972</v>
      </c>
      <c r="Y4" s="46">
        <f t="shared" si="0"/>
        <v>2.1718802233715102E-2</v>
      </c>
      <c r="Z4" s="46">
        <f t="shared" si="1"/>
        <v>-0.2022409362266708</v>
      </c>
      <c r="AA4" s="79">
        <v>0.61</v>
      </c>
      <c r="AB4" s="79">
        <v>1210</v>
      </c>
      <c r="AC4" s="38">
        <v>245344.51284899999</v>
      </c>
      <c r="AD4" s="46" t="s">
        <v>25</v>
      </c>
      <c r="AE4" s="38">
        <v>3762.8722170000001</v>
      </c>
      <c r="AF4" s="39">
        <v>0.65715546926299995</v>
      </c>
      <c r="AG4" s="39">
        <v>0.234665163461</v>
      </c>
      <c r="AH4">
        <v>0.18681543220499999</v>
      </c>
      <c r="AI4" s="39">
        <v>0.20110810423700001</v>
      </c>
      <c r="AJ4" s="38">
        <v>17.164000034299999</v>
      </c>
      <c r="AK4" s="46">
        <f t="shared" si="2"/>
        <v>6.7454861158239524E-2</v>
      </c>
      <c r="AL4" s="46">
        <f t="shared" si="3"/>
        <v>-0.26395077841440767</v>
      </c>
      <c r="AM4" s="79">
        <v>0.61</v>
      </c>
      <c r="AN4" s="38">
        <v>199.654248456</v>
      </c>
      <c r="AO4" s="46" t="s">
        <v>89</v>
      </c>
      <c r="AP4" s="39">
        <v>0.65715546926299995</v>
      </c>
      <c r="AQ4" s="39">
        <v>0.234665163461</v>
      </c>
      <c r="AR4" s="39">
        <v>0.18681543220499999</v>
      </c>
      <c r="AS4" s="39">
        <v>0.20110810423700001</v>
      </c>
      <c r="AT4" s="38">
        <v>30.314000129699998</v>
      </c>
      <c r="AU4" s="39">
        <f t="shared" si="8"/>
        <v>2.1718802233808426E-2</v>
      </c>
      <c r="AV4" s="39">
        <f t="shared" si="9"/>
        <v>6.745486115870096E-2</v>
      </c>
      <c r="AW4" s="39">
        <f t="shared" si="10"/>
        <v>-0.2022409362266708</v>
      </c>
      <c r="AX4" s="39">
        <f t="shared" si="11"/>
        <v>-0.26395077841440767</v>
      </c>
      <c r="AY4" s="39">
        <f t="shared" si="12"/>
        <v>6.1709842187736869E-2</v>
      </c>
    </row>
    <row r="5" spans="1:51" x14ac:dyDescent="0.2">
      <c r="A5" s="42" t="s">
        <v>29</v>
      </c>
      <c r="B5" s="42">
        <v>40</v>
      </c>
      <c r="C5" s="38">
        <v>2982.982653</v>
      </c>
      <c r="D5" s="46" t="s">
        <v>25</v>
      </c>
      <c r="E5" s="39">
        <v>0.52095400855700003</v>
      </c>
      <c r="F5" s="39">
        <v>0.25366445961599998</v>
      </c>
      <c r="G5">
        <v>0.208805282116</v>
      </c>
      <c r="H5" s="39">
        <f t="shared" si="4"/>
        <v>0.48692294415514681</v>
      </c>
      <c r="I5" s="39">
        <v>0.276845285045</v>
      </c>
      <c r="J5" s="38">
        <v>9.7020001411399992</v>
      </c>
      <c r="K5" s="78">
        <v>0.52</v>
      </c>
      <c r="L5" s="79">
        <v>16.100000000000001</v>
      </c>
      <c r="M5" s="38">
        <v>5460.3270111000002</v>
      </c>
      <c r="N5" s="46" t="s">
        <v>25</v>
      </c>
      <c r="O5" s="38">
        <v>3106.0816399999999</v>
      </c>
      <c r="P5" s="39">
        <v>0.54245225986699996</v>
      </c>
      <c r="Q5" s="39">
        <v>0.213092695882</v>
      </c>
      <c r="R5">
        <v>0.17338244164200001</v>
      </c>
      <c r="S5" s="39">
        <f t="shared" si="5"/>
        <v>0.39283216542271698</v>
      </c>
      <c r="T5" s="39">
        <v>0.22272701118900001</v>
      </c>
      <c r="U5" s="38">
        <v>14.062000036200001</v>
      </c>
      <c r="V5" s="38">
        <v>5726</v>
      </c>
      <c r="W5" s="73">
        <f t="shared" si="6"/>
        <v>0.22599677958290315</v>
      </c>
      <c r="X5" s="73">
        <f t="shared" si="7"/>
        <v>0.43460919150558297</v>
      </c>
      <c r="Y5" s="46">
        <f t="shared" si="0"/>
        <v>4.1267081079468769E-2</v>
      </c>
      <c r="Z5" s="46">
        <f t="shared" si="1"/>
        <v>-0.15994264153290516</v>
      </c>
      <c r="AA5" s="79">
        <v>0.52</v>
      </c>
      <c r="AB5" s="79">
        <v>1610.0000000000002</v>
      </c>
      <c r="AC5" s="38">
        <v>235342.89095900001</v>
      </c>
      <c r="AD5" s="46" t="s">
        <v>25</v>
      </c>
      <c r="AE5" s="38">
        <v>3161.151809</v>
      </c>
      <c r="AF5" s="39">
        <v>0.55206982343699995</v>
      </c>
      <c r="AG5" s="39">
        <v>0.20311649882400001</v>
      </c>
      <c r="AH5">
        <v>0.163757450138</v>
      </c>
      <c r="AI5" s="39">
        <v>0.208636696096</v>
      </c>
      <c r="AJ5" s="38">
        <v>23.305000066800002</v>
      </c>
      <c r="AK5" s="46">
        <f t="shared" si="2"/>
        <v>5.9728525682445507E-2</v>
      </c>
      <c r="AL5" s="46">
        <f t="shared" si="3"/>
        <v>-0.1992709616022679</v>
      </c>
      <c r="AM5" s="79">
        <v>0.52</v>
      </c>
      <c r="AN5" s="38">
        <v>144.21226034099999</v>
      </c>
      <c r="AO5" s="46" t="s">
        <v>89</v>
      </c>
      <c r="AP5" s="39">
        <v>0.55206982343699995</v>
      </c>
      <c r="AQ5" s="39">
        <v>0.20311649882400001</v>
      </c>
      <c r="AR5" s="39">
        <v>0.163757450138</v>
      </c>
      <c r="AS5" s="39">
        <v>0.208636696096</v>
      </c>
      <c r="AT5" s="38">
        <v>14.1199998856</v>
      </c>
      <c r="AU5" s="39">
        <f t="shared" si="8"/>
        <v>4.1267081079860268E-2</v>
      </c>
      <c r="AV5" s="39">
        <f t="shared" si="9"/>
        <v>5.9728525683463284E-2</v>
      </c>
      <c r="AW5" s="39">
        <f t="shared" si="10"/>
        <v>-0.15994264153290516</v>
      </c>
      <c r="AX5" s="39">
        <f t="shared" si="11"/>
        <v>-0.1992709616022679</v>
      </c>
      <c r="AY5" s="39">
        <f t="shared" si="12"/>
        <v>3.9328320069362738E-2</v>
      </c>
    </row>
    <row r="6" spans="1:51" x14ac:dyDescent="0.2">
      <c r="A6" s="42" t="s">
        <v>29</v>
      </c>
      <c r="B6" s="42">
        <v>50</v>
      </c>
      <c r="C6" s="38">
        <v>2642.9789569999998</v>
      </c>
      <c r="D6" s="46" t="s">
        <v>25</v>
      </c>
      <c r="E6" s="39">
        <v>0.461575088543</v>
      </c>
      <c r="F6" s="39">
        <v>0.22804075839400001</v>
      </c>
      <c r="G6">
        <v>0.18972750237</v>
      </c>
      <c r="H6" s="39">
        <f t="shared" si="4"/>
        <v>0.49404910285307979</v>
      </c>
      <c r="I6" s="39">
        <v>0.28027019853500001</v>
      </c>
      <c r="J6" s="38">
        <v>6.6550002098099998</v>
      </c>
      <c r="K6" s="78">
        <v>0.46</v>
      </c>
      <c r="L6" s="79">
        <v>17.7</v>
      </c>
      <c r="M6" s="38">
        <v>4700.95880571</v>
      </c>
      <c r="N6" s="46" t="s">
        <v>25</v>
      </c>
      <c r="O6" s="38">
        <v>2716.11733</v>
      </c>
      <c r="P6" s="39">
        <v>0.474348119106</v>
      </c>
      <c r="Q6" s="39">
        <v>0.19276781261299999</v>
      </c>
      <c r="R6">
        <v>0.160468789566</v>
      </c>
      <c r="S6" s="39">
        <f t="shared" si="5"/>
        <v>0.40638468847796405</v>
      </c>
      <c r="T6" s="39">
        <v>0.231171535717</v>
      </c>
      <c r="U6" s="38">
        <v>7.0399999618500004</v>
      </c>
      <c r="V6" s="38">
        <v>5726</v>
      </c>
      <c r="W6" s="73">
        <f t="shared" si="6"/>
        <v>0.19790902809700753</v>
      </c>
      <c r="X6" s="73">
        <f t="shared" si="7"/>
        <v>0.43023701760219024</v>
      </c>
      <c r="Y6" s="46">
        <f t="shared" si="0"/>
        <v>2.7672703487211396E-2</v>
      </c>
      <c r="Z6" s="46">
        <f t="shared" si="1"/>
        <v>-0.15467825150825354</v>
      </c>
      <c r="AA6" s="79">
        <v>0.46</v>
      </c>
      <c r="AB6" s="79">
        <v>1770</v>
      </c>
      <c r="AC6" s="38">
        <v>200321.20637299999</v>
      </c>
      <c r="AD6" s="46" t="s">
        <v>25</v>
      </c>
      <c r="AE6" s="38">
        <v>2745.2516820000001</v>
      </c>
      <c r="AF6" s="39">
        <v>0.47943620013999999</v>
      </c>
      <c r="AG6" s="39">
        <v>0.18941466376800001</v>
      </c>
      <c r="AH6">
        <v>0.15623402813100001</v>
      </c>
      <c r="AI6" s="39">
        <v>0.22386810766199999</v>
      </c>
      <c r="AJ6" s="38">
        <v>7.9249999523200003</v>
      </c>
      <c r="AK6" s="46">
        <f t="shared" si="2"/>
        <v>3.8696004267884256E-2</v>
      </c>
      <c r="AL6" s="46">
        <f t="shared" si="3"/>
        <v>-0.16938241609977164</v>
      </c>
      <c r="AM6" s="79">
        <v>0.46</v>
      </c>
      <c r="AN6" s="38">
        <v>111.624833159</v>
      </c>
      <c r="AO6" s="46" t="s">
        <v>89</v>
      </c>
      <c r="AP6" s="39">
        <v>0.47943620013999999</v>
      </c>
      <c r="AQ6" s="39">
        <v>0.18941466376800001</v>
      </c>
      <c r="AR6" s="39">
        <v>0.15623402813100001</v>
      </c>
      <c r="AS6" s="39">
        <v>0.22386810766199999</v>
      </c>
      <c r="AT6" s="38">
        <v>20.6600000858</v>
      </c>
      <c r="AU6" s="39">
        <f t="shared" si="8"/>
        <v>2.7672703488654745E-2</v>
      </c>
      <c r="AV6" s="39">
        <f t="shared" si="9"/>
        <v>3.8696004269597975E-2</v>
      </c>
      <c r="AW6" s="39">
        <f t="shared" si="10"/>
        <v>-0.15467825150825354</v>
      </c>
      <c r="AX6" s="39">
        <f t="shared" si="11"/>
        <v>-0.16938241609977164</v>
      </c>
      <c r="AY6" s="39">
        <f t="shared" si="12"/>
        <v>1.4704164591518104E-2</v>
      </c>
    </row>
    <row r="7" spans="1:51" x14ac:dyDescent="0.2">
      <c r="A7" s="42" t="s">
        <v>30</v>
      </c>
      <c r="B7" s="42">
        <v>10</v>
      </c>
      <c r="C7" s="38">
        <v>6684.1990070000002</v>
      </c>
      <c r="D7" s="46" t="s">
        <v>25</v>
      </c>
      <c r="E7" s="39">
        <v>1.1072054011900001</v>
      </c>
      <c r="F7" s="39">
        <v>0.49732405311299999</v>
      </c>
      <c r="G7">
        <v>0.40684587170999997</v>
      </c>
      <c r="H7" s="39">
        <f t="shared" si="4"/>
        <v>0.44917054466902617</v>
      </c>
      <c r="I7" s="39">
        <v>0.25595821623800002</v>
      </c>
      <c r="J7" s="38">
        <v>8.4749999046299997</v>
      </c>
      <c r="K7" s="78">
        <v>1.1000000000000001</v>
      </c>
      <c r="L7" s="79">
        <v>8.9</v>
      </c>
      <c r="M7" s="38">
        <v>12556.4332321</v>
      </c>
      <c r="N7" s="46" t="s">
        <v>25</v>
      </c>
      <c r="O7" s="38">
        <v>6836.2318729999997</v>
      </c>
      <c r="P7" s="39">
        <v>1.1323889138600001</v>
      </c>
      <c r="Q7" s="39">
        <v>0.43527511621999998</v>
      </c>
      <c r="R7">
        <v>0.35321600102400003</v>
      </c>
      <c r="S7" s="39">
        <f t="shared" si="5"/>
        <v>0.38438659270891984</v>
      </c>
      <c r="T7" s="39">
        <v>0.21870383684799999</v>
      </c>
      <c r="U7" s="38">
        <v>10.1859998703</v>
      </c>
      <c r="V7" s="38">
        <v>6037</v>
      </c>
      <c r="W7" s="73">
        <f t="shared" si="6"/>
        <v>0.46143981544035928</v>
      </c>
      <c r="X7" s="73">
        <f t="shared" si="7"/>
        <v>0.41949074130941749</v>
      </c>
      <c r="Y7" s="46">
        <f t="shared" si="0"/>
        <v>2.2745113639014002E-2</v>
      </c>
      <c r="Z7" s="46">
        <f t="shared" si="1"/>
        <v>-0.12476560605626186</v>
      </c>
      <c r="AA7" s="79">
        <v>1.1000000000000001</v>
      </c>
      <c r="AB7" s="79">
        <v>890</v>
      </c>
      <c r="AC7" s="38">
        <v>578856.36777899996</v>
      </c>
      <c r="AD7" s="46" t="s">
        <v>25</v>
      </c>
      <c r="AE7" s="38">
        <v>6836.2318729999997</v>
      </c>
      <c r="AF7" s="39">
        <v>1.1323889138600001</v>
      </c>
      <c r="AG7" s="39">
        <v>0.43527511621999998</v>
      </c>
      <c r="AH7">
        <v>0.35321600102400003</v>
      </c>
      <c r="AI7" s="39">
        <v>0.21870383684799999</v>
      </c>
      <c r="AJ7" s="38">
        <v>11.9069998264</v>
      </c>
      <c r="AK7" s="46">
        <f t="shared" si="2"/>
        <v>2.2745113639014002E-2</v>
      </c>
      <c r="AL7" s="46">
        <f t="shared" si="3"/>
        <v>-0.12476560605626186</v>
      </c>
      <c r="AM7" s="79">
        <v>1.1000000000000001</v>
      </c>
      <c r="AN7" s="38">
        <v>642.71925382699999</v>
      </c>
      <c r="AO7" s="46" t="s">
        <v>89</v>
      </c>
      <c r="AP7" s="39">
        <v>1.1336888197799999</v>
      </c>
      <c r="AQ7" s="39">
        <v>0.43465376757800001</v>
      </c>
      <c r="AR7" s="39">
        <v>0.35189563941000002</v>
      </c>
      <c r="AS7" s="39">
        <v>0.218056150211</v>
      </c>
      <c r="AT7" s="38">
        <v>36.092000007599999</v>
      </c>
      <c r="AU7" s="39">
        <f t="shared" si="8"/>
        <v>2.2745113637391286E-2</v>
      </c>
      <c r="AV7" s="39">
        <f t="shared" si="9"/>
        <v>2.3919155887007063E-2</v>
      </c>
      <c r="AW7" s="39">
        <f t="shared" si="10"/>
        <v>-0.12476560605626186</v>
      </c>
      <c r="AX7" s="39">
        <f t="shared" si="11"/>
        <v>-0.1260149899099296</v>
      </c>
      <c r="AY7" s="39">
        <f t="shared" si="12"/>
        <v>1.2493838536677404E-3</v>
      </c>
    </row>
    <row r="8" spans="1:51" x14ac:dyDescent="0.2">
      <c r="A8" s="42" t="s">
        <v>30</v>
      </c>
      <c r="B8" s="42">
        <v>20</v>
      </c>
      <c r="C8" s="38">
        <v>4490.4705960000001</v>
      </c>
      <c r="D8" s="46" t="s">
        <v>25</v>
      </c>
      <c r="E8" s="39">
        <v>0.74382484611599997</v>
      </c>
      <c r="F8" s="39">
        <v>0.353232554433</v>
      </c>
      <c r="G8">
        <v>0.29590403041300001</v>
      </c>
      <c r="H8" s="39">
        <f t="shared" si="4"/>
        <v>0.47488673748592847</v>
      </c>
      <c r="I8" s="39">
        <v>0.27012529540199998</v>
      </c>
      <c r="J8" s="38">
        <v>7.6859998702999999</v>
      </c>
      <c r="K8" s="78">
        <v>0.74</v>
      </c>
      <c r="L8" s="79">
        <v>11.9</v>
      </c>
      <c r="M8" s="38">
        <v>8665.5640766399993</v>
      </c>
      <c r="N8" s="46" t="s">
        <v>25</v>
      </c>
      <c r="O8" s="38">
        <v>4592.2830370000001</v>
      </c>
      <c r="P8" s="39">
        <v>0.76068958704699996</v>
      </c>
      <c r="Q8" s="39">
        <v>0.325163001723</v>
      </c>
      <c r="R8">
        <v>0.27490373317900002</v>
      </c>
      <c r="S8" s="39">
        <f t="shared" si="5"/>
        <v>0.42745820011193275</v>
      </c>
      <c r="T8" s="39">
        <v>0.24524445755400001</v>
      </c>
      <c r="U8" s="38">
        <v>8.0429999828300005</v>
      </c>
      <c r="V8" s="38">
        <v>6037</v>
      </c>
      <c r="W8" s="73">
        <f t="shared" si="6"/>
        <v>0.33674652053942622</v>
      </c>
      <c r="X8" s="73">
        <f t="shared" si="7"/>
        <v>0.4550628655938192</v>
      </c>
      <c r="Y8" s="46">
        <f t="shared" si="0"/>
        <v>2.267300026208657E-2</v>
      </c>
      <c r="Z8" s="46">
        <f t="shared" si="1"/>
        <v>-7.946479552275848E-2</v>
      </c>
      <c r="AA8" s="79">
        <v>0.74</v>
      </c>
      <c r="AB8" s="79">
        <v>1190</v>
      </c>
      <c r="AC8" s="38">
        <v>404017.11877200002</v>
      </c>
      <c r="AD8" s="46" t="s">
        <v>25</v>
      </c>
      <c r="AE8" s="38">
        <v>4696.8106779999998</v>
      </c>
      <c r="AF8" s="39">
        <v>0.77800408779200003</v>
      </c>
      <c r="AG8" s="39">
        <v>0.31013518589700001</v>
      </c>
      <c r="AH8">
        <v>0.25867546073100001</v>
      </c>
      <c r="AI8" s="39">
        <v>0.228369456493</v>
      </c>
      <c r="AJ8" s="38">
        <v>11.775000095399999</v>
      </c>
      <c r="AK8" s="46">
        <f t="shared" si="2"/>
        <v>4.5950658753628706E-2</v>
      </c>
      <c r="AL8" s="46">
        <f t="shared" si="3"/>
        <v>-0.12200848419868549</v>
      </c>
      <c r="AM8" s="79">
        <v>0.74</v>
      </c>
      <c r="AN8" s="38">
        <v>335.56328411300001</v>
      </c>
      <c r="AO8" s="46" t="s">
        <v>89</v>
      </c>
      <c r="AP8" s="39">
        <v>0.77800408779200003</v>
      </c>
      <c r="AQ8" s="39">
        <v>0.31013518589700001</v>
      </c>
      <c r="AR8" s="39">
        <v>0.25867546073100001</v>
      </c>
      <c r="AS8" s="39">
        <v>0.228369456493</v>
      </c>
      <c r="AT8" s="38">
        <v>30.184000015300001</v>
      </c>
      <c r="AU8" s="39">
        <f t="shared" si="8"/>
        <v>2.267300026217452E-2</v>
      </c>
      <c r="AV8" s="39">
        <f t="shared" si="9"/>
        <v>4.5950658753162683E-2</v>
      </c>
      <c r="AW8" s="39">
        <f t="shared" si="10"/>
        <v>-7.946479552275848E-2</v>
      </c>
      <c r="AX8" s="39">
        <f t="shared" si="11"/>
        <v>-0.12200848419868549</v>
      </c>
      <c r="AY8" s="39">
        <f t="shared" si="12"/>
        <v>4.2543688675927005E-2</v>
      </c>
    </row>
    <row r="9" spans="1:51" x14ac:dyDescent="0.2">
      <c r="A9" s="42" t="s">
        <v>30</v>
      </c>
      <c r="B9" s="42">
        <v>30</v>
      </c>
      <c r="C9" s="38">
        <v>3492.9931059999999</v>
      </c>
      <c r="D9" s="46" t="s">
        <v>25</v>
      </c>
      <c r="E9" s="39">
        <v>0.57859749975200003</v>
      </c>
      <c r="F9" s="39">
        <v>0.291561209544</v>
      </c>
      <c r="G9">
        <v>0.24015988312799999</v>
      </c>
      <c r="H9" s="39">
        <f t="shared" si="4"/>
        <v>0.50391024791667738</v>
      </c>
      <c r="I9" s="39">
        <v>0.28647380274599998</v>
      </c>
      <c r="J9" s="38">
        <v>6.84000015259</v>
      </c>
      <c r="K9" s="78">
        <v>0.56999999999999995</v>
      </c>
      <c r="L9" s="79">
        <v>13.6</v>
      </c>
      <c r="M9" s="38">
        <v>6651.5645713599997</v>
      </c>
      <c r="N9" s="46" t="s">
        <v>25</v>
      </c>
      <c r="O9" s="38">
        <v>3628.2247189999998</v>
      </c>
      <c r="P9" s="39">
        <v>0.60099796571099995</v>
      </c>
      <c r="Q9" s="39">
        <v>0.243451335016</v>
      </c>
      <c r="R9">
        <v>0.19833784113899999</v>
      </c>
      <c r="S9" s="39">
        <f t="shared" si="5"/>
        <v>0.40507846765835426</v>
      </c>
      <c r="T9" s="39">
        <v>0.23107692791199999</v>
      </c>
      <c r="U9" s="38">
        <v>8.6270000934599995</v>
      </c>
      <c r="V9" s="38">
        <v>6037</v>
      </c>
      <c r="W9" s="73">
        <f t="shared" si="6"/>
        <v>0.27138037616375171</v>
      </c>
      <c r="X9" s="73">
        <f t="shared" si="7"/>
        <v>0.47610592309430128</v>
      </c>
      <c r="Y9" s="46">
        <f t="shared" si="0"/>
        <v>3.8715110192376063E-2</v>
      </c>
      <c r="Z9" s="46">
        <f t="shared" si="1"/>
        <v>-0.16500780266086684</v>
      </c>
      <c r="AA9" s="79">
        <v>0.56999999999999995</v>
      </c>
      <c r="AB9" s="79">
        <v>1360</v>
      </c>
      <c r="AC9" s="38">
        <v>304821.39209400001</v>
      </c>
      <c r="AD9" s="46" t="s">
        <v>25</v>
      </c>
      <c r="AE9" s="38">
        <v>3701.2775369999999</v>
      </c>
      <c r="AF9" s="39">
        <v>0.61309881348399997</v>
      </c>
      <c r="AG9" s="39">
        <v>0.23271135745400001</v>
      </c>
      <c r="AH9">
        <v>0.18566210670700001</v>
      </c>
      <c r="AI9" s="39">
        <v>0.21521294112200001</v>
      </c>
      <c r="AJ9" s="38">
        <v>10.1710000038</v>
      </c>
      <c r="AK9" s="46">
        <f t="shared" si="2"/>
        <v>5.9629213307700143E-2</v>
      </c>
      <c r="AL9" s="46">
        <f t="shared" si="3"/>
        <v>-0.2018439016014538</v>
      </c>
      <c r="AM9" s="79">
        <v>0.56999999999999995</v>
      </c>
      <c r="AN9" s="38">
        <v>221.41184893900001</v>
      </c>
      <c r="AO9" s="46" t="s">
        <v>89</v>
      </c>
      <c r="AP9" s="39">
        <v>0.61309881348399997</v>
      </c>
      <c r="AQ9" s="39">
        <v>0.23271135745400001</v>
      </c>
      <c r="AR9" s="39">
        <v>0.18566210670700001</v>
      </c>
      <c r="AS9" s="39">
        <v>0.21521294112200001</v>
      </c>
      <c r="AT9" s="38">
        <v>10.993999958</v>
      </c>
      <c r="AU9" s="39">
        <f t="shared" si="8"/>
        <v>3.8715110190765192E-2</v>
      </c>
      <c r="AV9" s="39">
        <f t="shared" si="9"/>
        <v>5.9629213307675857E-2</v>
      </c>
      <c r="AW9" s="39">
        <f t="shared" si="10"/>
        <v>-0.16500780266086684</v>
      </c>
      <c r="AX9" s="39">
        <f t="shared" si="11"/>
        <v>-0.2018439016014538</v>
      </c>
      <c r="AY9" s="39">
        <f t="shared" si="12"/>
        <v>3.6836098940586953E-2</v>
      </c>
    </row>
    <row r="10" spans="1:51" x14ac:dyDescent="0.2">
      <c r="A10" s="42" t="s">
        <v>30</v>
      </c>
      <c r="B10" s="42">
        <v>40</v>
      </c>
      <c r="C10" s="38">
        <v>2975.1677340000001</v>
      </c>
      <c r="D10" s="46" t="s">
        <v>25</v>
      </c>
      <c r="E10" s="39">
        <v>0.49282221865199999</v>
      </c>
      <c r="F10" s="39">
        <v>0.26066812353699997</v>
      </c>
      <c r="G10">
        <v>0.213340286805</v>
      </c>
      <c r="H10" s="39">
        <f t="shared" si="4"/>
        <v>0.52892932516313229</v>
      </c>
      <c r="I10" s="39">
        <v>0.29668294993</v>
      </c>
      <c r="J10" s="38">
        <v>7.1260001659399999</v>
      </c>
      <c r="K10" s="78">
        <v>0.49</v>
      </c>
      <c r="L10" s="79">
        <v>14.5</v>
      </c>
      <c r="M10" s="38">
        <v>5533.64565975</v>
      </c>
      <c r="N10" s="46" t="s">
        <v>25</v>
      </c>
      <c r="O10" s="38">
        <v>3153.9236040000001</v>
      </c>
      <c r="P10" s="39">
        <v>0.52243226834500001</v>
      </c>
      <c r="Q10" s="39">
        <v>0.209722421326</v>
      </c>
      <c r="R10">
        <v>0.17322907078300001</v>
      </c>
      <c r="S10" s="39">
        <f t="shared" si="5"/>
        <v>0.40143466250730331</v>
      </c>
      <c r="T10" s="39">
        <v>0.22793970920699999</v>
      </c>
      <c r="U10" s="38">
        <v>7.8930001258900004</v>
      </c>
      <c r="V10" s="38">
        <v>6037</v>
      </c>
      <c r="W10" s="73">
        <f t="shared" si="6"/>
        <v>0.23317582749557944</v>
      </c>
      <c r="X10" s="73">
        <f t="shared" si="7"/>
        <v>0.47586903570526418</v>
      </c>
      <c r="Y10" s="46">
        <f t="shared" si="0"/>
        <v>6.008261919393347E-2</v>
      </c>
      <c r="Z10" s="46">
        <f t="shared" si="1"/>
        <v>-0.1954427780417447</v>
      </c>
      <c r="AA10" s="79">
        <v>0.49</v>
      </c>
      <c r="AB10" s="79">
        <v>1450</v>
      </c>
      <c r="AC10" s="38">
        <v>241126.12917900001</v>
      </c>
      <c r="AD10" s="46" t="s">
        <v>25</v>
      </c>
      <c r="AE10" s="38">
        <v>3153.9236040000001</v>
      </c>
      <c r="AF10" s="39">
        <v>0.52243226834500001</v>
      </c>
      <c r="AG10" s="39">
        <v>0.209722421326</v>
      </c>
      <c r="AH10">
        <v>0.17322907078300001</v>
      </c>
      <c r="AI10" s="39">
        <v>0.22793970920699999</v>
      </c>
      <c r="AJ10" s="38">
        <v>9.2479999065400005</v>
      </c>
      <c r="AK10" s="46">
        <f t="shared" si="2"/>
        <v>6.008261919393347E-2</v>
      </c>
      <c r="AL10" s="46">
        <f t="shared" si="3"/>
        <v>-0.1954427780417447</v>
      </c>
      <c r="AM10" s="79">
        <v>0.49</v>
      </c>
      <c r="AN10" s="38">
        <v>164.118762465</v>
      </c>
      <c r="AO10" s="46" t="s">
        <v>89</v>
      </c>
      <c r="AP10" s="39">
        <v>0.52243226834500001</v>
      </c>
      <c r="AQ10" s="39">
        <v>0.209722421326</v>
      </c>
      <c r="AR10" s="39">
        <v>0.17322907078300001</v>
      </c>
      <c r="AS10" s="39">
        <v>0.22793970920699999</v>
      </c>
      <c r="AT10" s="38">
        <v>26.402999877900001</v>
      </c>
      <c r="AU10" s="39">
        <f t="shared" si="8"/>
        <v>6.0082619192761623E-2</v>
      </c>
      <c r="AV10" s="39">
        <f t="shared" si="9"/>
        <v>6.0082619192761623E-2</v>
      </c>
      <c r="AW10" s="39">
        <f t="shared" si="10"/>
        <v>-0.1954427780417447</v>
      </c>
      <c r="AX10" s="39">
        <f t="shared" si="11"/>
        <v>-0.1954427780417447</v>
      </c>
      <c r="AY10" s="39">
        <f t="shared" si="12"/>
        <v>0</v>
      </c>
    </row>
    <row r="11" spans="1:51" x14ac:dyDescent="0.2">
      <c r="A11" s="42" t="s">
        <v>30</v>
      </c>
      <c r="B11" s="42">
        <v>50</v>
      </c>
      <c r="C11" s="38">
        <v>2615.3441290000001</v>
      </c>
      <c r="D11" s="46" t="s">
        <v>25</v>
      </c>
      <c r="E11" s="39">
        <v>0.43321916995199999</v>
      </c>
      <c r="F11" s="39">
        <v>0.22138184192300001</v>
      </c>
      <c r="G11">
        <v>0.17815169357300001</v>
      </c>
      <c r="H11" s="39">
        <f t="shared" si="4"/>
        <v>0.51101580280376047</v>
      </c>
      <c r="I11" s="39">
        <v>0.28529694740799999</v>
      </c>
      <c r="J11" s="38">
        <v>6.7080001831100002</v>
      </c>
      <c r="K11" s="78">
        <v>0.43</v>
      </c>
      <c r="L11" s="79">
        <v>17.600000000000001</v>
      </c>
      <c r="M11" s="38">
        <v>5015.3665330900003</v>
      </c>
      <c r="N11" s="46" t="s">
        <v>25</v>
      </c>
      <c r="O11" s="38">
        <v>2698.9850689999998</v>
      </c>
      <c r="P11" s="39">
        <v>0.44707388918300001</v>
      </c>
      <c r="Q11" s="39">
        <v>0.189418715327</v>
      </c>
      <c r="R11">
        <v>0.15551040746799999</v>
      </c>
      <c r="S11" s="39">
        <f t="shared" si="5"/>
        <v>0.4236854799844183</v>
      </c>
      <c r="T11" s="39">
        <v>0.240939135305</v>
      </c>
      <c r="U11" s="38">
        <v>9.54500007629</v>
      </c>
      <c r="V11" s="38">
        <v>6037</v>
      </c>
      <c r="W11" s="73">
        <f t="shared" si="6"/>
        <v>0.20881087656596917</v>
      </c>
      <c r="X11" s="73">
        <f t="shared" si="7"/>
        <v>0.4856066896883004</v>
      </c>
      <c r="Y11" s="46">
        <f t="shared" si="0"/>
        <v>3.1980854478213784E-2</v>
      </c>
      <c r="Z11" s="46">
        <f t="shared" si="1"/>
        <v>-0.14438007344395151</v>
      </c>
      <c r="AA11" s="79">
        <v>0.43</v>
      </c>
      <c r="AB11" s="79">
        <v>1760.0000000000002</v>
      </c>
      <c r="AC11" s="38">
        <v>227721.55239900001</v>
      </c>
      <c r="AD11" s="46" t="s">
        <v>25</v>
      </c>
      <c r="AE11" s="38">
        <v>2790.2992530000001</v>
      </c>
      <c r="AF11" s="39">
        <v>0.46219964435999999</v>
      </c>
      <c r="AG11" s="39">
        <v>0.17794800766400001</v>
      </c>
      <c r="AH11">
        <v>0.146757607155</v>
      </c>
      <c r="AI11" s="39">
        <v>0.21851288633800001</v>
      </c>
      <c r="AJ11" s="38">
        <v>13.9509999752</v>
      </c>
      <c r="AK11" s="46">
        <f t="shared" si="2"/>
        <v>6.6895641785731541E-2</v>
      </c>
      <c r="AL11" s="46">
        <f t="shared" si="3"/>
        <v>-0.19619420401293322</v>
      </c>
      <c r="AM11" s="79">
        <v>0.43</v>
      </c>
      <c r="AN11" s="38">
        <v>127.801848378</v>
      </c>
      <c r="AO11" s="46" t="s">
        <v>89</v>
      </c>
      <c r="AP11" s="39">
        <v>0.46219964435999999</v>
      </c>
      <c r="AQ11" s="39">
        <v>0.17794800766400001</v>
      </c>
      <c r="AR11" s="39">
        <v>0.146757607155</v>
      </c>
      <c r="AS11" s="39">
        <v>0.21851288633800001</v>
      </c>
      <c r="AT11" s="38">
        <v>10.740000009499999</v>
      </c>
      <c r="AU11" s="39">
        <f t="shared" si="8"/>
        <v>3.1980854477273231E-2</v>
      </c>
      <c r="AV11" s="39">
        <f t="shared" si="9"/>
        <v>6.6895641786144863E-2</v>
      </c>
      <c r="AW11" s="39">
        <f t="shared" si="10"/>
        <v>-0.14438007344395151</v>
      </c>
      <c r="AX11" s="39">
        <f t="shared" si="11"/>
        <v>-0.19619420401293322</v>
      </c>
      <c r="AY11" s="39">
        <f t="shared" si="12"/>
        <v>5.1814130568981709E-2</v>
      </c>
    </row>
    <row r="12" spans="1:51" x14ac:dyDescent="0.2">
      <c r="A12" s="42" t="s">
        <v>40</v>
      </c>
      <c r="B12" s="42">
        <v>10</v>
      </c>
      <c r="C12" s="38">
        <v>347899.84062799998</v>
      </c>
      <c r="D12" s="46" t="s">
        <v>25</v>
      </c>
      <c r="E12" s="39">
        <v>12.163479498899999</v>
      </c>
      <c r="F12" s="39">
        <v>5.2243033802500003</v>
      </c>
      <c r="G12">
        <v>4.2056998527299996</v>
      </c>
      <c r="H12" s="39">
        <f t="shared" si="4"/>
        <v>0.42950731168021933</v>
      </c>
      <c r="I12" s="39">
        <v>0.24306168904</v>
      </c>
      <c r="J12" s="38">
        <v>76.247999906499999</v>
      </c>
      <c r="K12" s="78">
        <v>12.16</v>
      </c>
      <c r="L12" s="79">
        <v>0.8</v>
      </c>
      <c r="M12" s="38">
        <v>596242.93805300002</v>
      </c>
      <c r="N12" s="46" t="s">
        <v>25</v>
      </c>
      <c r="O12" s="38">
        <v>355117.35</v>
      </c>
      <c r="P12" s="39">
        <v>12.4158223201</v>
      </c>
      <c r="Q12" s="39">
        <v>4.5703432852299999</v>
      </c>
      <c r="R12">
        <v>3.7440531935000001</v>
      </c>
      <c r="S12" s="39">
        <f t="shared" si="5"/>
        <v>0.36810637003326485</v>
      </c>
      <c r="T12" s="39">
        <v>0.20956140254399999</v>
      </c>
      <c r="U12" s="38">
        <v>270.82999992399999</v>
      </c>
      <c r="V12" s="38">
        <v>28602</v>
      </c>
      <c r="W12" s="73">
        <f t="shared" si="6"/>
        <v>4.5908537007072132</v>
      </c>
      <c r="X12" s="73">
        <f t="shared" si="7"/>
        <v>0.37753731091342213</v>
      </c>
      <c r="Y12" s="46">
        <f t="shared" si="0"/>
        <v>2.0745940437832767E-2</v>
      </c>
      <c r="Z12" s="46">
        <f t="shared" si="1"/>
        <v>-0.12517651587620976</v>
      </c>
      <c r="AA12" s="79">
        <v>12.16</v>
      </c>
      <c r="AB12" s="79">
        <v>80</v>
      </c>
      <c r="AC12" s="43">
        <v>24467676.155299999</v>
      </c>
      <c r="AD12" s="46" t="s">
        <v>25</v>
      </c>
      <c r="AE12" s="38">
        <v>355117.35</v>
      </c>
      <c r="AF12" s="39">
        <v>12.4158223201</v>
      </c>
      <c r="AG12" s="39">
        <v>4.5703432852299999</v>
      </c>
      <c r="AH12">
        <v>3.7440531935000001</v>
      </c>
      <c r="AI12" s="39">
        <v>0.20956140254399999</v>
      </c>
      <c r="AJ12" s="38">
        <v>162.77499985700001</v>
      </c>
      <c r="AK12" s="46">
        <f t="shared" si="2"/>
        <v>2.0745940437832767E-2</v>
      </c>
      <c r="AL12" s="46">
        <f t="shared" si="3"/>
        <v>-0.12517651587620976</v>
      </c>
      <c r="AM12" s="79">
        <v>12.16</v>
      </c>
      <c r="AN12" s="38">
        <v>301406.98506600002</v>
      </c>
      <c r="AO12" s="46" t="s">
        <v>89</v>
      </c>
      <c r="AP12" s="39">
        <v>12.4158223201</v>
      </c>
      <c r="AQ12" s="39">
        <v>4.5703432852299999</v>
      </c>
      <c r="AR12" s="39">
        <v>3.7440531935000001</v>
      </c>
      <c r="AS12" s="39">
        <v>0.20956140254399999</v>
      </c>
      <c r="AT12" s="38">
        <v>208.602999926</v>
      </c>
      <c r="AU12" s="39">
        <f t="shared" si="8"/>
        <v>2.0745940437752332E-2</v>
      </c>
      <c r="AV12" s="39">
        <f t="shared" si="9"/>
        <v>2.0745940437752332E-2</v>
      </c>
      <c r="AW12" s="39">
        <f t="shared" si="10"/>
        <v>-0.12517651587620976</v>
      </c>
      <c r="AX12" s="39">
        <f t="shared" si="11"/>
        <v>-0.12517651587620976</v>
      </c>
      <c r="AY12" s="39">
        <f t="shared" si="12"/>
        <v>0</v>
      </c>
    </row>
    <row r="13" spans="1:51" x14ac:dyDescent="0.2">
      <c r="A13" s="42" t="s">
        <v>40</v>
      </c>
      <c r="B13" s="42">
        <v>20</v>
      </c>
      <c r="C13" s="38">
        <v>238254.34109900001</v>
      </c>
      <c r="D13" s="46" t="s">
        <v>25</v>
      </c>
      <c r="E13" s="39">
        <v>8.3299888503999995</v>
      </c>
      <c r="F13" s="39">
        <v>3.5129627765600002</v>
      </c>
      <c r="G13">
        <v>2.8998235357</v>
      </c>
      <c r="H13" s="39">
        <f t="shared" si="4"/>
        <v>0.42172478734966262</v>
      </c>
      <c r="I13" s="39">
        <v>0.24094724120899999</v>
      </c>
      <c r="J13" s="38">
        <v>52.079999923700001</v>
      </c>
      <c r="K13" s="78">
        <v>8.32</v>
      </c>
      <c r="L13" s="79">
        <v>1.3</v>
      </c>
      <c r="M13" s="38">
        <v>451113.50375500001</v>
      </c>
      <c r="N13" s="46" t="s">
        <v>25</v>
      </c>
      <c r="O13" s="38">
        <v>242605.65390899999</v>
      </c>
      <c r="P13" s="39">
        <v>8.48212201626</v>
      </c>
      <c r="Q13" s="39">
        <v>3.3327346377699998</v>
      </c>
      <c r="R13">
        <v>2.7424936724200002</v>
      </c>
      <c r="S13" s="39">
        <f t="shared" si="5"/>
        <v>0.39291283848325181</v>
      </c>
      <c r="T13" s="39">
        <v>0.224418048654</v>
      </c>
      <c r="U13" s="80">
        <v>1447.46499991</v>
      </c>
      <c r="V13" s="38">
        <v>28602</v>
      </c>
      <c r="W13" s="73">
        <f t="shared" si="6"/>
        <v>3.3489319702590468</v>
      </c>
      <c r="X13" s="73">
        <f t="shared" si="7"/>
        <v>0.40251586180998156</v>
      </c>
      <c r="Y13" s="46">
        <f t="shared" si="0"/>
        <v>1.8263309662810746E-2</v>
      </c>
      <c r="Z13" s="46">
        <f t="shared" si="1"/>
        <v>-5.1303742810074777E-2</v>
      </c>
      <c r="AA13" s="79">
        <v>8.32</v>
      </c>
      <c r="AB13" s="79">
        <v>130</v>
      </c>
      <c r="AC13" s="38">
        <v>21046250.845800001</v>
      </c>
      <c r="AD13" s="46" t="s">
        <v>25</v>
      </c>
      <c r="AE13" s="38">
        <v>243568.88143499999</v>
      </c>
      <c r="AF13" s="39">
        <v>8.5157989453499994</v>
      </c>
      <c r="AG13" s="39">
        <v>3.2921130460699999</v>
      </c>
      <c r="AH13">
        <v>2.6994914432799999</v>
      </c>
      <c r="AI13" s="39">
        <v>0.22027719629799999</v>
      </c>
      <c r="AJ13" s="80">
        <v>1718.1959998</v>
      </c>
      <c r="AK13" s="46">
        <f t="shared" si="2"/>
        <v>2.2306163705078791E-2</v>
      </c>
      <c r="AL13" s="46">
        <f t="shared" si="3"/>
        <v>-6.2867085288692726E-2</v>
      </c>
      <c r="AM13" s="79">
        <v>8.32</v>
      </c>
      <c r="AN13" s="38">
        <v>160020.63049499999</v>
      </c>
      <c r="AO13" s="46" t="s">
        <v>89</v>
      </c>
      <c r="AP13" s="39">
        <v>8.5159005819200004</v>
      </c>
      <c r="AQ13" s="39">
        <v>3.2920954654000001</v>
      </c>
      <c r="AR13" s="39">
        <v>2.6993855354399998</v>
      </c>
      <c r="AS13" s="39">
        <v>0.22027241299399999</v>
      </c>
      <c r="AT13" s="80">
        <v>1238.1020000000001</v>
      </c>
      <c r="AU13" s="39">
        <f t="shared" si="8"/>
        <v>1.8263309662496747E-2</v>
      </c>
      <c r="AV13" s="39">
        <f t="shared" si="9"/>
        <v>2.2318364989296909E-2</v>
      </c>
      <c r="AW13" s="39">
        <f t="shared" si="10"/>
        <v>-5.1303742810074777E-2</v>
      </c>
      <c r="AX13" s="39">
        <f t="shared" si="11"/>
        <v>-6.2872089802295056E-2</v>
      </c>
      <c r="AY13" s="39">
        <f t="shared" si="12"/>
        <v>1.1568346992220278E-2</v>
      </c>
    </row>
    <row r="14" spans="1:51" x14ac:dyDescent="0.2">
      <c r="A14" s="42" t="s">
        <v>40</v>
      </c>
      <c r="B14" s="42">
        <v>30</v>
      </c>
      <c r="C14" s="38">
        <v>194664.256704</v>
      </c>
      <c r="D14" s="46" t="s">
        <v>25</v>
      </c>
      <c r="E14" s="39">
        <v>6.8059666003799997</v>
      </c>
      <c r="F14" s="39">
        <v>2.86021558286</v>
      </c>
      <c r="G14">
        <v>2.3072425708400002</v>
      </c>
      <c r="H14" s="39">
        <f t="shared" si="4"/>
        <v>0.42025119293125895</v>
      </c>
      <c r="I14" s="39">
        <v>0.238731507516</v>
      </c>
      <c r="J14" s="38">
        <v>76.372999906499999</v>
      </c>
      <c r="K14" s="78">
        <v>6.8</v>
      </c>
      <c r="L14" s="79">
        <v>1.6</v>
      </c>
      <c r="M14" s="38">
        <v>359226.64039399999</v>
      </c>
      <c r="N14" s="46" t="s">
        <v>25</v>
      </c>
      <c r="O14" s="38">
        <v>196325.33978400001</v>
      </c>
      <c r="P14" s="39">
        <v>6.8640423671099997</v>
      </c>
      <c r="Q14" s="39">
        <v>2.6581256464599998</v>
      </c>
      <c r="R14">
        <v>2.1646903588200002</v>
      </c>
      <c r="S14" s="39">
        <f t="shared" si="5"/>
        <v>0.3872536771038555</v>
      </c>
      <c r="T14" s="39">
        <v>0.22023702097200001</v>
      </c>
      <c r="U14" s="38">
        <v>422.61700010300001</v>
      </c>
      <c r="V14" s="38">
        <v>28602</v>
      </c>
      <c r="W14" s="73">
        <f t="shared" si="6"/>
        <v>2.668204309166665</v>
      </c>
      <c r="X14" s="73">
        <f t="shared" si="7"/>
        <v>0.39238298664215659</v>
      </c>
      <c r="Y14" s="46">
        <f t="shared" si="0"/>
        <v>8.5330666662950822E-3</v>
      </c>
      <c r="Z14" s="46">
        <f t="shared" si="1"/>
        <v>-7.0655491009501276E-2</v>
      </c>
      <c r="AA14" s="79">
        <v>6.8</v>
      </c>
      <c r="AB14" s="79">
        <v>160</v>
      </c>
      <c r="AC14" s="38">
        <v>16345723.502499999</v>
      </c>
      <c r="AD14" s="46" t="s">
        <v>25</v>
      </c>
      <c r="AE14" s="38">
        <v>198312.870826</v>
      </c>
      <c r="AF14" s="39">
        <v>6.9335316001000002</v>
      </c>
      <c r="AG14" s="39">
        <v>2.6446146532800001</v>
      </c>
      <c r="AH14">
        <v>2.1448735432000001</v>
      </c>
      <c r="AI14" s="39">
        <v>0.21652191955899999</v>
      </c>
      <c r="AJ14" s="38">
        <v>799.81200003599997</v>
      </c>
      <c r="AK14" s="46">
        <f t="shared" si="2"/>
        <v>1.8743112802408098E-2</v>
      </c>
      <c r="AL14" s="46">
        <f t="shared" si="3"/>
        <v>-7.5379258427931223E-2</v>
      </c>
      <c r="AM14" s="79">
        <v>6.8</v>
      </c>
      <c r="AN14" s="38">
        <v>100921.316448</v>
      </c>
      <c r="AO14" s="46" t="s">
        <v>89</v>
      </c>
      <c r="AP14" s="39">
        <v>6.9335316001000002</v>
      </c>
      <c r="AQ14" s="39">
        <v>2.6446146532800001</v>
      </c>
      <c r="AR14" s="39">
        <v>2.1448735432000001</v>
      </c>
      <c r="AS14" s="39">
        <v>0.21652191955899999</v>
      </c>
      <c r="AT14" s="38">
        <v>506.849999905</v>
      </c>
      <c r="AU14" s="39">
        <f t="shared" si="8"/>
        <v>8.5330666663508848E-3</v>
      </c>
      <c r="AV14" s="39">
        <f t="shared" si="9"/>
        <v>1.8743112802357596E-2</v>
      </c>
      <c r="AW14" s="39">
        <f t="shared" si="10"/>
        <v>-7.0655491009501276E-2</v>
      </c>
      <c r="AX14" s="39">
        <f t="shared" si="11"/>
        <v>-7.5379258427931223E-2</v>
      </c>
      <c r="AY14" s="39">
        <f t="shared" si="12"/>
        <v>4.7237674184299472E-3</v>
      </c>
    </row>
    <row r="15" spans="1:51" x14ac:dyDescent="0.2">
      <c r="A15" s="42" t="s">
        <v>40</v>
      </c>
      <c r="B15" s="42">
        <v>40</v>
      </c>
      <c r="C15" s="38">
        <v>169842.494836</v>
      </c>
      <c r="D15" s="46" t="s">
        <v>25</v>
      </c>
      <c r="E15" s="39">
        <v>5.9381335163999998</v>
      </c>
      <c r="F15" s="39">
        <v>2.5408765944199998</v>
      </c>
      <c r="G15">
        <v>2.0666127043200002</v>
      </c>
      <c r="H15" s="39">
        <f t="shared" si="4"/>
        <v>0.42789145569101472</v>
      </c>
      <c r="I15" s="39">
        <v>0.243329954933</v>
      </c>
      <c r="J15" s="38">
        <v>108.443000078</v>
      </c>
      <c r="K15" s="78">
        <v>5.93</v>
      </c>
      <c r="L15" s="79">
        <v>1.8</v>
      </c>
      <c r="M15" s="38">
        <v>308053.26295399998</v>
      </c>
      <c r="N15" s="46" t="s">
        <v>25</v>
      </c>
      <c r="O15" s="38">
        <v>171631.36631700001</v>
      </c>
      <c r="P15" s="39">
        <v>6.0006770965999996</v>
      </c>
      <c r="Q15" s="39">
        <v>2.3133533708299998</v>
      </c>
      <c r="R15">
        <v>1.9039775975</v>
      </c>
      <c r="S15" s="39">
        <f t="shared" si="5"/>
        <v>0.38551538994503676</v>
      </c>
      <c r="T15" s="39">
        <v>0.21999166119800001</v>
      </c>
      <c r="U15" s="38">
        <v>221.37899994899999</v>
      </c>
      <c r="V15" s="38">
        <v>28602</v>
      </c>
      <c r="W15" s="73">
        <f t="shared" si="6"/>
        <v>2.3020915231957928</v>
      </c>
      <c r="X15" s="73">
        <f t="shared" si="7"/>
        <v>0.38821104944279811</v>
      </c>
      <c r="Y15" s="46">
        <f t="shared" si="0"/>
        <v>1.0532531818537784E-2</v>
      </c>
      <c r="Z15" s="46">
        <f t="shared" si="1"/>
        <v>-8.9545168816802065E-2</v>
      </c>
      <c r="AA15" s="79">
        <v>5.93</v>
      </c>
      <c r="AB15" s="79">
        <v>180</v>
      </c>
      <c r="AC15" s="38">
        <v>13781996.9476</v>
      </c>
      <c r="AD15" s="46" t="s">
        <v>25</v>
      </c>
      <c r="AE15" s="38">
        <v>172120.67858599999</v>
      </c>
      <c r="AF15" s="39">
        <v>6.0177847208599999</v>
      </c>
      <c r="AG15" s="39">
        <v>2.29895349327</v>
      </c>
      <c r="AH15">
        <v>1.88226847449</v>
      </c>
      <c r="AI15" s="39">
        <v>0.217678502931</v>
      </c>
      <c r="AJ15" s="38">
        <v>739.45999979999999</v>
      </c>
      <c r="AK15" s="46">
        <f t="shared" si="2"/>
        <v>1.3413508510928386E-2</v>
      </c>
      <c r="AL15" s="46">
        <f t="shared" si="3"/>
        <v>-9.5212456079640129E-2</v>
      </c>
      <c r="AM15" s="79">
        <v>5.93</v>
      </c>
      <c r="AN15" s="38">
        <v>75610.423716999998</v>
      </c>
      <c r="AO15" s="46" t="s">
        <v>89</v>
      </c>
      <c r="AP15" s="39">
        <v>6.0179694568900004</v>
      </c>
      <c r="AQ15" s="39">
        <v>2.2989238798999998</v>
      </c>
      <c r="AR15" s="39">
        <v>1.8820773183599999</v>
      </c>
      <c r="AS15" s="39">
        <v>0.217667212661</v>
      </c>
      <c r="AT15" s="38">
        <v>475.93199992199999</v>
      </c>
      <c r="AU15" s="39">
        <f t="shared" si="8"/>
        <v>1.0532531817829005E-2</v>
      </c>
      <c r="AV15" s="39">
        <f t="shared" si="9"/>
        <v>1.3444618627976098E-2</v>
      </c>
      <c r="AW15" s="39">
        <f t="shared" si="10"/>
        <v>-8.9545168816802065E-2</v>
      </c>
      <c r="AX15" s="39">
        <f t="shared" si="11"/>
        <v>-9.5224110864475103E-2</v>
      </c>
      <c r="AY15" s="39">
        <f t="shared" si="12"/>
        <v>5.6789420476730385E-3</v>
      </c>
    </row>
    <row r="16" spans="1:51" x14ac:dyDescent="0.2">
      <c r="A16" s="42" t="s">
        <v>40</v>
      </c>
      <c r="B16" s="42">
        <v>50</v>
      </c>
      <c r="C16" s="38">
        <v>151867.77900899999</v>
      </c>
      <c r="D16" s="46" t="s">
        <v>25</v>
      </c>
      <c r="E16" s="39">
        <v>5.3096908960600002</v>
      </c>
      <c r="F16" s="39">
        <v>2.3280636181899999</v>
      </c>
      <c r="G16">
        <v>1.9016321949399999</v>
      </c>
      <c r="H16" s="39">
        <f t="shared" si="4"/>
        <v>0.438455583152216</v>
      </c>
      <c r="I16" s="39">
        <v>0.24977519828799999</v>
      </c>
      <c r="J16" s="38">
        <v>73.527000188800002</v>
      </c>
      <c r="K16" s="78">
        <v>5.3</v>
      </c>
      <c r="L16" s="79">
        <v>1.9</v>
      </c>
      <c r="M16" s="38">
        <v>276205.36488299997</v>
      </c>
      <c r="N16" s="46" t="s">
        <v>25</v>
      </c>
      <c r="O16" s="38">
        <v>154852.86999100001</v>
      </c>
      <c r="P16" s="39">
        <v>5.4140574082599997</v>
      </c>
      <c r="Q16" s="39">
        <v>2.0669119516099999</v>
      </c>
      <c r="R16">
        <v>1.6868857289600001</v>
      </c>
      <c r="S16" s="39">
        <f t="shared" si="5"/>
        <v>0.3817676459168311</v>
      </c>
      <c r="T16" s="39">
        <v>0.21721569206499999</v>
      </c>
      <c r="U16" s="38">
        <v>331.98899984399998</v>
      </c>
      <c r="V16" s="38">
        <v>28602</v>
      </c>
      <c r="W16" s="73">
        <f t="shared" si="6"/>
        <v>2.1133155611291747</v>
      </c>
      <c r="X16" s="73">
        <f t="shared" si="7"/>
        <v>0.39873878511871225</v>
      </c>
      <c r="Y16" s="46">
        <f t="shared" si="0"/>
        <v>1.9655854595879228E-2</v>
      </c>
      <c r="Z16" s="46">
        <f t="shared" si="1"/>
        <v>-0.11217548547192951</v>
      </c>
      <c r="AA16" s="79">
        <v>5.3</v>
      </c>
      <c r="AB16" s="79">
        <v>190</v>
      </c>
      <c r="AC16" s="38">
        <v>12222041.195</v>
      </c>
      <c r="AD16" s="46" t="s">
        <v>25</v>
      </c>
      <c r="AE16" s="38">
        <v>156407.92521399999</v>
      </c>
      <c r="AF16" s="39">
        <v>5.4684261664899996</v>
      </c>
      <c r="AG16" s="39">
        <v>2.0239424349399999</v>
      </c>
      <c r="AH16">
        <v>1.65152891129</v>
      </c>
      <c r="AI16" s="39">
        <v>0.21059191975</v>
      </c>
      <c r="AJ16" s="38">
        <v>243.691999912</v>
      </c>
      <c r="AK16" s="46">
        <f t="shared" si="2"/>
        <v>2.9895388176651605E-2</v>
      </c>
      <c r="AL16" s="46">
        <f t="shared" si="3"/>
        <v>-0.13063267724893407</v>
      </c>
      <c r="AM16" s="79">
        <v>5.3</v>
      </c>
      <c r="AN16" s="38">
        <v>63503.332999099999</v>
      </c>
      <c r="AO16" s="46" t="s">
        <v>89</v>
      </c>
      <c r="AP16" s="39">
        <v>5.4684296619800001</v>
      </c>
      <c r="AQ16" s="39">
        <v>2.0239417994700002</v>
      </c>
      <c r="AR16" s="39">
        <v>1.6515252283199999</v>
      </c>
      <c r="AS16" s="39">
        <v>0.210591662712</v>
      </c>
      <c r="AT16" s="38">
        <v>195.531999826</v>
      </c>
      <c r="AU16" s="39">
        <f t="shared" si="8"/>
        <v>1.9655854595498873E-2</v>
      </c>
      <c r="AV16" s="39">
        <f t="shared" si="9"/>
        <v>2.9896046498260442E-2</v>
      </c>
      <c r="AW16" s="39">
        <f t="shared" si="10"/>
        <v>-0.11217548547192951</v>
      </c>
      <c r="AX16" s="39">
        <f t="shared" si="11"/>
        <v>-0.13063295020968771</v>
      </c>
      <c r="AY16" s="39">
        <f t="shared" si="12"/>
        <v>1.8457464737758195E-2</v>
      </c>
    </row>
    <row r="17" spans="1:51" x14ac:dyDescent="0.2">
      <c r="A17" s="42" t="s">
        <v>41</v>
      </c>
      <c r="B17" s="42">
        <v>10</v>
      </c>
      <c r="C17" s="38">
        <v>358628.04311299999</v>
      </c>
      <c r="D17" s="46" t="s">
        <v>25</v>
      </c>
      <c r="E17" s="39">
        <v>12.1342596215</v>
      </c>
      <c r="F17" s="39">
        <v>4.8234352884999998</v>
      </c>
      <c r="G17">
        <v>3.9454829029199998</v>
      </c>
      <c r="H17" s="39">
        <f t="shared" si="4"/>
        <v>0.3975055288872863</v>
      </c>
      <c r="I17" s="39">
        <v>0.22687538605599999</v>
      </c>
      <c r="J17" s="38">
        <v>78.046000003800003</v>
      </c>
      <c r="K17" s="78">
        <v>12.13</v>
      </c>
      <c r="L17" s="79">
        <v>1</v>
      </c>
      <c r="M17" s="38">
        <v>670089.43248099997</v>
      </c>
      <c r="N17" s="46" t="s">
        <v>25</v>
      </c>
      <c r="O17" s="38">
        <v>359279.01952500001</v>
      </c>
      <c r="P17" s="39">
        <v>12.1562855532</v>
      </c>
      <c r="Q17" s="39">
        <v>4.7204036793000004</v>
      </c>
      <c r="R17">
        <v>3.88305739227</v>
      </c>
      <c r="S17" s="39">
        <f t="shared" si="5"/>
        <v>0.38830970682960053</v>
      </c>
      <c r="T17" s="39">
        <v>0.221707809118</v>
      </c>
      <c r="U17" s="38">
        <v>817.06799983999997</v>
      </c>
      <c r="V17" s="38">
        <v>29555</v>
      </c>
      <c r="W17" s="73">
        <f t="shared" si="6"/>
        <v>4.5861398729864868</v>
      </c>
      <c r="X17" s="73">
        <f t="shared" si="7"/>
        <v>0.37808242975980927</v>
      </c>
      <c r="Y17" s="46">
        <f t="shared" si="0"/>
        <v>1.8151854672304648E-3</v>
      </c>
      <c r="Z17" s="46">
        <f t="shared" si="1"/>
        <v>-2.1360628481042684E-2</v>
      </c>
      <c r="AA17" s="79">
        <v>12.13</v>
      </c>
      <c r="AB17" s="79">
        <v>100</v>
      </c>
      <c r="AC17" s="38">
        <v>31237071.385400001</v>
      </c>
      <c r="AD17" s="46" t="s">
        <v>25</v>
      </c>
      <c r="AE17" s="38">
        <v>361548.14729300002</v>
      </c>
      <c r="AF17" s="39">
        <v>12.233061996</v>
      </c>
      <c r="AG17" s="39">
        <v>4.60762605658</v>
      </c>
      <c r="AH17">
        <v>3.78558654306</v>
      </c>
      <c r="AI17" s="39">
        <v>0.21511334182200001</v>
      </c>
      <c r="AJ17" s="38">
        <v>572.43000006700004</v>
      </c>
      <c r="AK17" s="46">
        <f t="shared" si="2"/>
        <v>8.1424312350273434E-3</v>
      </c>
      <c r="AL17" s="46">
        <f t="shared" si="3"/>
        <v>-4.4741811387939756E-2</v>
      </c>
      <c r="AM17" s="79">
        <v>12.13</v>
      </c>
      <c r="AN17" s="38">
        <v>308755.23238100001</v>
      </c>
      <c r="AO17" s="46" t="s">
        <v>89</v>
      </c>
      <c r="AP17" s="39">
        <v>12.233061996</v>
      </c>
      <c r="AQ17" s="39">
        <v>4.60762605658</v>
      </c>
      <c r="AR17" s="39">
        <v>3.78558654306</v>
      </c>
      <c r="AS17" s="39">
        <v>0.21511334182200001</v>
      </c>
      <c r="AT17" s="38">
        <v>717.33199977899994</v>
      </c>
      <c r="AU17" s="39">
        <f t="shared" si="8"/>
        <v>1.8151854655370579E-3</v>
      </c>
      <c r="AV17" s="39">
        <f t="shared" si="9"/>
        <v>8.1424312304096153E-3</v>
      </c>
      <c r="AW17" s="39">
        <f t="shared" si="10"/>
        <v>-2.1360628481042684E-2</v>
      </c>
      <c r="AX17" s="39">
        <f t="shared" si="11"/>
        <v>-4.4741811387939756E-2</v>
      </c>
      <c r="AY17" s="39">
        <f t="shared" si="12"/>
        <v>2.3381182906897072E-2</v>
      </c>
    </row>
    <row r="18" spans="1:51" x14ac:dyDescent="0.2">
      <c r="A18" s="42" t="s">
        <v>41</v>
      </c>
      <c r="B18" s="42">
        <v>20</v>
      </c>
      <c r="C18" s="38">
        <v>248351.01644400001</v>
      </c>
      <c r="D18" s="46" t="s">
        <v>25</v>
      </c>
      <c r="E18" s="39">
        <v>8.4030118911899994</v>
      </c>
      <c r="F18" s="39">
        <v>3.5705829845700001</v>
      </c>
      <c r="G18">
        <v>2.9457564129299998</v>
      </c>
      <c r="H18" s="39">
        <f t="shared" si="4"/>
        <v>0.42491704531722957</v>
      </c>
      <c r="I18" s="39">
        <v>0.24325846898699999</v>
      </c>
      <c r="J18" s="38">
        <v>78.8139998913</v>
      </c>
      <c r="K18" s="78">
        <v>8.4</v>
      </c>
      <c r="L18" s="79">
        <v>1.3</v>
      </c>
      <c r="M18" s="38">
        <v>471953.690963</v>
      </c>
      <c r="N18" s="46" t="s">
        <v>25</v>
      </c>
      <c r="O18" s="38">
        <v>252854.79917400001</v>
      </c>
      <c r="P18" s="39">
        <v>8.5553983817999999</v>
      </c>
      <c r="Q18" s="39">
        <v>3.37277901668</v>
      </c>
      <c r="R18">
        <v>2.78570248113</v>
      </c>
      <c r="S18" s="39">
        <f t="shared" si="5"/>
        <v>0.39422816637679348</v>
      </c>
      <c r="T18" s="39">
        <v>0.22529316121500001</v>
      </c>
      <c r="U18" s="38">
        <v>837.25600004199998</v>
      </c>
      <c r="V18" s="38">
        <v>29555</v>
      </c>
      <c r="W18" s="73">
        <f t="shared" si="6"/>
        <v>3.3771311780320845</v>
      </c>
      <c r="X18" s="73">
        <f t="shared" si="7"/>
        <v>0.40203942595620051</v>
      </c>
      <c r="Y18" s="46">
        <f t="shared" si="0"/>
        <v>1.8134746515183084E-2</v>
      </c>
      <c r="Z18" s="46">
        <f t="shared" si="1"/>
        <v>-5.5398227332845849E-2</v>
      </c>
      <c r="AA18" s="79">
        <v>8.4</v>
      </c>
      <c r="AB18" s="79">
        <v>130</v>
      </c>
      <c r="AC18" s="38">
        <v>22162743.978100002</v>
      </c>
      <c r="AD18" s="46" t="s">
        <v>25</v>
      </c>
      <c r="AE18" s="38">
        <v>252854.79917400001</v>
      </c>
      <c r="AF18" s="39">
        <v>8.5553983817999999</v>
      </c>
      <c r="AG18" s="39">
        <v>3.37277901668</v>
      </c>
      <c r="AH18">
        <v>2.78570248113</v>
      </c>
      <c r="AI18" s="39">
        <v>0.22529316121500001</v>
      </c>
      <c r="AJ18" s="38">
        <v>895.07200002699994</v>
      </c>
      <c r="AK18" s="46">
        <f t="shared" si="2"/>
        <v>1.8134746515183084E-2</v>
      </c>
      <c r="AL18" s="46">
        <f t="shared" si="3"/>
        <v>-5.5398227332845849E-2</v>
      </c>
      <c r="AM18" s="79">
        <v>8.4</v>
      </c>
      <c r="AN18" s="38">
        <v>168537.60906799999</v>
      </c>
      <c r="AO18" s="46" t="s">
        <v>89</v>
      </c>
      <c r="AP18" s="39">
        <v>8.5553983817999999</v>
      </c>
      <c r="AQ18" s="39">
        <v>3.37277901668</v>
      </c>
      <c r="AR18" s="39">
        <v>2.78570248113</v>
      </c>
      <c r="AS18" s="39">
        <v>0.22529316121500001</v>
      </c>
      <c r="AT18" s="38">
        <v>705.88700008399996</v>
      </c>
      <c r="AU18" s="39">
        <f t="shared" si="8"/>
        <v>1.8134746515087962E-2</v>
      </c>
      <c r="AV18" s="39">
        <f t="shared" si="9"/>
        <v>1.8134746515087962E-2</v>
      </c>
      <c r="AW18" s="39">
        <f t="shared" si="10"/>
        <v>-5.5398227332845849E-2</v>
      </c>
      <c r="AX18" s="39">
        <f t="shared" si="11"/>
        <v>-5.5398227332845849E-2</v>
      </c>
      <c r="AY18" s="39">
        <f t="shared" si="12"/>
        <v>0</v>
      </c>
    </row>
    <row r="19" spans="1:51" x14ac:dyDescent="0.2">
      <c r="A19" s="42" t="s">
        <v>41</v>
      </c>
      <c r="B19" s="42">
        <v>30</v>
      </c>
      <c r="C19" s="38">
        <v>201462.29871800001</v>
      </c>
      <c r="D19" s="46" t="s">
        <v>25</v>
      </c>
      <c r="E19" s="39">
        <v>6.8165216957499997</v>
      </c>
      <c r="F19" s="39">
        <v>3.0288990872000001</v>
      </c>
      <c r="G19">
        <v>2.47399138811</v>
      </c>
      <c r="H19" s="39">
        <f t="shared" si="4"/>
        <v>0.44434672438414946</v>
      </c>
      <c r="I19" s="39">
        <v>0.25309008908500003</v>
      </c>
      <c r="J19" s="38">
        <v>60.444999933200002</v>
      </c>
      <c r="K19" s="78">
        <v>6.81</v>
      </c>
      <c r="L19" s="79">
        <v>1.4</v>
      </c>
      <c r="M19" s="38">
        <v>369852.07082299999</v>
      </c>
      <c r="N19" s="46" t="s">
        <v>25</v>
      </c>
      <c r="O19" s="38">
        <v>204405.48826000001</v>
      </c>
      <c r="P19" s="39">
        <v>6.9161051686699997</v>
      </c>
      <c r="Q19" s="39">
        <v>2.8156505866599999</v>
      </c>
      <c r="R19">
        <v>2.3329379876999998</v>
      </c>
      <c r="S19" s="39">
        <f t="shared" si="5"/>
        <v>0.40711506230629846</v>
      </c>
      <c r="T19" s="39">
        <v>0.23267902416200001</v>
      </c>
      <c r="U19" s="38">
        <v>591.40400004399999</v>
      </c>
      <c r="V19" s="38">
        <v>29555</v>
      </c>
      <c r="W19" s="73">
        <f t="shared" si="6"/>
        <v>2.8279022834592373</v>
      </c>
      <c r="X19" s="73">
        <f t="shared" si="7"/>
        <v>0.4152573103464372</v>
      </c>
      <c r="Y19" s="46">
        <f t="shared" si="0"/>
        <v>1.4609133126788069E-2</v>
      </c>
      <c r="Z19" s="46">
        <f t="shared" si="1"/>
        <v>-7.0404623726547835E-2</v>
      </c>
      <c r="AA19" s="79">
        <v>6.81</v>
      </c>
      <c r="AB19" s="79">
        <v>140</v>
      </c>
      <c r="AC19" s="38">
        <v>16525398.828</v>
      </c>
      <c r="AD19" s="46" t="s">
        <v>25</v>
      </c>
      <c r="AE19" s="38">
        <v>207532.37442499999</v>
      </c>
      <c r="AF19" s="39">
        <v>7.0219040576899996</v>
      </c>
      <c r="AG19" s="39">
        <v>2.7351048104600002</v>
      </c>
      <c r="AH19">
        <v>2.2423115715100002</v>
      </c>
      <c r="AI19" s="39">
        <v>0.22185214323800001</v>
      </c>
      <c r="AJ19" s="38">
        <v>653.25100016600004</v>
      </c>
      <c r="AK19" s="46">
        <f t="shared" si="2"/>
        <v>3.0130082628991865E-2</v>
      </c>
      <c r="AL19" s="46">
        <f t="shared" si="3"/>
        <v>-9.6997050176271027E-2</v>
      </c>
      <c r="AM19" s="79">
        <v>6.81</v>
      </c>
      <c r="AN19" s="38">
        <v>116556.188954</v>
      </c>
      <c r="AO19" s="46" t="s">
        <v>89</v>
      </c>
      <c r="AP19" s="39">
        <v>7.0219040576899996</v>
      </c>
      <c r="AQ19" s="39">
        <v>2.7351048104600002</v>
      </c>
      <c r="AR19" s="39">
        <v>2.2423115715100002</v>
      </c>
      <c r="AS19" s="39">
        <v>0.22185214323800001</v>
      </c>
      <c r="AT19" s="38">
        <v>409.27899980500001</v>
      </c>
      <c r="AU19" s="39">
        <f t="shared" si="8"/>
        <v>1.4609133127543458E-2</v>
      </c>
      <c r="AV19" s="39">
        <f t="shared" si="9"/>
        <v>3.013008262968675E-2</v>
      </c>
      <c r="AW19" s="39">
        <f t="shared" si="10"/>
        <v>-7.0404623726547835E-2</v>
      </c>
      <c r="AX19" s="39">
        <f t="shared" si="11"/>
        <v>-9.6997050176271027E-2</v>
      </c>
      <c r="AY19" s="39">
        <f t="shared" si="12"/>
        <v>2.6592426449723192E-2</v>
      </c>
    </row>
    <row r="20" spans="1:51" x14ac:dyDescent="0.2">
      <c r="A20" s="42" t="s">
        <v>41</v>
      </c>
      <c r="B20" s="42">
        <v>40</v>
      </c>
      <c r="C20" s="38">
        <v>175256.252148</v>
      </c>
      <c r="D20" s="46" t="s">
        <v>25</v>
      </c>
      <c r="E20" s="39">
        <v>5.9298342800899997</v>
      </c>
      <c r="F20" s="39">
        <v>2.54041340751</v>
      </c>
      <c r="G20">
        <v>2.0928796493099999</v>
      </c>
      <c r="H20" s="39">
        <f t="shared" si="4"/>
        <v>0.42841220977113764</v>
      </c>
      <c r="I20" s="39">
        <v>0.24484820569900001</v>
      </c>
      <c r="J20" s="38">
        <v>60.647000074399998</v>
      </c>
      <c r="K20" s="78">
        <v>5.92</v>
      </c>
      <c r="L20" s="79">
        <v>1.8</v>
      </c>
      <c r="M20" s="38">
        <v>330593.12451400002</v>
      </c>
      <c r="N20" s="46" t="s">
        <v>25</v>
      </c>
      <c r="O20" s="38">
        <v>177751.99043999999</v>
      </c>
      <c r="P20" s="39">
        <v>6.0142781404200001</v>
      </c>
      <c r="Q20" s="39">
        <v>2.37422763521</v>
      </c>
      <c r="R20">
        <v>1.9528211482</v>
      </c>
      <c r="S20" s="39">
        <f t="shared" si="5"/>
        <v>0.39476518707267477</v>
      </c>
      <c r="T20" s="39">
        <v>0.22531994969300001</v>
      </c>
      <c r="U20" s="38">
        <v>561.82500004799999</v>
      </c>
      <c r="V20" s="38">
        <v>29555</v>
      </c>
      <c r="W20" s="73">
        <f t="shared" si="6"/>
        <v>2.3970847510719144</v>
      </c>
      <c r="X20" s="73">
        <f t="shared" si="7"/>
        <v>0.40491296470809368</v>
      </c>
      <c r="Y20" s="46">
        <f t="shared" si="0"/>
        <v>1.424050931941874E-2</v>
      </c>
      <c r="Z20" s="46">
        <f t="shared" si="1"/>
        <v>-6.5416822241891673E-2</v>
      </c>
      <c r="AA20" s="79">
        <v>5.92</v>
      </c>
      <c r="AB20" s="79">
        <v>180</v>
      </c>
      <c r="AC20" s="38">
        <v>15461865.3979</v>
      </c>
      <c r="AD20" s="46" t="s">
        <v>25</v>
      </c>
      <c r="AE20" s="38">
        <v>177751.99043999999</v>
      </c>
      <c r="AF20" s="39">
        <v>6.0142781404200001</v>
      </c>
      <c r="AG20" s="39">
        <v>2.37422763521</v>
      </c>
      <c r="AH20">
        <v>1.9528211482</v>
      </c>
      <c r="AI20" s="39">
        <v>0.22531994969300001</v>
      </c>
      <c r="AJ20" s="38">
        <v>556.23900008199996</v>
      </c>
      <c r="AK20" s="46">
        <f t="shared" si="2"/>
        <v>1.424050931941874E-2</v>
      </c>
      <c r="AL20" s="46">
        <f t="shared" si="3"/>
        <v>-6.5416822241891673E-2</v>
      </c>
      <c r="AM20" s="79">
        <v>5.92</v>
      </c>
      <c r="AN20" s="38">
        <v>84911.741152400005</v>
      </c>
      <c r="AO20" s="46" t="s">
        <v>89</v>
      </c>
      <c r="AP20" s="39">
        <v>6.0144971407199996</v>
      </c>
      <c r="AQ20" s="39">
        <v>2.3741807771699999</v>
      </c>
      <c r="AR20" s="39">
        <v>1.9525980946699999</v>
      </c>
      <c r="AS20" s="39">
        <v>0.225305070838</v>
      </c>
      <c r="AT20" s="38">
        <v>464.451999903</v>
      </c>
      <c r="AU20" s="39">
        <f t="shared" si="8"/>
        <v>1.4240509319717237E-2</v>
      </c>
      <c r="AV20" s="39">
        <f t="shared" si="9"/>
        <v>1.4277441262441988E-2</v>
      </c>
      <c r="AW20" s="39">
        <f t="shared" si="10"/>
        <v>-6.5416822241891673E-2</v>
      </c>
      <c r="AX20" s="39">
        <f t="shared" si="11"/>
        <v>-6.5435267287041271E-2</v>
      </c>
      <c r="AY20" s="39">
        <f t="shared" si="12"/>
        <v>1.8445045149598216E-5</v>
      </c>
    </row>
    <row r="21" spans="1:51" x14ac:dyDescent="0.2">
      <c r="A21" s="42" t="s">
        <v>41</v>
      </c>
      <c r="B21" s="42">
        <v>50</v>
      </c>
      <c r="C21" s="38">
        <v>157304.04532199999</v>
      </c>
      <c r="D21" s="46" t="s">
        <v>25</v>
      </c>
      <c r="E21" s="39">
        <v>5.32241736836</v>
      </c>
      <c r="F21" s="39">
        <v>2.34578873791</v>
      </c>
      <c r="G21">
        <v>1.92374041019</v>
      </c>
      <c r="H21" s="39">
        <f t="shared" si="4"/>
        <v>0.44073746486980397</v>
      </c>
      <c r="I21" s="39">
        <v>0.251368173546</v>
      </c>
      <c r="J21" s="38">
        <v>69.300999879800003</v>
      </c>
      <c r="K21" s="78">
        <v>5.32</v>
      </c>
      <c r="L21" s="79">
        <v>1.9</v>
      </c>
      <c r="M21" s="38">
        <v>293936.54698599997</v>
      </c>
      <c r="N21" s="46" t="s">
        <v>25</v>
      </c>
      <c r="O21" s="38">
        <v>160345.99466600001</v>
      </c>
      <c r="P21" s="39">
        <v>5.42534240115</v>
      </c>
      <c r="Q21" s="39">
        <v>2.1424991798600002</v>
      </c>
      <c r="R21">
        <v>1.7515890655999999</v>
      </c>
      <c r="S21" s="39">
        <f t="shared" si="5"/>
        <v>0.39490579975299966</v>
      </c>
      <c r="T21" s="39">
        <v>0.225116103284</v>
      </c>
      <c r="U21" s="38">
        <v>326.04699993100002</v>
      </c>
      <c r="V21" s="38">
        <v>29555</v>
      </c>
      <c r="W21" s="73">
        <f t="shared" si="6"/>
        <v>2.1812758355415287</v>
      </c>
      <c r="X21" s="73">
        <f t="shared" si="7"/>
        <v>0.4100142548010392</v>
      </c>
      <c r="Y21" s="46">
        <f t="shared" si="0"/>
        <v>1.9338023620264686E-2</v>
      </c>
      <c r="Z21" s="46">
        <f t="shared" si="1"/>
        <v>-8.6661494602929309E-2</v>
      </c>
      <c r="AA21" s="79">
        <v>5.32</v>
      </c>
      <c r="AB21" s="79">
        <v>190</v>
      </c>
      <c r="AC21" s="38">
        <v>13463246.170700001</v>
      </c>
      <c r="AD21" s="46" t="s">
        <v>25</v>
      </c>
      <c r="AE21" s="38">
        <v>161264.087887</v>
      </c>
      <c r="AF21" s="39">
        <v>5.4564062895300003</v>
      </c>
      <c r="AG21" s="39">
        <v>2.1048350529099999</v>
      </c>
      <c r="AH21">
        <v>1.7161442787600001</v>
      </c>
      <c r="AI21" s="39">
        <v>0.21987946188099999</v>
      </c>
      <c r="AJ21" s="38">
        <v>269.19099998500002</v>
      </c>
      <c r="AK21" s="46">
        <f t="shared" si="2"/>
        <v>2.5174448355055577E-2</v>
      </c>
      <c r="AL21" s="46">
        <f t="shared" si="3"/>
        <v>-0.10271755555220191</v>
      </c>
      <c r="AM21" s="79">
        <v>5.32</v>
      </c>
      <c r="AN21" s="38">
        <v>70010.432015099999</v>
      </c>
      <c r="AO21" s="46" t="s">
        <v>89</v>
      </c>
      <c r="AP21" s="39">
        <v>5.4564062895300003</v>
      </c>
      <c r="AQ21" s="39">
        <v>2.1048350529099999</v>
      </c>
      <c r="AR21" s="39">
        <v>1.7161442787600001</v>
      </c>
      <c r="AS21" s="39">
        <v>0.21987946188099999</v>
      </c>
      <c r="AT21" s="38">
        <v>403.28799986799999</v>
      </c>
      <c r="AU21" s="39">
        <f t="shared" si="8"/>
        <v>1.9338023620968744E-2</v>
      </c>
      <c r="AV21" s="39">
        <f t="shared" si="9"/>
        <v>2.5174448356214945E-2</v>
      </c>
      <c r="AW21" s="39">
        <f t="shared" si="10"/>
        <v>-8.6661494602929309E-2</v>
      </c>
      <c r="AX21" s="39">
        <f t="shared" si="11"/>
        <v>-0.10271755555220191</v>
      </c>
      <c r="AY21" s="39">
        <f t="shared" si="12"/>
        <v>1.6056060949272602E-2</v>
      </c>
    </row>
    <row r="22" spans="1:51" x14ac:dyDescent="0.2">
      <c r="A22" s="42" t="s">
        <v>42</v>
      </c>
      <c r="B22" s="42">
        <v>10</v>
      </c>
      <c r="C22" s="38">
        <v>11029.307256</v>
      </c>
      <c r="D22" s="46" t="s">
        <v>25</v>
      </c>
      <c r="E22" s="39">
        <v>1.1376283915400001</v>
      </c>
      <c r="F22" s="39">
        <v>0.51333809727699997</v>
      </c>
      <c r="G22">
        <v>0.41649580421400001</v>
      </c>
      <c r="H22" s="39">
        <f t="shared" si="4"/>
        <v>0.45123530767555614</v>
      </c>
      <c r="I22" s="39">
        <v>0.25655002532600002</v>
      </c>
      <c r="J22" s="38">
        <v>25.8079998493</v>
      </c>
      <c r="K22" s="78">
        <v>1.1299999999999999</v>
      </c>
      <c r="L22" s="79">
        <v>8.6</v>
      </c>
      <c r="M22" s="38">
        <v>21102.153587600002</v>
      </c>
      <c r="N22" s="46" t="s">
        <v>25</v>
      </c>
      <c r="O22" s="38">
        <v>11143.274203999999</v>
      </c>
      <c r="P22" s="39">
        <v>1.1493836208399999</v>
      </c>
      <c r="Q22" s="39">
        <v>0.48844663879</v>
      </c>
      <c r="R22">
        <v>0.40567867307799998</v>
      </c>
      <c r="S22" s="39">
        <f t="shared" si="5"/>
        <v>0.42496398063601282</v>
      </c>
      <c r="T22" s="39">
        <v>0.24288212992</v>
      </c>
      <c r="U22" s="38">
        <v>37.126000165900003</v>
      </c>
      <c r="V22" s="38">
        <v>9695</v>
      </c>
      <c r="W22" s="73">
        <f t="shared" si="6"/>
        <v>0.48876162690228003</v>
      </c>
      <c r="X22" s="73">
        <f t="shared" si="7"/>
        <v>0.43253241318785846</v>
      </c>
      <c r="Y22" s="46">
        <f t="shared" si="0"/>
        <v>1.0333101196178999E-2</v>
      </c>
      <c r="Z22" s="46">
        <f t="shared" si="1"/>
        <v>-4.8489404193915515E-2</v>
      </c>
      <c r="AA22" s="79">
        <v>1.1299999999999999</v>
      </c>
      <c r="AB22" s="79">
        <v>860</v>
      </c>
      <c r="AC22" s="38">
        <v>1007031.21257</v>
      </c>
      <c r="AD22" s="46" t="s">
        <v>25</v>
      </c>
      <c r="AE22" s="38">
        <v>11143.274203999999</v>
      </c>
      <c r="AF22" s="39">
        <v>1.1493836208399999</v>
      </c>
      <c r="AG22" s="39">
        <v>0.48844663879</v>
      </c>
      <c r="AH22">
        <v>0.40567867307799998</v>
      </c>
      <c r="AI22" s="39">
        <v>0.24288212992</v>
      </c>
      <c r="AJ22" s="38">
        <v>51.916000127799997</v>
      </c>
      <c r="AK22" s="46">
        <f t="shared" si="2"/>
        <v>1.0333101196178999E-2</v>
      </c>
      <c r="AL22" s="46">
        <f t="shared" si="3"/>
        <v>-4.8489404193915515E-2</v>
      </c>
      <c r="AM22" s="79">
        <v>1.1299999999999999</v>
      </c>
      <c r="AN22" s="38">
        <v>1158.00923066</v>
      </c>
      <c r="AO22" s="46" t="s">
        <v>89</v>
      </c>
      <c r="AP22" s="39">
        <v>1.1493836208399999</v>
      </c>
      <c r="AQ22" s="39">
        <v>0.48844663879</v>
      </c>
      <c r="AR22" s="39">
        <v>0.40567867307799998</v>
      </c>
      <c r="AS22" s="39">
        <v>0.24288212992</v>
      </c>
      <c r="AT22" s="38">
        <v>66.972000122099999</v>
      </c>
      <c r="AU22" s="39">
        <f t="shared" si="8"/>
        <v>1.0333101201954761E-2</v>
      </c>
      <c r="AV22" s="39">
        <f t="shared" si="9"/>
        <v>1.0333101201954761E-2</v>
      </c>
      <c r="AW22" s="39">
        <f t="shared" si="10"/>
        <v>-4.8489404193915515E-2</v>
      </c>
      <c r="AX22" s="39">
        <f t="shared" si="11"/>
        <v>-4.8489404193915515E-2</v>
      </c>
      <c r="AY22" s="39">
        <f t="shared" si="12"/>
        <v>0</v>
      </c>
    </row>
    <row r="23" spans="1:51" x14ac:dyDescent="0.2">
      <c r="A23" s="42" t="s">
        <v>42</v>
      </c>
      <c r="B23" s="42">
        <v>20</v>
      </c>
      <c r="C23" s="38">
        <v>7614.5039230000002</v>
      </c>
      <c r="D23" s="46" t="s">
        <v>25</v>
      </c>
      <c r="E23" s="39">
        <v>0.78540525250100002</v>
      </c>
      <c r="F23" s="39">
        <v>0.39350169959100001</v>
      </c>
      <c r="G23">
        <v>0.32412603060099998</v>
      </c>
      <c r="H23" s="39">
        <f t="shared" si="4"/>
        <v>0.50101740259306327</v>
      </c>
      <c r="I23" s="39">
        <v>0.286601767098</v>
      </c>
      <c r="J23" s="38">
        <v>27.766000032400001</v>
      </c>
      <c r="K23" s="78">
        <v>0.78</v>
      </c>
      <c r="L23" s="79">
        <v>10.1</v>
      </c>
      <c r="M23" s="38">
        <v>13562.700234399999</v>
      </c>
      <c r="N23" s="46" t="s">
        <v>25</v>
      </c>
      <c r="O23" s="38">
        <v>7905.4581879999996</v>
      </c>
      <c r="P23" s="39">
        <v>0.81541600701399997</v>
      </c>
      <c r="Q23" s="39">
        <v>0.31995886738500001</v>
      </c>
      <c r="R23">
        <v>0.25968859972399999</v>
      </c>
      <c r="S23" s="39">
        <f t="shared" si="5"/>
        <v>0.39238727794499451</v>
      </c>
      <c r="T23" s="39">
        <v>0.22291146766600001</v>
      </c>
      <c r="U23" s="38">
        <v>64.228999853100007</v>
      </c>
      <c r="V23" s="38">
        <v>9695</v>
      </c>
      <c r="W23" s="73">
        <f t="shared" si="6"/>
        <v>0.33992474818447743</v>
      </c>
      <c r="X23" s="73">
        <f t="shared" si="7"/>
        <v>0.43580095921086848</v>
      </c>
      <c r="Y23" s="46">
        <f t="shared" si="0"/>
        <v>3.8210534519675945E-2</v>
      </c>
      <c r="Z23" s="46">
        <f t="shared" si="1"/>
        <v>-0.18689330257642942</v>
      </c>
      <c r="AA23" s="79">
        <v>0.78</v>
      </c>
      <c r="AB23" s="79">
        <v>1010</v>
      </c>
      <c r="AC23" s="38">
        <v>572372.25377099996</v>
      </c>
      <c r="AD23" s="46" t="s">
        <v>25</v>
      </c>
      <c r="AE23" s="38">
        <v>7981.2340750000003</v>
      </c>
      <c r="AF23" s="39">
        <v>0.82323198298099998</v>
      </c>
      <c r="AG23" s="39">
        <v>0.31733851075300001</v>
      </c>
      <c r="AH23">
        <v>0.25950829936100001</v>
      </c>
      <c r="AI23" s="39">
        <v>0.218467080201</v>
      </c>
      <c r="AJ23" s="38">
        <v>66.048000097300005</v>
      </c>
      <c r="AK23" s="46">
        <f t="shared" si="2"/>
        <v>4.8162054377866012E-2</v>
      </c>
      <c r="AL23" s="46">
        <f t="shared" si="3"/>
        <v>-0.19355237580209417</v>
      </c>
      <c r="AM23" s="79">
        <v>0.78</v>
      </c>
      <c r="AN23" s="38">
        <v>558.802989798</v>
      </c>
      <c r="AO23" s="46" t="s">
        <v>89</v>
      </c>
      <c r="AP23" s="39">
        <v>0.82323198298099998</v>
      </c>
      <c r="AQ23" s="39">
        <v>0.31733851075300001</v>
      </c>
      <c r="AR23" s="39">
        <v>0.25950829936100001</v>
      </c>
      <c r="AS23" s="39">
        <v>0.218467080201</v>
      </c>
      <c r="AT23" s="38">
        <v>66.879999875999999</v>
      </c>
      <c r="AU23" s="39">
        <f t="shared" si="8"/>
        <v>3.8210534520154278E-2</v>
      </c>
      <c r="AV23" s="39">
        <f t="shared" si="9"/>
        <v>4.8162054378356474E-2</v>
      </c>
      <c r="AW23" s="39">
        <f t="shared" si="10"/>
        <v>-0.18689330257642942</v>
      </c>
      <c r="AX23" s="39">
        <f t="shared" si="11"/>
        <v>-0.19355237580209417</v>
      </c>
      <c r="AY23" s="39">
        <f t="shared" si="12"/>
        <v>6.6590732256647522E-3</v>
      </c>
    </row>
    <row r="24" spans="1:51" x14ac:dyDescent="0.2">
      <c r="A24" s="42" t="s">
        <v>42</v>
      </c>
      <c r="B24" s="42">
        <v>30</v>
      </c>
      <c r="C24" s="38">
        <v>5936.9781819999998</v>
      </c>
      <c r="D24" s="46" t="s">
        <v>25</v>
      </c>
      <c r="E24" s="39">
        <v>0.61237526374399998</v>
      </c>
      <c r="F24" s="39">
        <v>0.31174063562999998</v>
      </c>
      <c r="G24">
        <v>0.256211860854</v>
      </c>
      <c r="H24" s="39">
        <f t="shared" si="4"/>
        <v>0.50906797528699888</v>
      </c>
      <c r="I24" s="39">
        <v>0.28772402654099999</v>
      </c>
      <c r="J24" s="38">
        <v>21.0529999733</v>
      </c>
      <c r="K24" s="78">
        <v>0.61</v>
      </c>
      <c r="L24" s="79">
        <v>12.6</v>
      </c>
      <c r="M24" s="38">
        <v>10957.2014483</v>
      </c>
      <c r="N24" s="46" t="s">
        <v>25</v>
      </c>
      <c r="O24" s="38">
        <v>6136.6140079999996</v>
      </c>
      <c r="P24" s="39">
        <v>0.63296689097500003</v>
      </c>
      <c r="Q24" s="39">
        <v>0.26900320790299997</v>
      </c>
      <c r="R24">
        <v>0.22531692518599999</v>
      </c>
      <c r="S24" s="39">
        <f t="shared" si="5"/>
        <v>0.42498780226661914</v>
      </c>
      <c r="T24" s="39">
        <v>0.24308249679899999</v>
      </c>
      <c r="U24" s="38">
        <v>39.434000015300001</v>
      </c>
      <c r="V24" s="38">
        <v>9695</v>
      </c>
      <c r="W24" s="73">
        <f t="shared" si="6"/>
        <v>0.28093496915186589</v>
      </c>
      <c r="X24" s="73">
        <f t="shared" si="7"/>
        <v>0.46054912975715723</v>
      </c>
      <c r="Y24" s="46">
        <f t="shared" si="0"/>
        <v>3.362583116866838E-2</v>
      </c>
      <c r="Z24" s="46">
        <f t="shared" si="1"/>
        <v>-0.13709289980958525</v>
      </c>
      <c r="AA24" s="79">
        <v>0.61</v>
      </c>
      <c r="AB24" s="79">
        <v>1260</v>
      </c>
      <c r="AC24" s="38">
        <v>477671.779897</v>
      </c>
      <c r="AD24" s="46" t="s">
        <v>25</v>
      </c>
      <c r="AE24" s="38">
        <v>6300.6534330000004</v>
      </c>
      <c r="AF24" s="39">
        <v>0.649886893553</v>
      </c>
      <c r="AG24" s="39">
        <v>0.249923826135</v>
      </c>
      <c r="AH24">
        <v>0.20600785521100001</v>
      </c>
      <c r="AI24" s="39">
        <v>0.218904237192</v>
      </c>
      <c r="AJ24" s="38">
        <v>44.986000060999999</v>
      </c>
      <c r="AK24" s="46">
        <f t="shared" si="2"/>
        <v>6.1255952077204481E-2</v>
      </c>
      <c r="AL24" s="46">
        <f t="shared" si="3"/>
        <v>-0.19829564204895436</v>
      </c>
      <c r="AM24" s="79">
        <v>0.61</v>
      </c>
      <c r="AN24" s="38">
        <v>374.10406862299999</v>
      </c>
      <c r="AO24" s="46" t="s">
        <v>89</v>
      </c>
      <c r="AP24" s="39">
        <v>0.649886893553</v>
      </c>
      <c r="AQ24" s="39">
        <v>0.249923826135</v>
      </c>
      <c r="AR24" s="39">
        <v>0.20600785521100001</v>
      </c>
      <c r="AS24" s="39">
        <v>0.218904237192</v>
      </c>
      <c r="AT24" s="38">
        <v>45.726000070600001</v>
      </c>
      <c r="AU24" s="39">
        <f t="shared" si="8"/>
        <v>3.3625831169444932E-2</v>
      </c>
      <c r="AV24" s="39">
        <f t="shared" si="9"/>
        <v>6.1255952076930312E-2</v>
      </c>
      <c r="AW24" s="39">
        <f t="shared" si="10"/>
        <v>-0.13709289980958525</v>
      </c>
      <c r="AX24" s="39">
        <f t="shared" si="11"/>
        <v>-0.19829564204895436</v>
      </c>
      <c r="AY24" s="39">
        <f t="shared" si="12"/>
        <v>6.1202742239369112E-2</v>
      </c>
    </row>
    <row r="25" spans="1:51" x14ac:dyDescent="0.2">
      <c r="A25" s="42" t="s">
        <v>42</v>
      </c>
      <c r="B25" s="42">
        <v>40</v>
      </c>
      <c r="C25" s="38">
        <v>5029.0925989999996</v>
      </c>
      <c r="D25" s="46" t="s">
        <v>25</v>
      </c>
      <c r="E25" s="39">
        <v>0.51873054141300001</v>
      </c>
      <c r="F25" s="39">
        <v>0.27332239384000001</v>
      </c>
      <c r="G25">
        <v>0.22163557860700001</v>
      </c>
      <c r="H25" s="39">
        <f t="shared" si="4"/>
        <v>0.5269063068765556</v>
      </c>
      <c r="I25" s="39">
        <v>0.29672162231400001</v>
      </c>
      <c r="J25" s="38">
        <v>21.154999971399999</v>
      </c>
      <c r="K25" s="78">
        <v>0.51</v>
      </c>
      <c r="L25" s="79">
        <v>13.8</v>
      </c>
      <c r="M25" s="38">
        <v>9397.3396359100007</v>
      </c>
      <c r="N25" s="46" t="s">
        <v>25</v>
      </c>
      <c r="O25" s="38">
        <v>5256.6207299999996</v>
      </c>
      <c r="P25" s="39">
        <v>0.54219914698299998</v>
      </c>
      <c r="Q25" s="39">
        <v>0.221170599173</v>
      </c>
      <c r="R25">
        <v>0.18276849802</v>
      </c>
      <c r="S25" s="39">
        <f t="shared" si="5"/>
        <v>0.40791395634551697</v>
      </c>
      <c r="T25" s="39">
        <v>0.23275249423200001</v>
      </c>
      <c r="U25" s="38">
        <v>38.118000030499999</v>
      </c>
      <c r="V25" s="38">
        <v>9695</v>
      </c>
      <c r="W25" s="73">
        <f t="shared" si="6"/>
        <v>0.24879372502826891</v>
      </c>
      <c r="X25" s="73">
        <f t="shared" si="7"/>
        <v>0.48783083338876254</v>
      </c>
      <c r="Y25" s="46">
        <f t="shared" si="0"/>
        <v>4.5242382501615191E-2</v>
      </c>
      <c r="Z25" s="46">
        <f t="shared" si="1"/>
        <v>-0.19080688535725732</v>
      </c>
      <c r="AA25" s="79">
        <v>0.51</v>
      </c>
      <c r="AB25" s="79">
        <v>1380</v>
      </c>
      <c r="AC25" s="38">
        <v>418729.09591500001</v>
      </c>
      <c r="AD25" s="46" t="s">
        <v>25</v>
      </c>
      <c r="AE25" s="38">
        <v>5264.2663940000002</v>
      </c>
      <c r="AF25" s="39">
        <v>0.54298776627099998</v>
      </c>
      <c r="AG25" s="39">
        <v>0.220746512512</v>
      </c>
      <c r="AH25">
        <v>0.18214103732</v>
      </c>
      <c r="AI25" s="39">
        <v>0.231870279771</v>
      </c>
      <c r="AJ25" s="38">
        <v>46.365000009500001</v>
      </c>
      <c r="AK25" s="46">
        <f t="shared" si="2"/>
        <v>4.6762669481719886E-2</v>
      </c>
      <c r="AL25" s="46">
        <f t="shared" si="3"/>
        <v>-0.19235848402080571</v>
      </c>
      <c r="AM25" s="79">
        <v>0.51</v>
      </c>
      <c r="AN25" s="38">
        <v>299.612195305</v>
      </c>
      <c r="AO25" s="46" t="s">
        <v>89</v>
      </c>
      <c r="AP25" s="39">
        <v>0.54298776627099998</v>
      </c>
      <c r="AQ25" s="39">
        <v>0.220746512512</v>
      </c>
      <c r="AR25" s="39">
        <v>0.18214103732</v>
      </c>
      <c r="AS25" s="39">
        <v>0.231870279771</v>
      </c>
      <c r="AT25" s="38">
        <v>61.748000144999999</v>
      </c>
      <c r="AU25" s="39">
        <f t="shared" si="8"/>
        <v>4.5242382501852467E-2</v>
      </c>
      <c r="AV25" s="39">
        <f t="shared" si="9"/>
        <v>4.6762669481392627E-2</v>
      </c>
      <c r="AW25" s="39">
        <f t="shared" si="10"/>
        <v>-0.19080688535725732</v>
      </c>
      <c r="AX25" s="39">
        <f t="shared" si="11"/>
        <v>-0.19235848402080571</v>
      </c>
      <c r="AY25" s="39">
        <f t="shared" si="12"/>
        <v>1.551598663548398E-3</v>
      </c>
    </row>
    <row r="26" spans="1:51" x14ac:dyDescent="0.2">
      <c r="A26" s="42" t="s">
        <v>42</v>
      </c>
      <c r="B26" s="42">
        <v>50</v>
      </c>
      <c r="C26" s="38">
        <v>4393.8096809999997</v>
      </c>
      <c r="D26" s="46" t="s">
        <v>25</v>
      </c>
      <c r="E26" s="39">
        <v>0.453203680351</v>
      </c>
      <c r="F26" s="39">
        <v>0.24376485916400001</v>
      </c>
      <c r="G26">
        <v>0.19488733976100001</v>
      </c>
      <c r="H26" s="39">
        <f t="shared" si="4"/>
        <v>0.53787043162404924</v>
      </c>
      <c r="I26" s="39">
        <v>0.301058143103</v>
      </c>
      <c r="J26" s="38">
        <v>20.334000110600002</v>
      </c>
      <c r="K26" s="78">
        <v>0.45</v>
      </c>
      <c r="L26" s="79">
        <v>15.2</v>
      </c>
      <c r="M26" s="38">
        <v>8013.6354406399996</v>
      </c>
      <c r="N26" s="46" t="s">
        <v>25</v>
      </c>
      <c r="O26" s="38">
        <v>4549.8570520000003</v>
      </c>
      <c r="P26" s="39">
        <v>0.46929933491499998</v>
      </c>
      <c r="Q26" s="39">
        <v>0.198416948846</v>
      </c>
      <c r="R26">
        <v>0.16086826694799999</v>
      </c>
      <c r="S26" s="39">
        <f t="shared" si="5"/>
        <v>0.42279401244397141</v>
      </c>
      <c r="T26" s="39">
        <v>0.23949534334</v>
      </c>
      <c r="U26" s="38">
        <v>25.466000080099999</v>
      </c>
      <c r="V26" s="38">
        <v>9695</v>
      </c>
      <c r="W26" s="73">
        <f t="shared" si="6"/>
        <v>0.21681750686608361</v>
      </c>
      <c r="X26" s="73">
        <f t="shared" si="7"/>
        <v>0.48181668192463023</v>
      </c>
      <c r="Y26" s="46">
        <f t="shared" si="0"/>
        <v>3.5515277704173412E-2</v>
      </c>
      <c r="Z26" s="46">
        <f t="shared" si="1"/>
        <v>-0.18603136839953974</v>
      </c>
      <c r="AA26" s="79">
        <v>0.45</v>
      </c>
      <c r="AB26" s="79">
        <v>1520</v>
      </c>
      <c r="AC26" s="38">
        <v>348988.52526800003</v>
      </c>
      <c r="AD26" s="46" t="s">
        <v>25</v>
      </c>
      <c r="AE26" s="38">
        <v>4610.5700029999998</v>
      </c>
      <c r="AF26" s="39">
        <v>0.47556163001500001</v>
      </c>
      <c r="AG26" s="39">
        <v>0.19460221344600001</v>
      </c>
      <c r="AH26">
        <v>0.15750646109499999</v>
      </c>
      <c r="AI26" s="39">
        <v>0.23196553169699999</v>
      </c>
      <c r="AJ26" s="38">
        <v>33.414999961900001</v>
      </c>
      <c r="AK26" s="46">
        <f t="shared" si="2"/>
        <v>4.9333115846443988E-2</v>
      </c>
      <c r="AL26" s="46">
        <f t="shared" si="3"/>
        <v>-0.2016806109240068</v>
      </c>
      <c r="AM26" s="79">
        <v>0.45</v>
      </c>
      <c r="AN26" s="38">
        <v>226.564444253</v>
      </c>
      <c r="AO26" s="46" t="s">
        <v>89</v>
      </c>
      <c r="AP26" s="39">
        <v>0.47556163001500001</v>
      </c>
      <c r="AQ26" s="39">
        <v>0.19460221344600001</v>
      </c>
      <c r="AR26" s="39">
        <v>0.15750646109499999</v>
      </c>
      <c r="AS26" s="39">
        <v>0.23196553169699999</v>
      </c>
      <c r="AT26" s="38">
        <v>35.760999918000003</v>
      </c>
      <c r="AU26" s="39">
        <f t="shared" si="8"/>
        <v>3.5515277703689674E-2</v>
      </c>
      <c r="AV26" s="39">
        <f t="shared" si="9"/>
        <v>4.9333115844699418E-2</v>
      </c>
      <c r="AW26" s="39">
        <f t="shared" si="10"/>
        <v>-0.18603136839953974</v>
      </c>
      <c r="AX26" s="39">
        <f t="shared" si="11"/>
        <v>-0.2016806109240068</v>
      </c>
      <c r="AY26" s="39">
        <f t="shared" si="12"/>
        <v>1.5649242524467061E-2</v>
      </c>
    </row>
    <row r="27" spans="1:51" x14ac:dyDescent="0.2">
      <c r="A27" s="42" t="s">
        <v>43</v>
      </c>
      <c r="B27" s="42">
        <v>10</v>
      </c>
      <c r="C27" s="38">
        <v>11936.510501000001</v>
      </c>
      <c r="D27" s="46" t="s">
        <v>25</v>
      </c>
      <c r="E27" s="39">
        <v>1.1662443088400001</v>
      </c>
      <c r="F27" s="39">
        <v>0.52144090070500004</v>
      </c>
      <c r="G27">
        <v>0.44169186411</v>
      </c>
      <c r="H27" s="39">
        <f t="shared" si="4"/>
        <v>0.4471112071051811</v>
      </c>
      <c r="I27" s="39">
        <v>0.25667994046199999</v>
      </c>
      <c r="J27" s="38">
        <v>45.493000030499999</v>
      </c>
      <c r="K27" s="78">
        <v>1.1599999999999999</v>
      </c>
      <c r="L27" s="79">
        <v>8.5</v>
      </c>
      <c r="M27" s="38">
        <v>21242.316748199999</v>
      </c>
      <c r="N27" s="46" t="s">
        <v>25</v>
      </c>
      <c r="O27" s="38">
        <v>12308.676740999999</v>
      </c>
      <c r="P27" s="39">
        <v>1.20260642316</v>
      </c>
      <c r="Q27" s="39">
        <v>0.42329654225000002</v>
      </c>
      <c r="R27">
        <v>0.34575677873100003</v>
      </c>
      <c r="S27" s="39">
        <f t="shared" si="5"/>
        <v>0.35198260552919297</v>
      </c>
      <c r="T27" s="39">
        <v>0.20057358100700001</v>
      </c>
      <c r="U27" s="38">
        <v>34.556999921799999</v>
      </c>
      <c r="V27" s="38">
        <v>10235</v>
      </c>
      <c r="W27" s="73">
        <f t="shared" si="6"/>
        <v>0.45318532222963265</v>
      </c>
      <c r="X27" s="73">
        <f t="shared" si="7"/>
        <v>0.39067700192209714</v>
      </c>
      <c r="Y27" s="46">
        <f t="shared" si="0"/>
        <v>3.1178813939703721E-2</v>
      </c>
      <c r="Z27" s="46">
        <f t="shared" si="1"/>
        <v>-0.18821760687032146</v>
      </c>
      <c r="AA27" s="79">
        <v>1.1599999999999999</v>
      </c>
      <c r="AB27" s="79">
        <v>850</v>
      </c>
      <c r="AC27" s="38">
        <v>905672.67746100004</v>
      </c>
      <c r="AD27" s="46" t="s">
        <v>25</v>
      </c>
      <c r="AE27" s="38">
        <v>12308.676740999999</v>
      </c>
      <c r="AF27" s="39">
        <v>1.20260642316</v>
      </c>
      <c r="AG27" s="39">
        <v>0.42329654225000002</v>
      </c>
      <c r="AH27">
        <v>0.34575677873100003</v>
      </c>
      <c r="AI27" s="39">
        <v>0.20057358100700001</v>
      </c>
      <c r="AJ27" s="38">
        <v>35.755000114399998</v>
      </c>
      <c r="AK27" s="46">
        <f t="shared" si="2"/>
        <v>3.1178813939703721E-2</v>
      </c>
      <c r="AL27" s="46">
        <f t="shared" si="3"/>
        <v>-0.18821760687032146</v>
      </c>
      <c r="AM27" s="79">
        <v>1.1599999999999999</v>
      </c>
      <c r="AN27" s="38">
        <v>1051.01647144</v>
      </c>
      <c r="AO27" s="46" t="s">
        <v>89</v>
      </c>
      <c r="AP27" s="39">
        <v>1.20260642316</v>
      </c>
      <c r="AQ27" s="39">
        <v>0.42329654225000002</v>
      </c>
      <c r="AR27" s="39">
        <v>0.34575677873100003</v>
      </c>
      <c r="AS27" s="39">
        <v>0.20057358100700001</v>
      </c>
      <c r="AT27" s="38">
        <v>51.687999963800003</v>
      </c>
      <c r="AU27" s="39">
        <f t="shared" si="8"/>
        <v>3.1178813945225026E-2</v>
      </c>
      <c r="AV27" s="39">
        <f t="shared" si="9"/>
        <v>3.1178813945225026E-2</v>
      </c>
      <c r="AW27" s="39">
        <f t="shared" si="10"/>
        <v>-0.18821760687032146</v>
      </c>
      <c r="AX27" s="39">
        <f t="shared" si="11"/>
        <v>-0.18821760687032146</v>
      </c>
      <c r="AY27" s="39">
        <f t="shared" si="12"/>
        <v>0</v>
      </c>
    </row>
    <row r="28" spans="1:51" x14ac:dyDescent="0.2">
      <c r="A28" s="42" t="s">
        <v>43</v>
      </c>
      <c r="B28" s="42">
        <v>20</v>
      </c>
      <c r="C28" s="38">
        <v>8189.4903389999999</v>
      </c>
      <c r="D28" s="46" t="s">
        <v>25</v>
      </c>
      <c r="E28" s="39">
        <v>0.80014561201800005</v>
      </c>
      <c r="F28" s="39">
        <v>0.38614183134199997</v>
      </c>
      <c r="G28">
        <v>0.31077523587900002</v>
      </c>
      <c r="H28" s="39">
        <f t="shared" si="4"/>
        <v>0.48258945064778203</v>
      </c>
      <c r="I28" s="39">
        <v>0.27339675777200001</v>
      </c>
      <c r="J28" s="38">
        <v>39.374000072500003</v>
      </c>
      <c r="K28" s="78">
        <v>0.8</v>
      </c>
      <c r="L28" s="79">
        <v>10.7</v>
      </c>
      <c r="M28" s="38">
        <v>14065.1997496</v>
      </c>
      <c r="N28" s="46" t="s">
        <v>25</v>
      </c>
      <c r="O28" s="38">
        <v>8417.9177760000002</v>
      </c>
      <c r="P28" s="39">
        <v>0.82246387650200004</v>
      </c>
      <c r="Q28" s="39">
        <v>0.31194691963900001</v>
      </c>
      <c r="R28">
        <v>0.256312964074</v>
      </c>
      <c r="S28" s="39">
        <f t="shared" si="5"/>
        <v>0.37928342940207105</v>
      </c>
      <c r="T28" s="39">
        <v>0.215598255367</v>
      </c>
      <c r="U28" s="38">
        <v>60.799999952299999</v>
      </c>
      <c r="V28" s="38">
        <v>10235</v>
      </c>
      <c r="W28" s="73">
        <f t="shared" si="6"/>
        <v>0.32114334155764201</v>
      </c>
      <c r="X28" s="73">
        <f t="shared" si="7"/>
        <v>0.40142917694705249</v>
      </c>
      <c r="Y28" s="46">
        <f t="shared" si="0"/>
        <v>2.7892753705585669E-2</v>
      </c>
      <c r="Z28" s="46">
        <f t="shared" si="1"/>
        <v>-0.19214419594256976</v>
      </c>
      <c r="AA28" s="79">
        <v>0.8</v>
      </c>
      <c r="AB28" s="79">
        <v>1070</v>
      </c>
      <c r="AC28" s="38">
        <v>573146.115139</v>
      </c>
      <c r="AD28" s="46" t="s">
        <v>25</v>
      </c>
      <c r="AE28" s="38">
        <v>8417.9177760000002</v>
      </c>
      <c r="AF28" s="39">
        <v>0.82246387650200004</v>
      </c>
      <c r="AG28" s="39">
        <v>0.31194691963900001</v>
      </c>
      <c r="AH28">
        <v>0.256312964074</v>
      </c>
      <c r="AI28" s="39">
        <v>0.215598255367</v>
      </c>
      <c r="AJ28" s="38">
        <v>48.605999946600001</v>
      </c>
      <c r="AK28" s="46">
        <f t="shared" si="2"/>
        <v>2.7892753705585669E-2</v>
      </c>
      <c r="AL28" s="46">
        <f t="shared" si="3"/>
        <v>-0.19214419594256976</v>
      </c>
      <c r="AM28" s="79">
        <v>0.8</v>
      </c>
      <c r="AN28" s="38">
        <v>527.78336202200001</v>
      </c>
      <c r="AO28" s="46" t="s">
        <v>89</v>
      </c>
      <c r="AP28" s="39">
        <v>0.82246387650200004</v>
      </c>
      <c r="AQ28" s="39">
        <v>0.31194691963900001</v>
      </c>
      <c r="AR28" s="39">
        <v>0.256312964074</v>
      </c>
      <c r="AS28" s="39">
        <v>0.215598255367</v>
      </c>
      <c r="AT28" s="38">
        <v>45.003999948500002</v>
      </c>
      <c r="AU28" s="39">
        <f t="shared" si="8"/>
        <v>2.7892753704806809E-2</v>
      </c>
      <c r="AV28" s="39">
        <f t="shared" si="9"/>
        <v>2.7892753704806809E-2</v>
      </c>
      <c r="AW28" s="39">
        <f t="shared" si="10"/>
        <v>-0.19214419594256976</v>
      </c>
      <c r="AX28" s="39">
        <f t="shared" si="11"/>
        <v>-0.19214419594256976</v>
      </c>
      <c r="AY28" s="39">
        <f t="shared" si="12"/>
        <v>0</v>
      </c>
    </row>
    <row r="29" spans="1:51" x14ac:dyDescent="0.2">
      <c r="A29" s="42" t="s">
        <v>43</v>
      </c>
      <c r="B29" s="42">
        <v>30</v>
      </c>
      <c r="C29" s="38">
        <v>6445.7741379999998</v>
      </c>
      <c r="D29" s="46" t="s">
        <v>25</v>
      </c>
      <c r="E29" s="39">
        <v>0.62977763927700003</v>
      </c>
      <c r="F29" s="39">
        <v>0.30378260396200002</v>
      </c>
      <c r="G29">
        <v>0.248955210244</v>
      </c>
      <c r="H29" s="39">
        <f t="shared" si="4"/>
        <v>0.48236486184353861</v>
      </c>
      <c r="I29" s="39">
        <v>0.27436557901199998</v>
      </c>
      <c r="J29" s="38">
        <v>32.602999925600002</v>
      </c>
      <c r="K29" s="78">
        <v>0.62</v>
      </c>
      <c r="L29" s="79">
        <v>13.6</v>
      </c>
      <c r="M29" s="38">
        <v>11976.229294000001</v>
      </c>
      <c r="N29" s="46" t="s">
        <v>25</v>
      </c>
      <c r="O29" s="38">
        <v>6562.0064650000004</v>
      </c>
      <c r="P29" s="39">
        <v>0.64113399755699996</v>
      </c>
      <c r="Q29" s="39">
        <v>0.26514047335300001</v>
      </c>
      <c r="R29">
        <v>0.21919246864899999</v>
      </c>
      <c r="S29" s="39">
        <f t="shared" si="5"/>
        <v>0.41354923364429402</v>
      </c>
      <c r="T29" s="39">
        <v>0.236057063117</v>
      </c>
      <c r="U29" s="38">
        <v>192.72300005</v>
      </c>
      <c r="V29" s="38">
        <v>10235</v>
      </c>
      <c r="W29" s="73">
        <f t="shared" si="6"/>
        <v>0.2789135947081573</v>
      </c>
      <c r="X29" s="73">
        <f t="shared" si="7"/>
        <v>0.44986063662606018</v>
      </c>
      <c r="Y29" s="46">
        <f t="shared" si="0"/>
        <v>1.8032330098998052E-2</v>
      </c>
      <c r="Z29" s="46">
        <f t="shared" si="1"/>
        <v>-0.12720323713412415</v>
      </c>
      <c r="AA29" s="79">
        <v>0.62</v>
      </c>
      <c r="AB29" s="79">
        <v>1360</v>
      </c>
      <c r="AC29" s="38">
        <v>545403.96547499998</v>
      </c>
      <c r="AD29" s="46" t="s">
        <v>25</v>
      </c>
      <c r="AE29" s="38">
        <v>6603.5504620000002</v>
      </c>
      <c r="AF29" s="39">
        <v>0.64519301045400002</v>
      </c>
      <c r="AG29" s="39">
        <v>0.262985336106</v>
      </c>
      <c r="AH29">
        <v>0.21584266232999999</v>
      </c>
      <c r="AI29" s="39">
        <v>0.23251665033499999</v>
      </c>
      <c r="AJ29" s="38">
        <v>43.874000072500003</v>
      </c>
      <c r="AK29" s="46">
        <f t="shared" si="2"/>
        <v>2.4477482552461162E-2</v>
      </c>
      <c r="AL29" s="46">
        <f t="shared" si="3"/>
        <v>-0.13429757768849504</v>
      </c>
      <c r="AM29" s="79">
        <v>0.62</v>
      </c>
      <c r="AN29" s="38">
        <v>396.17677574499999</v>
      </c>
      <c r="AO29" s="46" t="s">
        <v>89</v>
      </c>
      <c r="AP29" s="39">
        <v>0.64519301045400002</v>
      </c>
      <c r="AQ29" s="39">
        <v>0.262985336106</v>
      </c>
      <c r="AR29" s="39">
        <v>0.21584266232999999</v>
      </c>
      <c r="AS29" s="39">
        <v>0.23251665033499999</v>
      </c>
      <c r="AT29" s="38">
        <v>45.881999969500001</v>
      </c>
      <c r="AU29" s="39">
        <f t="shared" si="8"/>
        <v>1.8032330098345976E-2</v>
      </c>
      <c r="AV29" s="39">
        <f t="shared" si="9"/>
        <v>2.4477482551932456E-2</v>
      </c>
      <c r="AW29" s="39">
        <f t="shared" si="10"/>
        <v>-0.12720323713412415</v>
      </c>
      <c r="AX29" s="39">
        <f t="shared" si="11"/>
        <v>-0.13429757768849504</v>
      </c>
      <c r="AY29" s="39">
        <f t="shared" si="12"/>
        <v>7.0943405543708871E-3</v>
      </c>
    </row>
    <row r="30" spans="1:51" x14ac:dyDescent="0.2">
      <c r="A30" s="42" t="s">
        <v>43</v>
      </c>
      <c r="B30" s="42">
        <v>40</v>
      </c>
      <c r="C30" s="38">
        <v>5421.7992969999996</v>
      </c>
      <c r="D30" s="46" t="s">
        <v>25</v>
      </c>
      <c r="E30" s="39">
        <v>0.52973124543200001</v>
      </c>
      <c r="F30" s="39">
        <v>0.27049204008700001</v>
      </c>
      <c r="G30">
        <v>0.22301228190399999</v>
      </c>
      <c r="H30" s="39">
        <f t="shared" si="4"/>
        <v>0.5106212677079518</v>
      </c>
      <c r="I30" s="39">
        <v>0.29001339666199999</v>
      </c>
      <c r="J30" s="38">
        <v>21.038000106799998</v>
      </c>
      <c r="K30" s="78">
        <v>0.52</v>
      </c>
      <c r="L30" s="79">
        <v>14.4</v>
      </c>
      <c r="M30" s="38">
        <v>10061.6791724</v>
      </c>
      <c r="N30" s="46" t="s">
        <v>25</v>
      </c>
      <c r="O30" s="38">
        <v>5659.3353360000001</v>
      </c>
      <c r="P30" s="39">
        <v>0.55293945637499997</v>
      </c>
      <c r="Q30" s="39">
        <v>0.21907572688499999</v>
      </c>
      <c r="R30">
        <v>0.179776912904</v>
      </c>
      <c r="S30" s="39">
        <f t="shared" si="5"/>
        <v>0.39620201517401615</v>
      </c>
      <c r="T30" s="39">
        <v>0.22498350826899999</v>
      </c>
      <c r="U30" s="38">
        <v>55.877000093500001</v>
      </c>
      <c r="V30" s="38">
        <v>10235</v>
      </c>
      <c r="W30" s="73">
        <f t="shared" si="6"/>
        <v>0.24441722438168095</v>
      </c>
      <c r="X30" s="73">
        <f t="shared" si="7"/>
        <v>0.47003312381092488</v>
      </c>
      <c r="Y30" s="46">
        <f t="shared" si="0"/>
        <v>4.3811293260418993E-2</v>
      </c>
      <c r="Z30" s="46">
        <f t="shared" si="1"/>
        <v>-0.19008438542392109</v>
      </c>
      <c r="AA30" s="79">
        <v>0.52</v>
      </c>
      <c r="AB30" s="79">
        <v>1440</v>
      </c>
      <c r="AC30" s="38">
        <v>443953.52744199999</v>
      </c>
      <c r="AD30" s="46" t="s">
        <v>25</v>
      </c>
      <c r="AE30" s="38">
        <v>5682.0091599999996</v>
      </c>
      <c r="AF30" s="39">
        <v>0.55515477870100005</v>
      </c>
      <c r="AG30" s="39">
        <v>0.21715523720800001</v>
      </c>
      <c r="AH30">
        <v>0.17725482838600001</v>
      </c>
      <c r="AI30" s="39">
        <v>0.22191704725899999</v>
      </c>
      <c r="AJ30" s="38">
        <v>57.442999839800002</v>
      </c>
      <c r="AK30" s="46">
        <f t="shared" si="2"/>
        <v>4.7993267316991953E-2</v>
      </c>
      <c r="AL30" s="46">
        <f t="shared" si="3"/>
        <v>-0.19718437134728609</v>
      </c>
      <c r="AM30" s="79">
        <v>0.52</v>
      </c>
      <c r="AN30" s="38">
        <v>304.35522102900001</v>
      </c>
      <c r="AO30" s="46" t="s">
        <v>89</v>
      </c>
      <c r="AP30" s="39">
        <v>0.55515477870100005</v>
      </c>
      <c r="AQ30" s="39">
        <v>0.21715523720800001</v>
      </c>
      <c r="AR30" s="39">
        <v>0.17725482838600001</v>
      </c>
      <c r="AS30" s="39">
        <v>0.22191704725899999</v>
      </c>
      <c r="AT30" s="38">
        <v>67.828000068700007</v>
      </c>
      <c r="AU30" s="39">
        <f t="shared" si="8"/>
        <v>4.381129326074297E-2</v>
      </c>
      <c r="AV30" s="39">
        <f t="shared" si="9"/>
        <v>4.7993267318538008E-2</v>
      </c>
      <c r="AW30" s="39">
        <f t="shared" si="10"/>
        <v>-0.19008438542392109</v>
      </c>
      <c r="AX30" s="39">
        <f t="shared" si="11"/>
        <v>-0.19718437134728609</v>
      </c>
      <c r="AY30" s="39">
        <f t="shared" si="12"/>
        <v>7.0999859233649987E-3</v>
      </c>
    </row>
    <row r="31" spans="1:51" x14ac:dyDescent="0.2">
      <c r="A31" s="42" t="s">
        <v>43</v>
      </c>
      <c r="B31" s="42">
        <v>50</v>
      </c>
      <c r="C31" s="38">
        <v>4755.2834030000004</v>
      </c>
      <c r="D31" s="46" t="s">
        <v>25</v>
      </c>
      <c r="E31" s="39">
        <v>0.464610005178</v>
      </c>
      <c r="F31" s="39">
        <v>0.23386012165200001</v>
      </c>
      <c r="G31">
        <v>0.18945859159799999</v>
      </c>
      <c r="H31" s="39">
        <f t="shared" si="4"/>
        <v>0.50334714932022229</v>
      </c>
      <c r="I31" s="39">
        <v>0.284895501755</v>
      </c>
      <c r="J31" s="38">
        <v>21.050999879799999</v>
      </c>
      <c r="K31" s="78">
        <v>0.46</v>
      </c>
      <c r="L31" s="79">
        <v>16.899999999999999</v>
      </c>
      <c r="M31" s="38">
        <v>9051.4685800200004</v>
      </c>
      <c r="N31" s="46" t="s">
        <v>25</v>
      </c>
      <c r="O31" s="38">
        <v>4908.1477500000001</v>
      </c>
      <c r="P31" s="39">
        <v>0.47954545676600002</v>
      </c>
      <c r="Q31" s="39">
        <v>0.20419391129100001</v>
      </c>
      <c r="R31">
        <v>0.166688742684</v>
      </c>
      <c r="S31" s="39">
        <f t="shared" si="5"/>
        <v>0.42580720640762715</v>
      </c>
      <c r="T31" s="39">
        <v>0.24181575895599999</v>
      </c>
      <c r="U31" s="38">
        <v>58.538999795899997</v>
      </c>
      <c r="V31" s="38">
        <v>10235</v>
      </c>
      <c r="W31" s="73">
        <f t="shared" si="6"/>
        <v>0.21887794557670678</v>
      </c>
      <c r="X31" s="73">
        <f t="shared" si="7"/>
        <v>0.47582162081892776</v>
      </c>
      <c r="Y31" s="46">
        <f t="shared" si="0"/>
        <v>3.2146211707079556E-2</v>
      </c>
      <c r="Z31" s="46">
        <f t="shared" si="1"/>
        <v>-0.12685450666593501</v>
      </c>
      <c r="AA31" s="79">
        <v>0.46</v>
      </c>
      <c r="AB31" s="79">
        <v>1689.9999999999998</v>
      </c>
      <c r="AC31" s="38">
        <v>406660.923151</v>
      </c>
      <c r="AD31" s="46" t="s">
        <v>25</v>
      </c>
      <c r="AE31" s="38">
        <v>5050.708106</v>
      </c>
      <c r="AF31" s="39">
        <v>0.49347416766000002</v>
      </c>
      <c r="AG31" s="39">
        <v>0.18865884165800001</v>
      </c>
      <c r="AH31">
        <v>0.15076020820800001</v>
      </c>
      <c r="AI31" s="39">
        <v>0.21573170707100001</v>
      </c>
      <c r="AJ31" s="38">
        <v>32</v>
      </c>
      <c r="AK31" s="46">
        <f t="shared" si="2"/>
        <v>6.2125572329426872E-2</v>
      </c>
      <c r="AL31" s="46">
        <f t="shared" si="3"/>
        <v>-0.19328340238043076</v>
      </c>
      <c r="AM31" s="79">
        <v>0.46</v>
      </c>
      <c r="AN31" s="38">
        <v>237.63918050000001</v>
      </c>
      <c r="AO31" s="46" t="s">
        <v>89</v>
      </c>
      <c r="AP31" s="39">
        <v>0.49347416766000002</v>
      </c>
      <c r="AQ31" s="39">
        <v>0.18865884165800001</v>
      </c>
      <c r="AR31" s="39">
        <v>0.15076020820800001</v>
      </c>
      <c r="AS31" s="39">
        <v>0.21573170707100001</v>
      </c>
      <c r="AT31" s="38">
        <v>43.0090000629</v>
      </c>
      <c r="AU31" s="39">
        <f t="shared" si="8"/>
        <v>3.214621170776983E-2</v>
      </c>
      <c r="AV31" s="39">
        <f t="shared" si="9"/>
        <v>6.2125572330156066E-2</v>
      </c>
      <c r="AW31" s="39">
        <f t="shared" si="10"/>
        <v>-0.12685450666593501</v>
      </c>
      <c r="AX31" s="39">
        <f t="shared" si="11"/>
        <v>-0.19328340238043076</v>
      </c>
      <c r="AY31" s="39">
        <f t="shared" si="12"/>
        <v>6.6428895714495756E-2</v>
      </c>
    </row>
    <row r="32" spans="1:51" x14ac:dyDescent="0.2">
      <c r="A32" s="42" t="s">
        <v>44</v>
      </c>
      <c r="B32" s="42">
        <v>10</v>
      </c>
      <c r="C32" s="38">
        <v>16017.328463</v>
      </c>
      <c r="D32" s="46" t="s">
        <v>25</v>
      </c>
      <c r="E32" s="39">
        <v>1.1844508217900001</v>
      </c>
      <c r="F32" s="39">
        <v>0.51456723577600005</v>
      </c>
      <c r="G32">
        <v>0.41665960421999998</v>
      </c>
      <c r="H32" s="39">
        <f t="shared" si="4"/>
        <v>0.43443528959552824</v>
      </c>
      <c r="I32" s="39">
        <v>0.24686444119699999</v>
      </c>
      <c r="J32" s="38">
        <v>130.34200000800001</v>
      </c>
      <c r="K32" s="78">
        <v>1.18</v>
      </c>
      <c r="L32" s="79">
        <v>8.9</v>
      </c>
      <c r="M32" s="38">
        <v>29148.2702833</v>
      </c>
      <c r="N32" s="46" t="s">
        <v>25</v>
      </c>
      <c r="O32" s="38">
        <v>16431.161408</v>
      </c>
      <c r="P32" s="39">
        <v>1.215052977</v>
      </c>
      <c r="Q32" s="39">
        <v>0.44683057154099998</v>
      </c>
      <c r="R32">
        <v>0.37283271629699999</v>
      </c>
      <c r="S32" s="39">
        <f t="shared" si="5"/>
        <v>0.36774575265371329</v>
      </c>
      <c r="T32" s="39">
        <v>0.20994344316999999</v>
      </c>
      <c r="U32" s="38">
        <v>385.19499993300002</v>
      </c>
      <c r="V32" s="38">
        <v>13523</v>
      </c>
      <c r="W32" s="73">
        <f t="shared" si="6"/>
        <v>0.4597033464145639</v>
      </c>
      <c r="X32" s="73">
        <f t="shared" si="7"/>
        <v>0.38957910713098637</v>
      </c>
      <c r="Y32" s="46">
        <f t="shared" si="0"/>
        <v>2.5836577301636379E-2</v>
      </c>
      <c r="Z32" s="46">
        <f t="shared" si="1"/>
        <v>-0.1316381213678498</v>
      </c>
      <c r="AA32" s="79">
        <v>1.18</v>
      </c>
      <c r="AB32" s="79">
        <v>890</v>
      </c>
      <c r="AC32" s="38">
        <v>1288142.0489399999</v>
      </c>
      <c r="AD32" s="46" t="s">
        <v>25</v>
      </c>
      <c r="AE32" s="38">
        <v>16431.161408</v>
      </c>
      <c r="AF32" s="39">
        <v>1.215052977</v>
      </c>
      <c r="AG32" s="39">
        <v>0.44683057154099998</v>
      </c>
      <c r="AH32">
        <v>0.37283271629699999</v>
      </c>
      <c r="AI32" s="39">
        <v>0.20994344316999999</v>
      </c>
      <c r="AJ32" s="38">
        <v>125.610000134</v>
      </c>
      <c r="AK32" s="46">
        <f t="shared" si="2"/>
        <v>2.5836577301636379E-2</v>
      </c>
      <c r="AL32" s="46">
        <f t="shared" si="3"/>
        <v>-0.1316381213678498</v>
      </c>
      <c r="AM32" s="79">
        <v>1.18</v>
      </c>
      <c r="AN32" s="38">
        <v>1428.8886376800001</v>
      </c>
      <c r="AO32" s="46" t="s">
        <v>89</v>
      </c>
      <c r="AP32" s="39">
        <v>1.215052977</v>
      </c>
      <c r="AQ32" s="39">
        <v>0.44683057154099998</v>
      </c>
      <c r="AR32" s="39">
        <v>0.37283271629699999</v>
      </c>
      <c r="AS32" s="39">
        <v>0.20994344316999999</v>
      </c>
      <c r="AT32" s="38">
        <v>91.935999870299995</v>
      </c>
      <c r="AU32" s="39">
        <f t="shared" si="8"/>
        <v>2.5836577295587932E-2</v>
      </c>
      <c r="AV32" s="39">
        <f t="shared" si="9"/>
        <v>2.5836577295587932E-2</v>
      </c>
      <c r="AW32" s="39">
        <f t="shared" si="10"/>
        <v>-0.1316381213678498</v>
      </c>
      <c r="AX32" s="39">
        <f t="shared" si="11"/>
        <v>-0.1316381213678498</v>
      </c>
      <c r="AY32" s="39">
        <f t="shared" si="12"/>
        <v>0</v>
      </c>
    </row>
    <row r="33" spans="1:51" x14ac:dyDescent="0.2">
      <c r="A33" s="42" t="s">
        <v>44</v>
      </c>
      <c r="B33" s="42">
        <v>20</v>
      </c>
      <c r="C33" s="38">
        <v>10778.72237</v>
      </c>
      <c r="D33" s="46" t="s">
        <v>25</v>
      </c>
      <c r="E33" s="39">
        <v>0.79706591510799996</v>
      </c>
      <c r="F33" s="39">
        <v>0.36823991858999999</v>
      </c>
      <c r="G33">
        <v>0.30494401419799999</v>
      </c>
      <c r="H33" s="39">
        <f t="shared" si="4"/>
        <v>0.46199431139908248</v>
      </c>
      <c r="I33" s="39">
        <v>0.26455911013299999</v>
      </c>
      <c r="J33" s="38">
        <v>56.159000158300003</v>
      </c>
      <c r="K33" s="78">
        <v>0.79</v>
      </c>
      <c r="L33" s="79">
        <v>11.7</v>
      </c>
      <c r="M33" s="38">
        <v>19556.1638638</v>
      </c>
      <c r="N33" s="46" t="s">
        <v>25</v>
      </c>
      <c r="O33" s="38">
        <v>11130.189054</v>
      </c>
      <c r="P33" s="39">
        <v>0.82305620453999995</v>
      </c>
      <c r="Q33" s="39">
        <v>0.30789707835800001</v>
      </c>
      <c r="R33">
        <v>0.24849168947399999</v>
      </c>
      <c r="S33" s="39">
        <f t="shared" si="5"/>
        <v>0.37408997910425984</v>
      </c>
      <c r="T33" s="39">
        <v>0.21245411830300001</v>
      </c>
      <c r="U33" s="38">
        <v>507.82899999599999</v>
      </c>
      <c r="V33" s="38">
        <v>13523</v>
      </c>
      <c r="W33" s="73">
        <f t="shared" si="6"/>
        <v>0.32635902060825722</v>
      </c>
      <c r="X33" s="73">
        <f t="shared" si="7"/>
        <v>0.41311268431424963</v>
      </c>
      <c r="Y33" s="46">
        <f t="shared" si="0"/>
        <v>3.2607453085369796E-2</v>
      </c>
      <c r="Z33" s="46">
        <f t="shared" si="1"/>
        <v>-0.16386827496338324</v>
      </c>
      <c r="AA33" s="79">
        <v>0.79</v>
      </c>
      <c r="AB33" s="79">
        <v>1170</v>
      </c>
      <c r="AC33" s="38">
        <v>852609.157075</v>
      </c>
      <c r="AD33" s="46" t="s">
        <v>25</v>
      </c>
      <c r="AE33" s="38">
        <v>11207.677702000001</v>
      </c>
      <c r="AF33" s="39">
        <v>0.82878634193599998</v>
      </c>
      <c r="AG33" s="39">
        <v>0.30219679280799999</v>
      </c>
      <c r="AH33">
        <v>0.243505748465</v>
      </c>
      <c r="AI33" s="39">
        <v>0.206949622399</v>
      </c>
      <c r="AJ33" s="38">
        <v>108.09299993499999</v>
      </c>
      <c r="AK33" s="46">
        <f t="shared" si="2"/>
        <v>3.9796491390658335E-2</v>
      </c>
      <c r="AL33" s="46">
        <f t="shared" si="3"/>
        <v>-0.17934808924268941</v>
      </c>
      <c r="AM33" s="79">
        <v>0.79</v>
      </c>
      <c r="AN33" s="38">
        <v>719.14656356600005</v>
      </c>
      <c r="AO33" s="46" t="s">
        <v>89</v>
      </c>
      <c r="AP33" s="39">
        <v>0.82878634193599998</v>
      </c>
      <c r="AQ33" s="39">
        <v>0.30219679280799999</v>
      </c>
      <c r="AR33" s="39">
        <v>0.243505748465</v>
      </c>
      <c r="AS33" s="39">
        <v>0.206949622399</v>
      </c>
      <c r="AT33" s="38">
        <v>130.28899979600001</v>
      </c>
      <c r="AU33" s="39">
        <f t="shared" si="8"/>
        <v>3.2607453084326644E-2</v>
      </c>
      <c r="AV33" s="39">
        <f t="shared" si="9"/>
        <v>3.9796491390178199E-2</v>
      </c>
      <c r="AW33" s="39">
        <f t="shared" si="10"/>
        <v>-0.16386827496338324</v>
      </c>
      <c r="AX33" s="39">
        <f t="shared" si="11"/>
        <v>-0.17934808924268941</v>
      </c>
      <c r="AY33" s="39">
        <f t="shared" si="12"/>
        <v>1.547981427930617E-2</v>
      </c>
    </row>
    <row r="34" spans="1:51" x14ac:dyDescent="0.2">
      <c r="A34" s="42" t="s">
        <v>44</v>
      </c>
      <c r="B34" s="42">
        <v>30</v>
      </c>
      <c r="C34" s="38">
        <v>8597.7645350000003</v>
      </c>
      <c r="D34" s="46" t="s">
        <v>25</v>
      </c>
      <c r="E34" s="39">
        <v>0.63578825223699997</v>
      </c>
      <c r="F34" s="39">
        <v>0.31566747717600002</v>
      </c>
      <c r="G34">
        <v>0.25950472590599999</v>
      </c>
      <c r="H34" s="39">
        <f t="shared" si="4"/>
        <v>0.49649781364366896</v>
      </c>
      <c r="I34" s="39">
        <v>0.283062627367</v>
      </c>
      <c r="J34" s="38">
        <v>62.746000051499998</v>
      </c>
      <c r="K34" s="78">
        <v>0.63</v>
      </c>
      <c r="L34" s="79">
        <v>12.7</v>
      </c>
      <c r="M34" s="38">
        <v>15342.128531300001</v>
      </c>
      <c r="N34" s="46" t="s">
        <v>25</v>
      </c>
      <c r="O34" s="38">
        <v>8888.7966550000001</v>
      </c>
      <c r="P34" s="39">
        <v>0.65730952118599995</v>
      </c>
      <c r="Q34" s="39">
        <v>0.256295306296</v>
      </c>
      <c r="R34">
        <v>0.20875550023</v>
      </c>
      <c r="S34" s="39">
        <f t="shared" si="5"/>
        <v>0.38991570642938506</v>
      </c>
      <c r="T34" s="39">
        <v>0.221392373112</v>
      </c>
      <c r="U34" s="38">
        <v>255.731000185</v>
      </c>
      <c r="V34" s="38">
        <v>13523</v>
      </c>
      <c r="W34" s="73">
        <f t="shared" si="6"/>
        <v>0.27413760448773933</v>
      </c>
      <c r="X34" s="73">
        <f t="shared" si="7"/>
        <v>0.43513905474244335</v>
      </c>
      <c r="Y34" s="46">
        <f t="shared" ref="Y34:Y51" si="13">(O34-C34)/C34</f>
        <v>3.3849743013461095E-2</v>
      </c>
      <c r="Z34" s="46">
        <f t="shared" ref="Z34:Z51" si="14">(Q34-F34)/F34</f>
        <v>-0.1880845356992451</v>
      </c>
      <c r="AA34" s="79">
        <v>0.63</v>
      </c>
      <c r="AB34" s="79">
        <v>1270</v>
      </c>
      <c r="AC34" s="38">
        <v>644860.379969</v>
      </c>
      <c r="AD34" s="46" t="s">
        <v>25</v>
      </c>
      <c r="AE34" s="38">
        <v>9069.8400230000007</v>
      </c>
      <c r="AF34" s="39">
        <v>0.67069733217500005</v>
      </c>
      <c r="AG34" s="39">
        <v>0.24578413923100001</v>
      </c>
      <c r="AH34">
        <v>0.19756396020100001</v>
      </c>
      <c r="AI34" s="39">
        <v>0.206714071375</v>
      </c>
      <c r="AJ34" s="38">
        <v>293.08500003799998</v>
      </c>
      <c r="AK34" s="46">
        <f t="shared" ref="AK34:AK51" si="15">(AE34-C34)/C34</f>
        <v>5.4906770949386133E-2</v>
      </c>
      <c r="AL34" s="46">
        <f t="shared" ref="AL34:AL51" si="16">(AG34-F34)/F34</f>
        <v>-0.22138276191828479</v>
      </c>
      <c r="AM34" s="79">
        <v>0.63</v>
      </c>
      <c r="AN34" s="38">
        <v>500.62247239800001</v>
      </c>
      <c r="AO34" s="46" t="s">
        <v>89</v>
      </c>
      <c r="AP34" s="39">
        <v>0.67069733217500005</v>
      </c>
      <c r="AQ34" s="39">
        <v>0.24578413923100001</v>
      </c>
      <c r="AR34" s="39">
        <v>0.19756396020100001</v>
      </c>
      <c r="AS34" s="39">
        <v>0.206714071375</v>
      </c>
      <c r="AT34" s="38">
        <v>298.22099995600001</v>
      </c>
      <c r="AU34" s="39">
        <f t="shared" si="8"/>
        <v>3.384974301314643E-2</v>
      </c>
      <c r="AV34" s="39">
        <f t="shared" si="9"/>
        <v>5.4906770949563206E-2</v>
      </c>
      <c r="AW34" s="39">
        <f t="shared" si="10"/>
        <v>-0.1880845356992451</v>
      </c>
      <c r="AX34" s="39">
        <f t="shared" si="11"/>
        <v>-0.22138276191828479</v>
      </c>
      <c r="AY34" s="39">
        <f t="shared" si="12"/>
        <v>3.3298226219039689E-2</v>
      </c>
    </row>
    <row r="35" spans="1:51" x14ac:dyDescent="0.2">
      <c r="A35" s="42" t="s">
        <v>44</v>
      </c>
      <c r="B35" s="42">
        <v>40</v>
      </c>
      <c r="C35" s="38">
        <v>7295.2696249999999</v>
      </c>
      <c r="D35" s="46" t="s">
        <v>25</v>
      </c>
      <c r="E35" s="39">
        <v>0.53947124343700004</v>
      </c>
      <c r="F35" s="39">
        <v>0.27447986835799998</v>
      </c>
      <c r="G35">
        <v>0.222473909251</v>
      </c>
      <c r="H35" s="39">
        <f t="shared" si="4"/>
        <v>0.5087942530713484</v>
      </c>
      <c r="I35" s="39">
        <v>0.28764595442599999</v>
      </c>
      <c r="J35" s="38">
        <v>43.192000150699997</v>
      </c>
      <c r="K35" s="78">
        <v>0.53</v>
      </c>
      <c r="L35" s="79">
        <v>14.3</v>
      </c>
      <c r="M35" s="38">
        <v>13184.0401822</v>
      </c>
      <c r="N35" s="46" t="s">
        <v>25</v>
      </c>
      <c r="O35" s="38">
        <v>7496.3183879999997</v>
      </c>
      <c r="P35" s="39">
        <v>0.55433841514500004</v>
      </c>
      <c r="Q35" s="39">
        <v>0.22537776881499999</v>
      </c>
      <c r="R35">
        <v>0.185198902227</v>
      </c>
      <c r="S35" s="39">
        <f t="shared" si="5"/>
        <v>0.40657072044348075</v>
      </c>
      <c r="T35" s="39">
        <v>0.23182444183000001</v>
      </c>
      <c r="U35" s="38">
        <v>217.845000029</v>
      </c>
      <c r="V35" s="38">
        <v>13523</v>
      </c>
      <c r="W35" s="73">
        <f t="shared" si="6"/>
        <v>0.24253790829664007</v>
      </c>
      <c r="X35" s="73">
        <f t="shared" si="7"/>
        <v>0.45761869489932089</v>
      </c>
      <c r="Y35" s="46">
        <f t="shared" si="13"/>
        <v>2.7558784436291454E-2</v>
      </c>
      <c r="Z35" s="46">
        <f t="shared" si="14"/>
        <v>-0.17889144233688153</v>
      </c>
      <c r="AA35" s="79">
        <v>0.53</v>
      </c>
      <c r="AB35" s="79">
        <v>1430</v>
      </c>
      <c r="AC35" s="38">
        <v>564518.59105399996</v>
      </c>
      <c r="AD35" s="46" t="s">
        <v>25</v>
      </c>
      <c r="AE35" s="38">
        <v>7626.356162</v>
      </c>
      <c r="AF35" s="39">
        <v>0.563954459957</v>
      </c>
      <c r="AG35" s="39">
        <v>0.216914408892</v>
      </c>
      <c r="AH35">
        <v>0.178203125474</v>
      </c>
      <c r="AI35" s="39">
        <v>0.219096424545</v>
      </c>
      <c r="AJ35" s="38">
        <v>283.53299999199999</v>
      </c>
      <c r="AK35" s="46">
        <f t="shared" si="15"/>
        <v>4.5383728637719833E-2</v>
      </c>
      <c r="AL35" s="46">
        <f t="shared" si="16"/>
        <v>-0.20972561598185485</v>
      </c>
      <c r="AM35" s="79">
        <v>0.53</v>
      </c>
      <c r="AN35" s="38">
        <v>389.43512929500002</v>
      </c>
      <c r="AO35" s="46" t="s">
        <v>89</v>
      </c>
      <c r="AP35" s="39">
        <v>0.563954459957</v>
      </c>
      <c r="AQ35" s="39">
        <v>0.216914408892</v>
      </c>
      <c r="AR35" s="39">
        <v>0.178203125474</v>
      </c>
      <c r="AS35" s="39">
        <v>0.219096424545</v>
      </c>
      <c r="AT35" s="38">
        <v>166.60500001899999</v>
      </c>
      <c r="AU35" s="39">
        <f t="shared" si="8"/>
        <v>2.7558784437295418E-2</v>
      </c>
      <c r="AV35" s="39">
        <f t="shared" si="9"/>
        <v>4.5383728637723275E-2</v>
      </c>
      <c r="AW35" s="39">
        <f t="shared" si="10"/>
        <v>-0.17889144233688153</v>
      </c>
      <c r="AX35" s="39">
        <f t="shared" si="11"/>
        <v>-0.20972561598185485</v>
      </c>
      <c r="AY35" s="39">
        <f t="shared" si="12"/>
        <v>3.0834173644973317E-2</v>
      </c>
    </row>
    <row r="36" spans="1:51" x14ac:dyDescent="0.2">
      <c r="A36" s="42" t="s">
        <v>44</v>
      </c>
      <c r="B36" s="42">
        <v>50</v>
      </c>
      <c r="C36" s="38">
        <v>6423.4900260000004</v>
      </c>
      <c r="D36" s="46" t="s">
        <v>25</v>
      </c>
      <c r="E36" s="39">
        <v>0.47500480854799998</v>
      </c>
      <c r="F36" s="39">
        <v>0.23794325062800001</v>
      </c>
      <c r="G36">
        <v>0.19270960231299999</v>
      </c>
      <c r="H36" s="39">
        <f t="shared" si="4"/>
        <v>0.50092808819209134</v>
      </c>
      <c r="I36" s="39">
        <v>0.28329967328299999</v>
      </c>
      <c r="J36" s="38">
        <v>55.345999956100002</v>
      </c>
      <c r="K36" s="78">
        <v>0.47</v>
      </c>
      <c r="L36" s="79">
        <v>16.7</v>
      </c>
      <c r="M36" s="38">
        <v>11731.6958491</v>
      </c>
      <c r="N36" s="46" t="s">
        <v>25</v>
      </c>
      <c r="O36" s="38">
        <v>6653.3221290000001</v>
      </c>
      <c r="P36" s="39">
        <v>0.49200045322800001</v>
      </c>
      <c r="Q36" s="39">
        <v>0.19727357175499999</v>
      </c>
      <c r="R36">
        <v>0.16100424960900001</v>
      </c>
      <c r="S36" s="39">
        <f t="shared" si="5"/>
        <v>0.40096217485308006</v>
      </c>
      <c r="T36" s="39">
        <v>0.22765876904900001</v>
      </c>
      <c r="U36" s="38">
        <v>144.775000095</v>
      </c>
      <c r="V36" s="38">
        <v>13523</v>
      </c>
      <c r="W36" s="73">
        <f t="shared" si="6"/>
        <v>0.2120716264141565</v>
      </c>
      <c r="X36" s="73">
        <f t="shared" si="7"/>
        <v>0.45121622641309894</v>
      </c>
      <c r="Y36" s="46">
        <f t="shared" si="13"/>
        <v>3.5779942378632364E-2</v>
      </c>
      <c r="Z36" s="46">
        <f t="shared" si="14"/>
        <v>-0.17092175872045606</v>
      </c>
      <c r="AA36" s="79">
        <v>0.47</v>
      </c>
      <c r="AB36" s="79">
        <v>1670</v>
      </c>
      <c r="AC36" s="38">
        <v>513024.31550000003</v>
      </c>
      <c r="AD36" s="46" t="s">
        <v>25</v>
      </c>
      <c r="AE36" s="38">
        <v>6685.5766649999996</v>
      </c>
      <c r="AF36" s="39">
        <v>0.49438561450899998</v>
      </c>
      <c r="AG36" s="39">
        <v>0.19548954490199999</v>
      </c>
      <c r="AH36">
        <v>0.159917644424</v>
      </c>
      <c r="AI36" s="39">
        <v>0.224625157352</v>
      </c>
      <c r="AJ36" s="38">
        <v>115.573999882</v>
      </c>
      <c r="AK36" s="46">
        <f t="shared" si="15"/>
        <v>4.0801283716354476E-2</v>
      </c>
      <c r="AL36" s="46">
        <f t="shared" si="16"/>
        <v>-0.17841945763938502</v>
      </c>
      <c r="AM36" s="79">
        <v>0.47</v>
      </c>
      <c r="AN36" s="38">
        <v>303.19684960199999</v>
      </c>
      <c r="AO36" s="46" t="s">
        <v>89</v>
      </c>
      <c r="AP36" s="39">
        <v>0.49438561450899998</v>
      </c>
      <c r="AQ36" s="39">
        <v>0.19548954490199999</v>
      </c>
      <c r="AR36" s="39">
        <v>0.159917644424</v>
      </c>
      <c r="AS36" s="39">
        <v>0.224625157352</v>
      </c>
      <c r="AT36" s="38">
        <v>202.54200005499999</v>
      </c>
      <c r="AU36" s="39">
        <f t="shared" si="8"/>
        <v>3.5779942379851923E-2</v>
      </c>
      <c r="AV36" s="39">
        <f t="shared" si="9"/>
        <v>4.0801283718039545E-2</v>
      </c>
      <c r="AW36" s="39">
        <f t="shared" si="10"/>
        <v>-0.17092175872045606</v>
      </c>
      <c r="AX36" s="39">
        <f t="shared" si="11"/>
        <v>-0.17841945763938502</v>
      </c>
      <c r="AY36" s="39">
        <f t="shared" si="12"/>
        <v>7.4976989189289578E-3</v>
      </c>
    </row>
    <row r="37" spans="1:51" x14ac:dyDescent="0.2">
      <c r="A37" s="42" t="s">
        <v>45</v>
      </c>
      <c r="B37" s="42">
        <v>10</v>
      </c>
      <c r="C37" s="38">
        <v>15872.867015</v>
      </c>
      <c r="D37" s="46" t="s">
        <v>25</v>
      </c>
      <c r="E37" s="39">
        <v>1.1690136260899999</v>
      </c>
      <c r="F37" s="39">
        <v>0.48391896001099999</v>
      </c>
      <c r="G37">
        <v>0.399828141438</v>
      </c>
      <c r="H37" s="39">
        <f t="shared" si="4"/>
        <v>0.4139549353496963</v>
      </c>
      <c r="I37" s="39">
        <v>0.23660697621499999</v>
      </c>
      <c r="J37" s="38">
        <v>130.995000124</v>
      </c>
      <c r="K37" s="78">
        <v>1.1599999999999999</v>
      </c>
      <c r="L37" s="79">
        <v>9.9</v>
      </c>
      <c r="M37" s="38">
        <v>29997.4489626</v>
      </c>
      <c r="N37" s="46" t="s">
        <v>25</v>
      </c>
      <c r="O37" s="38">
        <v>15999.271096</v>
      </c>
      <c r="P37" s="39">
        <v>1.1783231032599999</v>
      </c>
      <c r="Q37" s="39">
        <v>0.45664106683400002</v>
      </c>
      <c r="R37">
        <v>0.37856586202100001</v>
      </c>
      <c r="S37" s="39">
        <f t="shared" si="5"/>
        <v>0.38753468006409875</v>
      </c>
      <c r="T37" s="39">
        <v>0.22131979856100001</v>
      </c>
      <c r="U37" s="38">
        <v>132.16100001300001</v>
      </c>
      <c r="V37" s="38">
        <v>13578</v>
      </c>
      <c r="W37" s="73">
        <f t="shared" si="6"/>
        <v>0.45636807098208071</v>
      </c>
      <c r="X37" s="73">
        <f t="shared" si="7"/>
        <v>0.39342075084662131</v>
      </c>
      <c r="Y37" s="46">
        <f t="shared" si="13"/>
        <v>7.9635317854391159E-3</v>
      </c>
      <c r="Z37" s="46">
        <f t="shared" si="14"/>
        <v>-5.6368721689226464E-2</v>
      </c>
      <c r="AA37" s="79">
        <v>1.1599999999999999</v>
      </c>
      <c r="AB37" s="79">
        <v>990</v>
      </c>
      <c r="AC37" s="38">
        <v>1415817.0577499999</v>
      </c>
      <c r="AD37" s="46" t="s">
        <v>25</v>
      </c>
      <c r="AE37" s="38">
        <v>15999.271096</v>
      </c>
      <c r="AF37" s="39">
        <v>1.1783231032599999</v>
      </c>
      <c r="AG37" s="39">
        <v>0.45664106683400002</v>
      </c>
      <c r="AH37">
        <v>0.37856586202100001</v>
      </c>
      <c r="AI37" s="39">
        <v>0.22131979856100001</v>
      </c>
      <c r="AJ37" s="38">
        <v>170.78800010699999</v>
      </c>
      <c r="AK37" s="46">
        <f t="shared" si="15"/>
        <v>7.9635317854391159E-3</v>
      </c>
      <c r="AL37" s="46">
        <f t="shared" si="16"/>
        <v>-5.6368721689226464E-2</v>
      </c>
      <c r="AM37" s="79">
        <v>1.1599999999999999</v>
      </c>
      <c r="AN37" s="38">
        <v>1413.9573602600001</v>
      </c>
      <c r="AO37" s="46" t="s">
        <v>89</v>
      </c>
      <c r="AP37" s="39">
        <v>1.1783231032599999</v>
      </c>
      <c r="AQ37" s="39">
        <v>0.45664106683400002</v>
      </c>
      <c r="AR37" s="39">
        <v>0.37856586202100001</v>
      </c>
      <c r="AS37" s="39">
        <v>0.22131979856100001</v>
      </c>
      <c r="AT37" s="38">
        <v>122.632999897</v>
      </c>
      <c r="AU37" s="39">
        <f t="shared" si="8"/>
        <v>7.9635317863123445E-3</v>
      </c>
      <c r="AV37" s="39">
        <f t="shared" si="9"/>
        <v>7.9635317863123445E-3</v>
      </c>
      <c r="AW37" s="39">
        <f t="shared" si="10"/>
        <v>-5.6368721689226464E-2</v>
      </c>
      <c r="AX37" s="39">
        <f t="shared" si="11"/>
        <v>-5.6368721689226464E-2</v>
      </c>
      <c r="AY37" s="39">
        <f t="shared" si="12"/>
        <v>0</v>
      </c>
    </row>
    <row r="38" spans="1:51" x14ac:dyDescent="0.2">
      <c r="A38" s="42" t="s">
        <v>45</v>
      </c>
      <c r="B38" s="42">
        <v>20</v>
      </c>
      <c r="C38" s="38">
        <v>10977.623654999999</v>
      </c>
      <c r="D38" s="46" t="s">
        <v>25</v>
      </c>
      <c r="E38" s="39">
        <v>0.80848605501500004</v>
      </c>
      <c r="F38" s="39">
        <v>0.37995160820099999</v>
      </c>
      <c r="G38">
        <v>0.31408859917199999</v>
      </c>
      <c r="H38" s="39">
        <f t="shared" si="4"/>
        <v>0.46995443625054317</v>
      </c>
      <c r="I38" s="39">
        <v>0.26847117722000002</v>
      </c>
      <c r="J38" s="38">
        <v>89.557999849300003</v>
      </c>
      <c r="K38" s="78">
        <v>0.8</v>
      </c>
      <c r="L38" s="79">
        <v>11.2</v>
      </c>
      <c r="M38" s="38">
        <v>19642.208606</v>
      </c>
      <c r="N38" s="46" t="s">
        <v>25</v>
      </c>
      <c r="O38" s="38">
        <v>11262.921393000001</v>
      </c>
      <c r="P38" s="39">
        <v>0.82949781948699997</v>
      </c>
      <c r="Q38" s="39">
        <v>0.32319399788999997</v>
      </c>
      <c r="R38">
        <v>0.26262904222799999</v>
      </c>
      <c r="S38" s="39">
        <f t="shared" si="5"/>
        <v>0.38962609701599721</v>
      </c>
      <c r="T38" s="39">
        <v>0.221385279273</v>
      </c>
      <c r="U38" s="38">
        <v>248.87399983399999</v>
      </c>
      <c r="V38" s="38">
        <v>13578</v>
      </c>
      <c r="W38" s="73">
        <f t="shared" si="6"/>
        <v>0.33196448441900789</v>
      </c>
      <c r="X38" s="73">
        <f t="shared" si="7"/>
        <v>0.41495560552375982</v>
      </c>
      <c r="Y38" s="46">
        <f t="shared" si="13"/>
        <v>2.5989025217680515E-2</v>
      </c>
      <c r="Z38" s="46">
        <f t="shared" si="14"/>
        <v>-0.14938115561541301</v>
      </c>
      <c r="AA38" s="79">
        <v>0.8</v>
      </c>
      <c r="AB38" s="79">
        <v>1120</v>
      </c>
      <c r="AC38" s="38">
        <v>846139.19117400004</v>
      </c>
      <c r="AD38" s="46" t="s">
        <v>25</v>
      </c>
      <c r="AE38" s="38">
        <v>11309.301405</v>
      </c>
      <c r="AF38" s="39">
        <v>0.83291364008000002</v>
      </c>
      <c r="AG38" s="39">
        <v>0.320894195311</v>
      </c>
      <c r="AH38">
        <v>0.26072597920700002</v>
      </c>
      <c r="AI38" s="39">
        <v>0.21879026513499999</v>
      </c>
      <c r="AJ38" s="38">
        <v>1416.75099993</v>
      </c>
      <c r="AK38" s="46">
        <f t="shared" si="15"/>
        <v>3.0213984412640237E-2</v>
      </c>
      <c r="AL38" s="46">
        <f t="shared" si="16"/>
        <v>-0.15543403848091558</v>
      </c>
      <c r="AM38" s="79">
        <v>0.8</v>
      </c>
      <c r="AN38" s="38">
        <v>745.38383015099998</v>
      </c>
      <c r="AO38" s="46" t="s">
        <v>89</v>
      </c>
      <c r="AP38" s="39">
        <v>0.83291364008000002</v>
      </c>
      <c r="AQ38" s="39">
        <v>0.320894195311</v>
      </c>
      <c r="AR38" s="39">
        <v>0.26072597920700002</v>
      </c>
      <c r="AS38" s="39">
        <v>0.21879026513499999</v>
      </c>
      <c r="AT38" s="38">
        <v>651.93700003599997</v>
      </c>
      <c r="AU38" s="39">
        <f t="shared" si="8"/>
        <v>2.5989025217769638E-2</v>
      </c>
      <c r="AV38" s="39">
        <f t="shared" si="9"/>
        <v>3.021398441380262E-2</v>
      </c>
      <c r="AW38" s="39">
        <f t="shared" si="10"/>
        <v>-0.14938115561541301</v>
      </c>
      <c r="AX38" s="39">
        <f t="shared" si="11"/>
        <v>-0.15543403848091558</v>
      </c>
      <c r="AY38" s="39">
        <f t="shared" si="12"/>
        <v>6.0528828655025679E-3</v>
      </c>
    </row>
    <row r="39" spans="1:51" x14ac:dyDescent="0.2">
      <c r="A39" s="42" t="s">
        <v>45</v>
      </c>
      <c r="B39" s="42">
        <v>30</v>
      </c>
      <c r="C39" s="38">
        <v>8669.7790420000001</v>
      </c>
      <c r="D39" s="46" t="s">
        <v>25</v>
      </c>
      <c r="E39" s="39">
        <v>0.63851664766500005</v>
      </c>
      <c r="F39" s="39">
        <v>0.29482094887900001</v>
      </c>
      <c r="G39">
        <v>0.243142365556</v>
      </c>
      <c r="H39" s="39">
        <f t="shared" si="4"/>
        <v>0.46172789692662614</v>
      </c>
      <c r="I39" s="39">
        <v>0.26372595346799999</v>
      </c>
      <c r="J39" s="38">
        <v>46.858000040100002</v>
      </c>
      <c r="K39" s="78">
        <v>0.63</v>
      </c>
      <c r="L39" s="79">
        <v>14.6</v>
      </c>
      <c r="M39" s="38">
        <v>16132.7094404</v>
      </c>
      <c r="N39" s="46" t="s">
        <v>25</v>
      </c>
      <c r="O39" s="38">
        <v>8904.7769380000009</v>
      </c>
      <c r="P39" s="39">
        <v>0.65582390175299998</v>
      </c>
      <c r="Q39" s="39">
        <v>0.25938902746499998</v>
      </c>
      <c r="R39">
        <v>0.21193845181599999</v>
      </c>
      <c r="S39" s="39">
        <f t="shared" si="5"/>
        <v>0.3955162762010655</v>
      </c>
      <c r="T39" s="39">
        <v>0.22473318822400001</v>
      </c>
      <c r="U39" s="38">
        <v>74.379999875999999</v>
      </c>
      <c r="V39" s="38">
        <v>13578</v>
      </c>
      <c r="W39" s="73">
        <f t="shared" si="6"/>
        <v>0.2700397591134443</v>
      </c>
      <c r="X39" s="73">
        <f t="shared" si="7"/>
        <v>0.4286345382753084</v>
      </c>
      <c r="Y39" s="46">
        <f t="shared" si="13"/>
        <v>2.7105407745869142E-2</v>
      </c>
      <c r="Z39" s="46">
        <f t="shared" si="14"/>
        <v>-0.12018115248839373</v>
      </c>
      <c r="AA39" s="79">
        <v>0.63</v>
      </c>
      <c r="AB39" s="79">
        <v>1460</v>
      </c>
      <c r="AC39" s="38">
        <v>731239.20601800003</v>
      </c>
      <c r="AD39" s="46" t="s">
        <v>25</v>
      </c>
      <c r="AE39" s="38">
        <v>8920.5123980000008</v>
      </c>
      <c r="AF39" s="39">
        <v>0.65698279555200001</v>
      </c>
      <c r="AG39" s="39">
        <v>0.25754863672</v>
      </c>
      <c r="AH39">
        <v>0.211378547886</v>
      </c>
      <c r="AI39" s="39">
        <v>0.22297504876499999</v>
      </c>
      <c r="AJ39" s="38">
        <v>674.31100010900002</v>
      </c>
      <c r="AK39" s="46">
        <f t="shared" si="15"/>
        <v>2.892038595047745E-2</v>
      </c>
      <c r="AL39" s="46">
        <f t="shared" si="16"/>
        <v>-0.12642355402735392</v>
      </c>
      <c r="AM39" s="79">
        <v>0.63</v>
      </c>
      <c r="AN39" s="38">
        <v>494.73883124700001</v>
      </c>
      <c r="AO39" s="46" t="s">
        <v>89</v>
      </c>
      <c r="AP39" s="39">
        <v>0.65698279555200001</v>
      </c>
      <c r="AQ39" s="39">
        <v>0.25754863672</v>
      </c>
      <c r="AR39" s="39">
        <v>0.211378547886</v>
      </c>
      <c r="AS39" s="39">
        <v>0.22297504876499999</v>
      </c>
      <c r="AT39" s="38">
        <v>195.80900001500001</v>
      </c>
      <c r="AU39" s="39">
        <f t="shared" si="8"/>
        <v>2.7105407746675143E-2</v>
      </c>
      <c r="AV39" s="39">
        <f t="shared" si="9"/>
        <v>2.8920385951609971E-2</v>
      </c>
      <c r="AW39" s="39">
        <f t="shared" si="10"/>
        <v>-0.12018115248839373</v>
      </c>
      <c r="AX39" s="39">
        <f t="shared" si="11"/>
        <v>-0.12642355402735392</v>
      </c>
      <c r="AY39" s="39">
        <f t="shared" si="12"/>
        <v>6.2424015389601906E-3</v>
      </c>
    </row>
    <row r="40" spans="1:51" x14ac:dyDescent="0.2">
      <c r="A40" s="42" t="s">
        <v>45</v>
      </c>
      <c r="B40" s="42">
        <v>40</v>
      </c>
      <c r="C40" s="38">
        <v>7393.6587170000003</v>
      </c>
      <c r="D40" s="46" t="s">
        <v>25</v>
      </c>
      <c r="E40" s="39">
        <v>0.54453223722199995</v>
      </c>
      <c r="F40" s="39">
        <v>0.26944680944299998</v>
      </c>
      <c r="G40">
        <v>0.22303608070100001</v>
      </c>
      <c r="H40" s="39">
        <f t="shared" si="4"/>
        <v>0.4948225119188846</v>
      </c>
      <c r="I40" s="39">
        <v>0.28212624011499998</v>
      </c>
      <c r="J40" s="38">
        <v>46.102999925600002</v>
      </c>
      <c r="K40" s="78">
        <v>0.54</v>
      </c>
      <c r="L40" s="79">
        <v>15</v>
      </c>
      <c r="M40" s="38">
        <v>13226.678895700001</v>
      </c>
      <c r="N40" s="46" t="s">
        <v>25</v>
      </c>
      <c r="O40" s="38">
        <v>7636.1467220000004</v>
      </c>
      <c r="P40" s="39">
        <v>0.56239112697000004</v>
      </c>
      <c r="Q40" s="39">
        <v>0.22182750445900001</v>
      </c>
      <c r="R40">
        <v>0.18190643229699999</v>
      </c>
      <c r="S40" s="39">
        <f t="shared" si="5"/>
        <v>0.3944363518929293</v>
      </c>
      <c r="T40" s="39">
        <v>0.22376488826900001</v>
      </c>
      <c r="U40" s="38">
        <v>162.33100009</v>
      </c>
      <c r="V40" s="38">
        <v>13578</v>
      </c>
      <c r="W40" s="73">
        <f t="shared" si="6"/>
        <v>0.23430310381262179</v>
      </c>
      <c r="X40" s="73">
        <f t="shared" si="7"/>
        <v>0.4338946366900403</v>
      </c>
      <c r="Y40" s="46">
        <f t="shared" si="13"/>
        <v>3.2796753851033908E-2</v>
      </c>
      <c r="Z40" s="46">
        <f t="shared" si="14"/>
        <v>-0.17672988996395436</v>
      </c>
      <c r="AA40" s="79">
        <v>0.54</v>
      </c>
      <c r="AB40" s="79">
        <v>1500</v>
      </c>
      <c r="AC40" s="38">
        <v>562471.54494399996</v>
      </c>
      <c r="AD40" s="46" t="s">
        <v>25</v>
      </c>
      <c r="AE40" s="38">
        <v>7716.0323079999998</v>
      </c>
      <c r="AF40" s="39">
        <v>0.56827458447500001</v>
      </c>
      <c r="AG40" s="39">
        <v>0.21657370964299999</v>
      </c>
      <c r="AH40">
        <v>0.175500810369</v>
      </c>
      <c r="AI40" s="39">
        <v>0.21535216101999999</v>
      </c>
      <c r="AJ40" s="38">
        <v>387.375</v>
      </c>
      <c r="AK40" s="46">
        <f t="shared" si="15"/>
        <v>4.3601362104904354E-2</v>
      </c>
      <c r="AL40" s="46">
        <f t="shared" si="16"/>
        <v>-0.19622833875561257</v>
      </c>
      <c r="AM40" s="79">
        <v>0.54</v>
      </c>
      <c r="AN40" s="38">
        <v>369.83700842399998</v>
      </c>
      <c r="AO40" s="46" t="s">
        <v>89</v>
      </c>
      <c r="AP40" s="39">
        <v>0.56827458447500001</v>
      </c>
      <c r="AQ40" s="39">
        <v>0.21657370964299999</v>
      </c>
      <c r="AR40" s="39">
        <v>0.175500810369</v>
      </c>
      <c r="AS40" s="39">
        <v>0.21535216101999999</v>
      </c>
      <c r="AT40" s="38">
        <v>184.375999928</v>
      </c>
      <c r="AU40" s="39">
        <f t="shared" si="8"/>
        <v>3.2796753850808685E-2</v>
      </c>
      <c r="AV40" s="39">
        <f t="shared" si="9"/>
        <v>4.3601362105069569E-2</v>
      </c>
      <c r="AW40" s="39">
        <f t="shared" si="10"/>
        <v>-0.17672988996395436</v>
      </c>
      <c r="AX40" s="39">
        <f t="shared" si="11"/>
        <v>-0.19622833875561257</v>
      </c>
      <c r="AY40" s="39">
        <f t="shared" si="12"/>
        <v>1.9498448791658213E-2</v>
      </c>
    </row>
    <row r="41" spans="1:51" x14ac:dyDescent="0.2">
      <c r="A41" s="42" t="s">
        <v>45</v>
      </c>
      <c r="B41" s="42">
        <v>50</v>
      </c>
      <c r="C41" s="38">
        <v>6497.0654169999998</v>
      </c>
      <c r="D41" s="46" t="s">
        <v>25</v>
      </c>
      <c r="E41" s="39">
        <v>0.478499441523</v>
      </c>
      <c r="F41" s="39">
        <v>0.24595534019000001</v>
      </c>
      <c r="G41">
        <v>0.19850012938700001</v>
      </c>
      <c r="H41" s="39">
        <f t="shared" si="4"/>
        <v>0.51401385006251399</v>
      </c>
      <c r="I41" s="39">
        <v>0.28975214608900002</v>
      </c>
      <c r="J41" s="38">
        <v>49.180999994300002</v>
      </c>
      <c r="K41" s="78">
        <v>0.47</v>
      </c>
      <c r="L41" s="79">
        <v>15.8</v>
      </c>
      <c r="M41" s="38">
        <v>11674.7204497</v>
      </c>
      <c r="N41" s="46" t="s">
        <v>25</v>
      </c>
      <c r="O41" s="38">
        <v>6727.7584720000004</v>
      </c>
      <c r="P41" s="39">
        <v>0.49548965031699999</v>
      </c>
      <c r="Q41" s="39">
        <v>0.19622773759100001</v>
      </c>
      <c r="R41">
        <v>0.157952265674</v>
      </c>
      <c r="S41" s="39">
        <f t="shared" si="5"/>
        <v>0.39602792402517223</v>
      </c>
      <c r="T41" s="39">
        <v>0.22472655926900001</v>
      </c>
      <c r="U41" s="38">
        <v>76.609999895100003</v>
      </c>
      <c r="V41" s="38">
        <v>13578</v>
      </c>
      <c r="W41" s="73">
        <f t="shared" si="6"/>
        <v>0.21475230719708793</v>
      </c>
      <c r="X41" s="73">
        <f t="shared" si="7"/>
        <v>0.4569198025469956</v>
      </c>
      <c r="Y41" s="46">
        <f t="shared" si="13"/>
        <v>3.5507269850843286E-2</v>
      </c>
      <c r="Z41" s="46">
        <f t="shared" si="14"/>
        <v>-0.20218143082636678</v>
      </c>
      <c r="AA41" s="79">
        <v>0.47</v>
      </c>
      <c r="AB41" s="79">
        <v>1580</v>
      </c>
      <c r="AC41" s="38">
        <v>500680.13073500001</v>
      </c>
      <c r="AD41" s="46" t="s">
        <v>25</v>
      </c>
      <c r="AE41" s="38">
        <v>6736.7611079999997</v>
      </c>
      <c r="AF41" s="39">
        <v>0.49615268139599999</v>
      </c>
      <c r="AG41" s="39">
        <v>0.19595029636200001</v>
      </c>
      <c r="AH41">
        <v>0.15778266112299999</v>
      </c>
      <c r="AI41" s="39">
        <v>0.22411809329900001</v>
      </c>
      <c r="AJ41" s="38">
        <v>172.83700013199999</v>
      </c>
      <c r="AK41" s="46">
        <f t="shared" si="15"/>
        <v>3.6892916357717492E-2</v>
      </c>
      <c r="AL41" s="46">
        <f t="shared" si="16"/>
        <v>-0.20330944548457947</v>
      </c>
      <c r="AM41" s="79">
        <v>0.47</v>
      </c>
      <c r="AN41" s="38">
        <v>312.619633357</v>
      </c>
      <c r="AO41" s="46" t="s">
        <v>89</v>
      </c>
      <c r="AP41" s="39">
        <v>0.50234425644400005</v>
      </c>
      <c r="AQ41" s="39">
        <v>0.19310836354499999</v>
      </c>
      <c r="AR41" s="39">
        <v>0.156542112225</v>
      </c>
      <c r="AS41" s="39">
        <v>0.21829165965399999</v>
      </c>
      <c r="AT41" s="38">
        <v>140.27399992900001</v>
      </c>
      <c r="AU41" s="39">
        <f t="shared" si="8"/>
        <v>3.550726985160612E-2</v>
      </c>
      <c r="AV41" s="39">
        <f t="shared" si="9"/>
        <v>4.9832482238861504E-2</v>
      </c>
      <c r="AW41" s="39">
        <f t="shared" si="10"/>
        <v>-0.20218143082636678</v>
      </c>
      <c r="AX41" s="39">
        <f t="shared" si="11"/>
        <v>-0.21486411559178115</v>
      </c>
      <c r="AY41" s="39">
        <f t="shared" si="12"/>
        <v>1.268268476541437E-2</v>
      </c>
    </row>
    <row r="42" spans="1:51" x14ac:dyDescent="0.2">
      <c r="A42" s="42" t="s">
        <v>46</v>
      </c>
      <c r="B42" s="42">
        <v>10</v>
      </c>
      <c r="C42" s="38">
        <v>22574.930896000002</v>
      </c>
      <c r="D42" s="46" t="s">
        <v>25</v>
      </c>
      <c r="E42" s="39">
        <v>1.19469363336</v>
      </c>
      <c r="F42" s="39">
        <v>0.47833650499500002</v>
      </c>
      <c r="G42">
        <v>0.39080335625700002</v>
      </c>
      <c r="H42" s="39">
        <f t="shared" si="4"/>
        <v>0.40038424215060808</v>
      </c>
      <c r="I42" s="39">
        <v>0.22822325081299999</v>
      </c>
      <c r="J42" s="38">
        <v>759.78200006500003</v>
      </c>
      <c r="K42" s="78">
        <v>1.19</v>
      </c>
      <c r="L42" s="79">
        <v>10.4</v>
      </c>
      <c r="M42" s="38">
        <v>42263.576402500003</v>
      </c>
      <c r="N42" s="46" t="s">
        <v>25</v>
      </c>
      <c r="O42" s="38">
        <v>22808.303641999999</v>
      </c>
      <c r="P42" s="39">
        <v>1.2070440115400001</v>
      </c>
      <c r="Q42" s="39">
        <v>0.44927120254399999</v>
      </c>
      <c r="R42">
        <v>0.36964867602200002</v>
      </c>
      <c r="S42" s="39">
        <f t="shared" si="5"/>
        <v>0.37220780538963111</v>
      </c>
      <c r="T42" s="39">
        <v>0.21230901160099999</v>
      </c>
      <c r="U42" s="38">
        <v>313.70700001699998</v>
      </c>
      <c r="V42" s="38">
        <v>18896</v>
      </c>
      <c r="W42" s="73">
        <f t="shared" si="6"/>
        <v>0.44497135070967808</v>
      </c>
      <c r="X42" s="73">
        <f t="shared" si="7"/>
        <v>0.37392550479804881</v>
      </c>
      <c r="Y42" s="46">
        <f t="shared" si="13"/>
        <v>1.0337694811785583E-2</v>
      </c>
      <c r="Z42" s="46">
        <f t="shared" si="14"/>
        <v>-6.0763295603591547E-2</v>
      </c>
      <c r="AA42" s="79">
        <v>1.19</v>
      </c>
      <c r="AB42" s="79">
        <v>1040</v>
      </c>
      <c r="AC42" s="38">
        <v>1968335.57969</v>
      </c>
      <c r="AD42" s="46" t="s">
        <v>25</v>
      </c>
      <c r="AE42" s="38">
        <v>22808.303641999999</v>
      </c>
      <c r="AF42" s="39">
        <v>1.2070440115400001</v>
      </c>
      <c r="AG42" s="39">
        <v>0.44927120254399999</v>
      </c>
      <c r="AH42">
        <v>0.36964867602200002</v>
      </c>
      <c r="AI42" s="39">
        <v>0.21230901160099999</v>
      </c>
      <c r="AJ42" s="80">
        <v>277.14499998100001</v>
      </c>
      <c r="AK42" s="46">
        <f t="shared" si="15"/>
        <v>1.0337694811785583E-2</v>
      </c>
      <c r="AL42" s="46">
        <f t="shared" si="16"/>
        <v>-6.0763295603591547E-2</v>
      </c>
      <c r="AM42" s="79">
        <v>1.19</v>
      </c>
      <c r="AN42" s="38">
        <v>1870.69930389</v>
      </c>
      <c r="AO42" s="46" t="s">
        <v>89</v>
      </c>
      <c r="AP42" s="39">
        <v>1.2070440115400001</v>
      </c>
      <c r="AQ42" s="39">
        <v>0.44927120254399999</v>
      </c>
      <c r="AR42" s="39">
        <v>0.36964867602200002</v>
      </c>
      <c r="AS42" s="39">
        <v>0.21230901160099999</v>
      </c>
      <c r="AT42" s="80">
        <v>236.585000038</v>
      </c>
      <c r="AU42" s="39">
        <f t="shared" si="8"/>
        <v>1.033769481575407E-2</v>
      </c>
      <c r="AV42" s="39">
        <f t="shared" si="9"/>
        <v>1.033769481575407E-2</v>
      </c>
      <c r="AW42" s="39">
        <f t="shared" si="10"/>
        <v>-6.0763295603591547E-2</v>
      </c>
      <c r="AX42" s="39">
        <f t="shared" si="11"/>
        <v>-6.0763295603591547E-2</v>
      </c>
      <c r="AY42" s="39">
        <f t="shared" si="12"/>
        <v>0</v>
      </c>
    </row>
    <row r="43" spans="1:51" x14ac:dyDescent="0.2">
      <c r="A43" s="42" t="s">
        <v>46</v>
      </c>
      <c r="B43" s="42">
        <v>20</v>
      </c>
      <c r="C43" s="38">
        <v>15449.446668</v>
      </c>
      <c r="D43" s="46" t="s">
        <v>25</v>
      </c>
      <c r="E43" s="39">
        <v>0.81760407853499995</v>
      </c>
      <c r="F43" s="39">
        <v>0.36774017490900002</v>
      </c>
      <c r="G43">
        <v>0.29807483794900003</v>
      </c>
      <c r="H43" s="39">
        <f t="shared" si="4"/>
        <v>0.44977781369183545</v>
      </c>
      <c r="I43" s="39">
        <v>0.25584933431099999</v>
      </c>
      <c r="J43" s="38">
        <v>237.09800005</v>
      </c>
      <c r="K43" s="78">
        <v>0.81</v>
      </c>
      <c r="L43" s="79">
        <v>12</v>
      </c>
      <c r="M43" s="38">
        <v>28129.424391</v>
      </c>
      <c r="N43" s="46" t="s">
        <v>25</v>
      </c>
      <c r="O43" s="38">
        <v>15939.402673000001</v>
      </c>
      <c r="P43" s="39">
        <v>0.84353316432000003</v>
      </c>
      <c r="Q43" s="39">
        <v>0.30888322172900001</v>
      </c>
      <c r="R43">
        <v>0.25814900103100002</v>
      </c>
      <c r="S43" s="39">
        <f t="shared" si="5"/>
        <v>0.36617792256929338</v>
      </c>
      <c r="T43" s="39">
        <v>0.20796152400000001</v>
      </c>
      <c r="U43" s="80">
        <v>3607.7100000400001</v>
      </c>
      <c r="V43" s="38">
        <v>18896</v>
      </c>
      <c r="W43" s="73">
        <f t="shared" si="6"/>
        <v>0.32790019455884767</v>
      </c>
      <c r="X43" s="73">
        <f t="shared" si="7"/>
        <v>0.40481505501092302</v>
      </c>
      <c r="Y43" s="46">
        <f t="shared" si="13"/>
        <v>3.1713498582109867E-2</v>
      </c>
      <c r="Z43" s="46">
        <f t="shared" si="14"/>
        <v>-0.16005037577024209</v>
      </c>
      <c r="AA43" s="79">
        <v>0.81</v>
      </c>
      <c r="AB43" s="79">
        <v>1200</v>
      </c>
      <c r="AC43" s="38">
        <v>1233230.6854099999</v>
      </c>
      <c r="AD43" s="46" t="s">
        <v>25</v>
      </c>
      <c r="AE43" s="38">
        <v>15975.082091</v>
      </c>
      <c r="AF43" s="39">
        <v>0.84542136000000001</v>
      </c>
      <c r="AG43" s="39">
        <v>0.3071288479</v>
      </c>
      <c r="AH43">
        <v>0.26868681618000001</v>
      </c>
      <c r="AI43" s="39">
        <v>0.20629749999999999</v>
      </c>
      <c r="AJ43" s="80">
        <v>3943.54700017</v>
      </c>
      <c r="AK43" s="46">
        <f t="shared" si="15"/>
        <v>3.4022928736259103E-2</v>
      </c>
      <c r="AL43" s="46">
        <f t="shared" si="16"/>
        <v>-0.16482106428539858</v>
      </c>
      <c r="AM43" s="79">
        <v>0.81</v>
      </c>
      <c r="AN43" s="38">
        <v>1014.37966943</v>
      </c>
      <c r="AO43" s="46" t="s">
        <v>89</v>
      </c>
      <c r="AP43" s="39">
        <v>0.84542136383400002</v>
      </c>
      <c r="AQ43" s="39">
        <v>0.30712884792599998</v>
      </c>
      <c r="AR43" s="39">
        <v>0.24812533743599999</v>
      </c>
      <c r="AS43" s="39">
        <v>0.20629751452199999</v>
      </c>
      <c r="AT43" s="80">
        <v>1569.7020001400001</v>
      </c>
      <c r="AU43" s="39">
        <f t="shared" si="8"/>
        <v>3.1713498581685602E-2</v>
      </c>
      <c r="AV43" s="39">
        <f t="shared" si="9"/>
        <v>3.4022928736906086E-2</v>
      </c>
      <c r="AW43" s="39">
        <f t="shared" si="10"/>
        <v>-0.16005037577024209</v>
      </c>
      <c r="AX43" s="39">
        <f t="shared" si="11"/>
        <v>-0.16482106421469656</v>
      </c>
      <c r="AY43" s="39">
        <f t="shared" si="12"/>
        <v>4.7706884444544684E-3</v>
      </c>
    </row>
    <row r="44" spans="1:51" x14ac:dyDescent="0.2">
      <c r="A44" s="42" t="s">
        <v>46</v>
      </c>
      <c r="B44" s="42">
        <v>30</v>
      </c>
      <c r="C44" s="38">
        <v>12237.409437</v>
      </c>
      <c r="D44" s="46" t="s">
        <v>25</v>
      </c>
      <c r="E44" s="39">
        <v>0.64761904302499995</v>
      </c>
      <c r="F44" s="39">
        <v>0.29072153123</v>
      </c>
      <c r="G44">
        <v>0.23692118090700001</v>
      </c>
      <c r="H44" s="39">
        <f t="shared" si="4"/>
        <v>0.4489082499366488</v>
      </c>
      <c r="I44" s="39">
        <v>0.25523812096300003</v>
      </c>
      <c r="J44" s="38">
        <v>161.16300010699999</v>
      </c>
      <c r="K44" s="78">
        <v>0.64</v>
      </c>
      <c r="L44" s="79">
        <v>15.3</v>
      </c>
      <c r="M44" s="38">
        <v>23042.682901</v>
      </c>
      <c r="N44" s="46" t="s">
        <v>25</v>
      </c>
      <c r="O44" s="38">
        <v>12676.455719</v>
      </c>
      <c r="P44" s="39">
        <v>0.67085392246999997</v>
      </c>
      <c r="Q44" s="39">
        <v>0.247664760442</v>
      </c>
      <c r="R44">
        <v>0.20347483430900001</v>
      </c>
      <c r="S44" s="39">
        <f t="shared" si="5"/>
        <v>0.36917837422807254</v>
      </c>
      <c r="T44" s="39">
        <v>0.21003154304300001</v>
      </c>
      <c r="U44" s="38">
        <v>957.61099999999999</v>
      </c>
      <c r="V44" s="38">
        <v>18896</v>
      </c>
      <c r="W44" s="73">
        <f t="shared" si="6"/>
        <v>0.26779021473408188</v>
      </c>
      <c r="X44" s="73">
        <f t="shared" si="7"/>
        <v>0.4184222105220029</v>
      </c>
      <c r="Y44" s="46">
        <f t="shared" si="13"/>
        <v>3.5877387633410057E-2</v>
      </c>
      <c r="Z44" s="46">
        <f t="shared" si="14"/>
        <v>-0.14810313706670825</v>
      </c>
      <c r="AA44" s="79">
        <v>0.64</v>
      </c>
      <c r="AB44" s="79">
        <v>1530</v>
      </c>
      <c r="AC44" s="38">
        <v>1049299.17392</v>
      </c>
      <c r="AD44" s="46" t="s">
        <v>25</v>
      </c>
      <c r="AE44" s="38">
        <v>12676.455719</v>
      </c>
      <c r="AF44" s="39">
        <v>0.67085392246999997</v>
      </c>
      <c r="AG44" s="39">
        <v>0.247664760442</v>
      </c>
      <c r="AH44">
        <v>0.20347483430900001</v>
      </c>
      <c r="AI44" s="39">
        <v>0.21003154304300001</v>
      </c>
      <c r="AJ44" s="38">
        <v>1140.90900016</v>
      </c>
      <c r="AK44" s="46">
        <f t="shared" si="15"/>
        <v>3.5877387633410057E-2</v>
      </c>
      <c r="AL44" s="46">
        <f t="shared" si="16"/>
        <v>-0.14810313706670825</v>
      </c>
      <c r="AM44" s="79">
        <v>0.64</v>
      </c>
      <c r="AN44" s="38">
        <v>677.53118836500005</v>
      </c>
      <c r="AO44" s="46" t="s">
        <v>89</v>
      </c>
      <c r="AP44" s="39">
        <v>0.67085392246999997</v>
      </c>
      <c r="AQ44" s="39">
        <v>0.247664760442</v>
      </c>
      <c r="AR44" s="39">
        <v>0.20347483430900001</v>
      </c>
      <c r="AS44" s="39">
        <v>0.21003154304300001</v>
      </c>
      <c r="AT44" s="38">
        <v>1091.1169998600001</v>
      </c>
      <c r="AU44" s="39">
        <f t="shared" si="8"/>
        <v>3.5877387632814083E-2</v>
      </c>
      <c r="AV44" s="39">
        <f t="shared" si="9"/>
        <v>3.5877387632814083E-2</v>
      </c>
      <c r="AW44" s="39">
        <f t="shared" si="10"/>
        <v>-0.14810313706670825</v>
      </c>
      <c r="AX44" s="39">
        <f t="shared" si="11"/>
        <v>-0.14810313706670825</v>
      </c>
      <c r="AY44" s="39">
        <f t="shared" si="12"/>
        <v>0</v>
      </c>
    </row>
    <row r="45" spans="1:51" x14ac:dyDescent="0.2">
      <c r="A45" s="42" t="s">
        <v>46</v>
      </c>
      <c r="B45" s="42">
        <v>40</v>
      </c>
      <c r="C45" s="38">
        <v>10462.214306</v>
      </c>
      <c r="D45" s="46" t="s">
        <v>25</v>
      </c>
      <c r="E45" s="39">
        <v>0.55367349206200001</v>
      </c>
      <c r="F45" s="39">
        <v>0.25550039036400002</v>
      </c>
      <c r="G45">
        <v>0.21018811379899999</v>
      </c>
      <c r="H45" s="39">
        <f t="shared" si="4"/>
        <v>0.4614640108784353</v>
      </c>
      <c r="I45" s="39">
        <v>0.26252961325500002</v>
      </c>
      <c r="J45" s="38">
        <v>214.763999939</v>
      </c>
      <c r="K45" s="78">
        <v>0.55000000000000004</v>
      </c>
      <c r="L45" s="79">
        <v>16.899999999999999</v>
      </c>
      <c r="M45" s="38">
        <v>18671.439491100002</v>
      </c>
      <c r="N45" s="46" t="s">
        <v>25</v>
      </c>
      <c r="O45" s="38">
        <v>10787.845579999999</v>
      </c>
      <c r="P45" s="39">
        <v>0.57090630715500001</v>
      </c>
      <c r="Q45" s="39">
        <v>0.214566691679</v>
      </c>
      <c r="R45">
        <v>0.17579576756900001</v>
      </c>
      <c r="S45" s="39">
        <f t="shared" si="5"/>
        <v>0.37583520971812551</v>
      </c>
      <c r="T45" s="39">
        <v>0.21322135468699999</v>
      </c>
      <c r="U45" s="38">
        <v>688.39700007399995</v>
      </c>
      <c r="V45" s="38">
        <v>18896</v>
      </c>
      <c r="W45" s="73">
        <f t="shared" si="6"/>
        <v>0.22220244229304018</v>
      </c>
      <c r="X45" s="73">
        <f t="shared" si="7"/>
        <v>0.40400444053280027</v>
      </c>
      <c r="Y45" s="46">
        <f t="shared" si="13"/>
        <v>3.1124508108503604E-2</v>
      </c>
      <c r="Z45" s="46">
        <f t="shared" si="14"/>
        <v>-0.16020992620278821</v>
      </c>
      <c r="AA45" s="79">
        <v>0.55000000000000004</v>
      </c>
      <c r="AB45" s="79">
        <v>1689.9999999999998</v>
      </c>
      <c r="AC45" s="38">
        <v>796020.69645100005</v>
      </c>
      <c r="AD45" s="46" t="s">
        <v>25</v>
      </c>
      <c r="AE45" s="38">
        <v>10853.356755999999</v>
      </c>
      <c r="AF45" s="39">
        <v>0.57437324068600004</v>
      </c>
      <c r="AG45" s="39">
        <v>0.211866410151</v>
      </c>
      <c r="AH45">
        <v>0.17372080757899999</v>
      </c>
      <c r="AI45" s="39">
        <v>0.209197186289</v>
      </c>
      <c r="AJ45" s="38">
        <v>632.54600000400001</v>
      </c>
      <c r="AK45" s="46">
        <f t="shared" si="15"/>
        <v>3.73862012916025E-2</v>
      </c>
      <c r="AL45" s="46">
        <f t="shared" si="16"/>
        <v>-0.17077852660356657</v>
      </c>
      <c r="AM45" s="79">
        <v>0.55000000000000004</v>
      </c>
      <c r="AN45" s="38">
        <v>464.59605899100001</v>
      </c>
      <c r="AO45" s="46" t="s">
        <v>89</v>
      </c>
      <c r="AP45" s="39">
        <v>0.57437324068600004</v>
      </c>
      <c r="AQ45" s="39">
        <v>0.211866410151</v>
      </c>
      <c r="AR45" s="39">
        <v>0.17372080757899999</v>
      </c>
      <c r="AS45" s="39">
        <v>0.209197186289</v>
      </c>
      <c r="AT45" s="38">
        <v>501.92700004599999</v>
      </c>
      <c r="AU45" s="39">
        <f t="shared" si="8"/>
        <v>3.1124508108237716E-2</v>
      </c>
      <c r="AV45" s="39">
        <f t="shared" si="9"/>
        <v>3.7386201291504294E-2</v>
      </c>
      <c r="AW45" s="39">
        <f t="shared" si="10"/>
        <v>-0.16020992620278821</v>
      </c>
      <c r="AX45" s="39">
        <f t="shared" si="11"/>
        <v>-0.17077852660356657</v>
      </c>
      <c r="AY45" s="39">
        <f t="shared" si="12"/>
        <v>1.0568600400778366E-2</v>
      </c>
    </row>
    <row r="46" spans="1:51" x14ac:dyDescent="0.2">
      <c r="A46" s="42" t="s">
        <v>46</v>
      </c>
      <c r="B46" s="42">
        <v>50</v>
      </c>
      <c r="C46" s="38">
        <v>9212.9200689999998</v>
      </c>
      <c r="D46" s="46" t="s">
        <v>25</v>
      </c>
      <c r="E46" s="39">
        <v>0.487559275455</v>
      </c>
      <c r="F46" s="39">
        <v>0.23051679297200001</v>
      </c>
      <c r="G46">
        <v>0.18969690366700001</v>
      </c>
      <c r="H46" s="39">
        <f t="shared" si="4"/>
        <v>0.47279747217787449</v>
      </c>
      <c r="I46" s="39">
        <v>0.26902405737000001</v>
      </c>
      <c r="J46" s="38">
        <v>262.39499998100001</v>
      </c>
      <c r="K46" s="78">
        <v>0.48</v>
      </c>
      <c r="L46" s="79">
        <v>18.3</v>
      </c>
      <c r="M46" s="38">
        <v>17004.493657300001</v>
      </c>
      <c r="N46" s="46" t="s">
        <v>25</v>
      </c>
      <c r="O46" s="38">
        <v>9539.0023560000009</v>
      </c>
      <c r="P46" s="39">
        <v>0.50481595872100005</v>
      </c>
      <c r="Q46" s="39">
        <v>0.190859289578</v>
      </c>
      <c r="R46">
        <v>0.15643619862200001</v>
      </c>
      <c r="S46" s="39">
        <f t="shared" si="5"/>
        <v>0.37807697296567333</v>
      </c>
      <c r="T46" s="39">
        <v>0.21544319575000001</v>
      </c>
      <c r="U46" s="38">
        <v>1958.1549999700001</v>
      </c>
      <c r="V46" s="38">
        <v>18896</v>
      </c>
      <c r="W46" s="73">
        <f t="shared" si="6"/>
        <v>0.2077943380143214</v>
      </c>
      <c r="X46" s="73">
        <f t="shared" si="7"/>
        <v>0.43290487086316959</v>
      </c>
      <c r="Y46" s="46">
        <f t="shared" si="13"/>
        <v>3.5394021065830776E-2</v>
      </c>
      <c r="Z46" s="46">
        <f t="shared" si="14"/>
        <v>-0.17203737256060583</v>
      </c>
      <c r="AA46" s="79">
        <v>0.48</v>
      </c>
      <c r="AB46" s="79">
        <v>1830</v>
      </c>
      <c r="AC46" s="38">
        <v>754537.03803900001</v>
      </c>
      <c r="AD46" s="46" t="s">
        <v>25</v>
      </c>
      <c r="AE46" s="38">
        <v>9596.6499110000004</v>
      </c>
      <c r="AF46" s="39">
        <v>0.50786673957499995</v>
      </c>
      <c r="AG46" s="39">
        <v>0.18911294526299999</v>
      </c>
      <c r="AH46">
        <v>0.15332523500100001</v>
      </c>
      <c r="AI46" s="39">
        <v>0.21144858675600001</v>
      </c>
      <c r="AJ46" s="38">
        <v>1352.0760002100001</v>
      </c>
      <c r="AK46" s="46">
        <f t="shared" si="15"/>
        <v>4.1651272248761834E-2</v>
      </c>
      <c r="AL46" s="46">
        <f t="shared" si="16"/>
        <v>-0.17961315171528169</v>
      </c>
      <c r="AM46" s="79">
        <v>0.48</v>
      </c>
      <c r="AN46" s="38">
        <v>407.07125034299997</v>
      </c>
      <c r="AO46" s="46" t="s">
        <v>89</v>
      </c>
      <c r="AP46" s="39">
        <v>0.50786673957499995</v>
      </c>
      <c r="AQ46" s="39">
        <v>0.18911294526299999</v>
      </c>
      <c r="AR46" s="39">
        <v>0.15332523500100001</v>
      </c>
      <c r="AS46" s="39">
        <v>0.21144858675600001</v>
      </c>
      <c r="AT46" s="38">
        <v>1280.44500017</v>
      </c>
      <c r="AU46" s="39">
        <f t="shared" si="8"/>
        <v>3.5394021065224879E-2</v>
      </c>
      <c r="AV46" s="39">
        <f t="shared" si="9"/>
        <v>4.1651272250022568E-2</v>
      </c>
      <c r="AW46" s="39">
        <f t="shared" si="10"/>
        <v>-0.17203737256060583</v>
      </c>
      <c r="AX46" s="39">
        <f t="shared" si="11"/>
        <v>-0.17961315171528169</v>
      </c>
      <c r="AY46" s="39">
        <f t="shared" si="12"/>
        <v>7.5757791546758602E-3</v>
      </c>
    </row>
    <row r="47" spans="1:51" x14ac:dyDescent="0.2">
      <c r="A47" s="42" t="s">
        <v>47</v>
      </c>
      <c r="B47" s="42">
        <v>10</v>
      </c>
      <c r="C47" s="38">
        <v>23651.443845999998</v>
      </c>
      <c r="D47" s="46" t="s">
        <v>25</v>
      </c>
      <c r="E47" s="39">
        <v>1.1906088017100001</v>
      </c>
      <c r="F47" s="39">
        <v>0.51183496975499998</v>
      </c>
      <c r="G47">
        <v>0.41859046555399998</v>
      </c>
      <c r="H47" s="39">
        <f t="shared" si="4"/>
        <v>0.42989348728136573</v>
      </c>
      <c r="I47" s="39">
        <v>0.24477670106300001</v>
      </c>
      <c r="J47" s="38">
        <v>263.27199983600002</v>
      </c>
      <c r="K47" s="78">
        <v>1.19</v>
      </c>
      <c r="L47" s="79">
        <v>9</v>
      </c>
      <c r="M47" s="38">
        <v>41581.402873799998</v>
      </c>
      <c r="N47" s="46" t="s">
        <v>25</v>
      </c>
      <c r="O47" s="38">
        <v>23811.027606</v>
      </c>
      <c r="P47" s="39">
        <v>1.19864221525</v>
      </c>
      <c r="Q47" s="39">
        <v>0.45775077548699999</v>
      </c>
      <c r="R47">
        <v>0.37611616676600002</v>
      </c>
      <c r="S47" s="39">
        <f t="shared" si="5"/>
        <v>0.38189108448139147</v>
      </c>
      <c r="T47" s="39">
        <v>0.21720603215699999</v>
      </c>
      <c r="U47" s="38">
        <v>454.95499992399999</v>
      </c>
      <c r="V47" s="38">
        <v>19865</v>
      </c>
      <c r="W47" s="73">
        <f t="shared" si="6"/>
        <v>0.44585922623807234</v>
      </c>
      <c r="X47" s="73">
        <f t="shared" si="7"/>
        <v>0.37467161868745574</v>
      </c>
      <c r="Y47" s="46">
        <f t="shared" si="13"/>
        <v>6.7473157680811363E-3</v>
      </c>
      <c r="Z47" s="46">
        <f t="shared" si="14"/>
        <v>-0.10566725109440737</v>
      </c>
      <c r="AA47" s="79">
        <v>1.19</v>
      </c>
      <c r="AB47" s="79">
        <v>900</v>
      </c>
      <c r="AC47" s="38">
        <v>1798643.3067900001</v>
      </c>
      <c r="AD47" s="46" t="s">
        <v>25</v>
      </c>
      <c r="AE47" s="38">
        <v>23967.515969</v>
      </c>
      <c r="AF47" s="39">
        <v>1.2065198071500001</v>
      </c>
      <c r="AG47" s="39">
        <v>0.44871752973200002</v>
      </c>
      <c r="AH47">
        <v>0.36815861172300002</v>
      </c>
      <c r="AI47" s="39">
        <v>0.21153218276300001</v>
      </c>
      <c r="AJ47" s="38">
        <v>552.06900000600001</v>
      </c>
      <c r="AK47" s="46">
        <f t="shared" si="15"/>
        <v>1.3363755932112229E-2</v>
      </c>
      <c r="AL47" s="46">
        <f t="shared" si="16"/>
        <v>-0.12331599783659249</v>
      </c>
      <c r="AM47" s="79">
        <v>1.19</v>
      </c>
      <c r="AN47" s="38">
        <v>1971.8619897999999</v>
      </c>
      <c r="AO47" s="46" t="s">
        <v>89</v>
      </c>
      <c r="AP47" s="39">
        <v>1.2065198071500001</v>
      </c>
      <c r="AQ47" s="39">
        <v>0.44871752973200002</v>
      </c>
      <c r="AR47" s="39">
        <v>0.36815861172300002</v>
      </c>
      <c r="AS47" s="39">
        <v>0.21153218276300001</v>
      </c>
      <c r="AT47" s="38">
        <v>492.398000002</v>
      </c>
      <c r="AU47" s="39">
        <f t="shared" si="8"/>
        <v>6.7473157669102292E-3</v>
      </c>
      <c r="AV47" s="39">
        <f t="shared" si="9"/>
        <v>1.3363755934903212E-2</v>
      </c>
      <c r="AW47" s="39">
        <f t="shared" si="10"/>
        <v>-0.10566725109440737</v>
      </c>
      <c r="AX47" s="39">
        <f t="shared" si="11"/>
        <v>-0.12331599783659249</v>
      </c>
      <c r="AY47" s="39">
        <f t="shared" si="12"/>
        <v>1.7648746742185112E-2</v>
      </c>
    </row>
    <row r="48" spans="1:51" x14ac:dyDescent="0.2">
      <c r="A48" s="42" t="s">
        <v>47</v>
      </c>
      <c r="B48" s="42">
        <v>20</v>
      </c>
      <c r="C48" s="38">
        <v>16093.61306</v>
      </c>
      <c r="D48" s="46" t="s">
        <v>25</v>
      </c>
      <c r="E48" s="39">
        <v>0.81014915982900004</v>
      </c>
      <c r="F48" s="39">
        <v>0.36576248989999999</v>
      </c>
      <c r="G48">
        <v>0.30501148042999998</v>
      </c>
      <c r="H48" s="39">
        <f t="shared" si="4"/>
        <v>0.4514754912258408</v>
      </c>
      <c r="I48" s="39">
        <v>0.25881155883200002</v>
      </c>
      <c r="J48" s="38">
        <v>255.648000002</v>
      </c>
      <c r="K48" s="78">
        <v>0.81</v>
      </c>
      <c r="L48" s="79">
        <v>12.1</v>
      </c>
      <c r="M48" s="38">
        <v>29417.654727699999</v>
      </c>
      <c r="N48" s="46" t="s">
        <v>25</v>
      </c>
      <c r="O48" s="38">
        <v>16416.321967</v>
      </c>
      <c r="P48" s="39">
        <v>0.82639425960199997</v>
      </c>
      <c r="Q48" s="39">
        <v>0.32676909282099997</v>
      </c>
      <c r="R48">
        <v>0.26555907654900002</v>
      </c>
      <c r="S48" s="39">
        <f t="shared" si="5"/>
        <v>0.39541549209014998</v>
      </c>
      <c r="T48" s="39">
        <v>0.22473827550600001</v>
      </c>
      <c r="U48" s="38">
        <v>3383.3350000400001</v>
      </c>
      <c r="V48" s="38">
        <v>19865</v>
      </c>
      <c r="W48" s="73">
        <f t="shared" si="6"/>
        <v>0.32890612787940343</v>
      </c>
      <c r="X48" s="73">
        <f t="shared" si="7"/>
        <v>0.40605694799926345</v>
      </c>
      <c r="Y48" s="46">
        <f t="shared" si="13"/>
        <v>2.0051986200791645E-2</v>
      </c>
      <c r="Z48" s="46">
        <f t="shared" si="14"/>
        <v>-0.10660851824816937</v>
      </c>
      <c r="AA48" s="79">
        <v>0.81</v>
      </c>
      <c r="AB48" s="79">
        <v>1210</v>
      </c>
      <c r="AC48" s="38">
        <v>1316854.65946</v>
      </c>
      <c r="AD48" s="46">
        <v>2.2766999999999999E-2</v>
      </c>
      <c r="AE48" s="38">
        <v>16613.708420999999</v>
      </c>
      <c r="AF48" s="39">
        <v>0.83633065295700004</v>
      </c>
      <c r="AG48" s="39">
        <v>0.31865613379300001</v>
      </c>
      <c r="AH48">
        <v>0.270903473211</v>
      </c>
      <c r="AI48" s="39">
        <v>0.21674270000000001</v>
      </c>
      <c r="AJ48" s="40">
        <v>7297.2280000000001</v>
      </c>
      <c r="AK48" s="46">
        <f t="shared" si="15"/>
        <v>3.2316879936219844E-2</v>
      </c>
      <c r="AL48" s="46">
        <f t="shared" si="16"/>
        <v>-0.12878946695676458</v>
      </c>
      <c r="AM48" s="79">
        <v>0.81</v>
      </c>
      <c r="AN48" s="38">
        <v>1074.67145435</v>
      </c>
      <c r="AO48" s="46" t="s">
        <v>89</v>
      </c>
      <c r="AP48" s="39">
        <v>0.83804784908100005</v>
      </c>
      <c r="AQ48" s="39">
        <v>0.31826592948600002</v>
      </c>
      <c r="AR48" s="39">
        <v>0.26113622409199999</v>
      </c>
      <c r="AS48" s="39">
        <v>0.215872095372</v>
      </c>
      <c r="AT48" s="40">
        <v>3690.7290000900002</v>
      </c>
      <c r="AU48" s="39">
        <f t="shared" si="8"/>
        <v>2.0051986200206411E-2</v>
      </c>
      <c r="AV48" s="39">
        <f t="shared" si="9"/>
        <v>3.4436484829396902E-2</v>
      </c>
      <c r="AW48" s="39">
        <f t="shared" si="10"/>
        <v>-0.10660851824816937</v>
      </c>
      <c r="AX48" s="39">
        <f t="shared" si="11"/>
        <v>-0.1298562912424005</v>
      </c>
      <c r="AY48" s="39">
        <f t="shared" si="12"/>
        <v>2.3247772994231128E-2</v>
      </c>
    </row>
    <row r="49" spans="1:51" x14ac:dyDescent="0.2">
      <c r="A49" s="42" t="s">
        <v>47</v>
      </c>
      <c r="B49" s="42">
        <v>30</v>
      </c>
      <c r="C49" s="38">
        <v>12915.391320999999</v>
      </c>
      <c r="D49" s="46" t="s">
        <v>25</v>
      </c>
      <c r="E49" s="39">
        <v>0.65015813345100004</v>
      </c>
      <c r="F49" s="39">
        <v>0.30350357334099998</v>
      </c>
      <c r="G49">
        <v>0.244688546201</v>
      </c>
      <c r="H49" s="39">
        <f t="shared" si="4"/>
        <v>0.46681500657389513</v>
      </c>
      <c r="I49" s="39">
        <v>0.263900912637</v>
      </c>
      <c r="J49" s="38">
        <v>224.37699985500001</v>
      </c>
      <c r="K49" s="78">
        <v>0.65</v>
      </c>
      <c r="L49" s="79">
        <v>14.1</v>
      </c>
      <c r="M49" s="38">
        <v>22496.300346600001</v>
      </c>
      <c r="N49" s="46" t="s">
        <v>25</v>
      </c>
      <c r="O49" s="38">
        <v>13238.029205999999</v>
      </c>
      <c r="P49" s="39">
        <v>0.66639965799099998</v>
      </c>
      <c r="Q49" s="39">
        <v>0.25721134489899999</v>
      </c>
      <c r="R49">
        <v>0.21086854505700001</v>
      </c>
      <c r="S49" s="39">
        <f t="shared" si="5"/>
        <v>0.38597160399874297</v>
      </c>
      <c r="T49" s="39">
        <v>0.21903615023</v>
      </c>
      <c r="U49" s="38">
        <v>1622.3299999200001</v>
      </c>
      <c r="V49" s="38">
        <v>19865</v>
      </c>
      <c r="W49" s="73">
        <f t="shared" si="6"/>
        <v>0.25711422479524587</v>
      </c>
      <c r="X49" s="73">
        <f t="shared" si="7"/>
        <v>0.39556034583883981</v>
      </c>
      <c r="Y49" s="46">
        <f t="shared" si="13"/>
        <v>2.4980883426691188E-2</v>
      </c>
      <c r="Z49" s="46">
        <f t="shared" si="14"/>
        <v>-0.15252613974988879</v>
      </c>
      <c r="AA49" s="79">
        <v>0.65</v>
      </c>
      <c r="AB49" s="79">
        <v>1410</v>
      </c>
      <c r="AC49" s="38">
        <v>937603.30260199995</v>
      </c>
      <c r="AD49" s="46" t="s">
        <v>25</v>
      </c>
      <c r="AE49" s="38">
        <v>13289.15886</v>
      </c>
      <c r="AF49" s="39">
        <v>0.66897351422100004</v>
      </c>
      <c r="AG49" s="39">
        <v>0.25567165425400001</v>
      </c>
      <c r="AH49">
        <v>0.20857456779899999</v>
      </c>
      <c r="AI49" s="39">
        <v>0.21647688707000001</v>
      </c>
      <c r="AJ49" s="38">
        <v>744.05599999399999</v>
      </c>
      <c r="AK49" s="46">
        <f t="shared" si="15"/>
        <v>2.8939699131861899E-2</v>
      </c>
      <c r="AL49" s="46">
        <f t="shared" si="16"/>
        <v>-0.15759919581987472</v>
      </c>
      <c r="AM49" s="79">
        <v>0.65</v>
      </c>
      <c r="AN49" s="38">
        <v>655.54194591600003</v>
      </c>
      <c r="AO49" s="46" t="s">
        <v>89</v>
      </c>
      <c r="AP49" s="39">
        <v>0.66897351422100004</v>
      </c>
      <c r="AQ49" s="39">
        <v>0.25567165425400001</v>
      </c>
      <c r="AR49" s="39">
        <v>0.20857456779899999</v>
      </c>
      <c r="AS49" s="39">
        <v>0.21647688707000001</v>
      </c>
      <c r="AT49" s="38">
        <v>839.47300005</v>
      </c>
      <c r="AU49" s="39">
        <f t="shared" si="8"/>
        <v>2.498088342568432E-2</v>
      </c>
      <c r="AV49" s="39">
        <f t="shared" si="9"/>
        <v>2.8939699131546811E-2</v>
      </c>
      <c r="AW49" s="39">
        <f t="shared" si="10"/>
        <v>-0.15252613974988879</v>
      </c>
      <c r="AX49" s="39">
        <f t="shared" si="11"/>
        <v>-0.15759919581987472</v>
      </c>
      <c r="AY49" s="39">
        <f t="shared" si="12"/>
        <v>5.0730560699859262E-3</v>
      </c>
    </row>
    <row r="50" spans="1:51" x14ac:dyDescent="0.2">
      <c r="A50" s="42" t="s">
        <v>47</v>
      </c>
      <c r="B50" s="42">
        <v>40</v>
      </c>
      <c r="C50" s="38">
        <v>10877.050702</v>
      </c>
      <c r="D50" s="46" t="s">
        <v>25</v>
      </c>
      <c r="E50" s="39">
        <v>0.54754848738999995</v>
      </c>
      <c r="F50" s="39">
        <v>0.25478921854100001</v>
      </c>
      <c r="G50">
        <v>0.21054134480200001</v>
      </c>
      <c r="H50" s="39">
        <f t="shared" si="4"/>
        <v>0.46532722564079043</v>
      </c>
      <c r="I50" s="39">
        <v>0.26515293208899998</v>
      </c>
      <c r="J50" s="38">
        <v>262.93000006699998</v>
      </c>
      <c r="K50" s="78">
        <v>0.54</v>
      </c>
      <c r="L50" s="79">
        <v>16.8</v>
      </c>
      <c r="M50" s="38">
        <v>20263.103190400001</v>
      </c>
      <c r="N50" s="46" t="s">
        <v>25</v>
      </c>
      <c r="O50" s="38">
        <v>11141.991726</v>
      </c>
      <c r="P50" s="39">
        <v>0.56088556385599997</v>
      </c>
      <c r="Q50" s="39">
        <v>0.21986170613700001</v>
      </c>
      <c r="R50">
        <v>0.183188518903</v>
      </c>
      <c r="S50" s="39">
        <f t="shared" si="5"/>
        <v>0.39199031015433056</v>
      </c>
      <c r="T50" s="39">
        <v>0.223834096777</v>
      </c>
      <c r="U50" s="38">
        <v>226.14200019800001</v>
      </c>
      <c r="V50" s="38">
        <v>19865</v>
      </c>
      <c r="W50" s="73">
        <f t="shared" si="6"/>
        <v>0.2337975489155539</v>
      </c>
      <c r="X50" s="73">
        <f t="shared" si="7"/>
        <v>0.4329584239176924</v>
      </c>
      <c r="Y50" s="46">
        <f t="shared" si="13"/>
        <v>2.4357799853896436E-2</v>
      </c>
      <c r="Z50" s="46">
        <f t="shared" si="14"/>
        <v>-0.13708394964278894</v>
      </c>
      <c r="AA50" s="79">
        <v>0.54</v>
      </c>
      <c r="AB50" s="79">
        <v>1680</v>
      </c>
      <c r="AC50" s="38">
        <v>918368.10464499996</v>
      </c>
      <c r="AD50" s="46" t="s">
        <v>25</v>
      </c>
      <c r="AE50" s="38">
        <v>11198.415069999999</v>
      </c>
      <c r="AF50" s="39">
        <v>0.56372590334799999</v>
      </c>
      <c r="AG50" s="39">
        <v>0.21686543146699999</v>
      </c>
      <c r="AH50">
        <v>0.17943695624299999</v>
      </c>
      <c r="AI50" s="39">
        <v>0.21935289318000001</v>
      </c>
      <c r="AJ50" s="38">
        <v>550.54399991000003</v>
      </c>
      <c r="AK50" s="46">
        <f t="shared" si="15"/>
        <v>2.9545175140252705E-2</v>
      </c>
      <c r="AL50" s="46">
        <f t="shared" si="16"/>
        <v>-0.14884376698183333</v>
      </c>
      <c r="AM50" s="79">
        <v>0.54</v>
      </c>
      <c r="AN50" s="38">
        <v>539.98195808100002</v>
      </c>
      <c r="AO50" s="46" t="s">
        <v>89</v>
      </c>
      <c r="AP50" s="39">
        <v>0.56372590334799999</v>
      </c>
      <c r="AQ50" s="39">
        <v>0.21686543146699999</v>
      </c>
      <c r="AR50" s="39">
        <v>0.17943695624299999</v>
      </c>
      <c r="AS50" s="39">
        <v>0.21935289318000001</v>
      </c>
      <c r="AT50" s="38">
        <v>474.38899993899997</v>
      </c>
      <c r="AU50" s="39">
        <f t="shared" si="8"/>
        <v>2.4357799853623702E-2</v>
      </c>
      <c r="AV50" s="39">
        <f t="shared" si="9"/>
        <v>2.9545175140767807E-2</v>
      </c>
      <c r="AW50" s="39">
        <f t="shared" si="10"/>
        <v>-0.13708394964278894</v>
      </c>
      <c r="AX50" s="39">
        <f t="shared" si="11"/>
        <v>-0.14884376698183333</v>
      </c>
      <c r="AY50" s="39">
        <f t="shared" si="12"/>
        <v>1.1759817339044382E-2</v>
      </c>
    </row>
    <row r="51" spans="1:51" x14ac:dyDescent="0.2">
      <c r="A51" s="42" t="s">
        <v>47</v>
      </c>
      <c r="B51" s="42">
        <v>50</v>
      </c>
      <c r="C51" s="38">
        <v>9519.1304020000007</v>
      </c>
      <c r="D51" s="46" t="s">
        <v>25</v>
      </c>
      <c r="E51" s="39">
        <v>0.47919105975300003</v>
      </c>
      <c r="F51" s="39">
        <v>0.233966593523</v>
      </c>
      <c r="G51">
        <v>0.19282555234400001</v>
      </c>
      <c r="H51" s="39">
        <f t="shared" si="4"/>
        <v>0.48825325256192914</v>
      </c>
      <c r="I51" s="39">
        <v>0.277603917724</v>
      </c>
      <c r="J51" s="38">
        <v>169.25399994899999</v>
      </c>
      <c r="K51" s="78">
        <v>0.47</v>
      </c>
      <c r="L51" s="79">
        <v>17.5</v>
      </c>
      <c r="M51" s="38">
        <v>17768.196958199998</v>
      </c>
      <c r="N51" s="46" t="s">
        <v>25</v>
      </c>
      <c r="O51" s="38">
        <v>9752.9966139999997</v>
      </c>
      <c r="P51" s="39">
        <v>0.49096383659699999</v>
      </c>
      <c r="Q51" s="39">
        <v>0.20098945562000001</v>
      </c>
      <c r="R51">
        <v>0.164484776853</v>
      </c>
      <c r="S51" s="39">
        <f t="shared" si="5"/>
        <v>0.40937731180591835</v>
      </c>
      <c r="T51" s="39">
        <v>0.23274221317499999</v>
      </c>
      <c r="U51" s="38">
        <v>325.23600006100003</v>
      </c>
      <c r="V51" s="38">
        <v>19865</v>
      </c>
      <c r="W51" s="73">
        <f t="shared" si="6"/>
        <v>0.21473798813425782</v>
      </c>
      <c r="X51" s="73">
        <f t="shared" si="7"/>
        <v>0.45688933645586771</v>
      </c>
      <c r="Y51" s="46">
        <f t="shared" si="13"/>
        <v>2.4568022720947592E-2</v>
      </c>
      <c r="Z51" s="46">
        <f t="shared" si="14"/>
        <v>-0.14094806188541695</v>
      </c>
      <c r="AA51" s="79">
        <v>0.47</v>
      </c>
      <c r="AB51" s="79">
        <v>1750</v>
      </c>
      <c r="AC51" s="38">
        <v>806011.04229600006</v>
      </c>
      <c r="AD51" s="46" t="s">
        <v>25</v>
      </c>
      <c r="AE51" s="38">
        <v>9912.1527320000005</v>
      </c>
      <c r="AF51" s="39">
        <v>0.498975722728</v>
      </c>
      <c r="AG51" s="39">
        <v>0.19334727967199999</v>
      </c>
      <c r="AH51">
        <v>0.157700021981</v>
      </c>
      <c r="AI51" s="39">
        <v>0.22026083718600001</v>
      </c>
      <c r="AJ51" s="38">
        <v>523.24499988599996</v>
      </c>
      <c r="AK51" s="46">
        <f t="shared" si="15"/>
        <v>4.1287629584045249E-2</v>
      </c>
      <c r="AL51" s="46">
        <f t="shared" si="16"/>
        <v>-0.17361159659319886</v>
      </c>
      <c r="AM51" s="79">
        <v>0.47</v>
      </c>
      <c r="AN51" s="38">
        <v>454.91365117999999</v>
      </c>
      <c r="AO51" s="46" t="s">
        <v>89</v>
      </c>
      <c r="AP51" s="39">
        <v>0.498975722728</v>
      </c>
      <c r="AQ51" s="39">
        <v>0.19334727967199999</v>
      </c>
      <c r="AR51" s="39">
        <v>0.157700021981</v>
      </c>
      <c r="AS51" s="39">
        <v>0.22026083718600001</v>
      </c>
      <c r="AT51" s="38">
        <v>511.46300005900002</v>
      </c>
      <c r="AU51" s="39">
        <f t="shared" si="8"/>
        <v>2.4568022721601416E-2</v>
      </c>
      <c r="AV51" s="39">
        <f t="shared" si="9"/>
        <v>4.1287629583903383E-2</v>
      </c>
      <c r="AW51" s="39">
        <f t="shared" si="10"/>
        <v>-0.14094806188541695</v>
      </c>
      <c r="AX51" s="39">
        <f t="shared" si="11"/>
        <v>-0.17361159659319886</v>
      </c>
      <c r="AY51" s="39">
        <f t="shared" si="12"/>
        <v>3.266353470778191E-2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9AD6-6F92-42BB-9C0F-DBE49C5A931E}">
  <dimension ref="A1:AT61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2" x14ac:dyDescent="0.2"/>
  <cols>
    <col min="1" max="1" width="7.25" style="32" customWidth="1"/>
    <col min="2" max="2" width="3.625" style="32" customWidth="1"/>
    <col min="3" max="3" width="7.5" style="30" customWidth="1"/>
    <col min="4" max="4" width="5.125" style="33" customWidth="1"/>
    <col min="5" max="8" width="4.75" style="29" customWidth="1"/>
    <col min="9" max="9" width="5.375" style="30" customWidth="1"/>
    <col min="10" max="10" width="4.125" style="87" customWidth="1"/>
    <col min="11" max="11" width="4.625" style="87" customWidth="1"/>
    <col min="12" max="12" width="7" style="30" customWidth="1"/>
    <col min="13" max="13" width="4.25" style="32" customWidth="1"/>
    <col min="14" max="15" width="5" style="29" customWidth="1"/>
    <col min="16" max="16" width="7.75" style="29" customWidth="1"/>
    <col min="17" max="17" width="5.125" style="30" customWidth="1"/>
    <col min="18" max="18" width="7.375" style="75" customWidth="1"/>
    <col min="19" max="19" width="6.25" style="29" customWidth="1"/>
    <col min="20" max="20" width="5.125" style="29" customWidth="1"/>
    <col min="21" max="21" width="6.25" style="29" customWidth="1"/>
    <col min="22" max="22" width="5.625" style="34" customWidth="1"/>
    <col min="23" max="23" width="4.875" style="34" customWidth="1"/>
    <col min="24" max="24" width="5.875" style="32" customWidth="1"/>
    <col min="25" max="25" width="5.875" style="88" customWidth="1"/>
    <col min="26" max="26" width="5.875" style="89" customWidth="1"/>
    <col min="27" max="27" width="7.375" style="32" customWidth="1"/>
    <col min="28" max="30" width="4.875" style="29" customWidth="1"/>
    <col min="31" max="31" width="3.625" style="29" customWidth="1"/>
    <col min="32" max="32" width="5.875" style="30" customWidth="1"/>
    <col min="33" max="33" width="5.75" style="32" customWidth="1"/>
    <col min="34" max="34" width="4.5" style="32" customWidth="1"/>
    <col min="35" max="35" width="5.875" style="32" customWidth="1"/>
    <col min="36" max="36" width="7" style="150" customWidth="1"/>
    <col min="37" max="37" width="7.5" style="32" customWidth="1"/>
    <col min="38" max="38" width="5.125" style="29" customWidth="1"/>
    <col min="39" max="39" width="5.75" style="29" customWidth="1"/>
    <col min="40" max="41" width="5.5" style="29" customWidth="1"/>
    <col min="42" max="42" width="5.5" style="30" customWidth="1"/>
    <col min="43" max="43" width="5.875" style="49" customWidth="1"/>
    <col min="44" max="45" width="9" style="92"/>
    <col min="46" max="16384" width="9" style="32"/>
  </cols>
  <sheetData>
    <row r="1" spans="1:46" x14ac:dyDescent="0.2">
      <c r="A1" s="24"/>
      <c r="B1" s="24" t="s">
        <v>49</v>
      </c>
      <c r="C1" s="25" t="s">
        <v>48</v>
      </c>
      <c r="D1" s="26" t="s">
        <v>51</v>
      </c>
      <c r="E1" s="27" t="s">
        <v>1</v>
      </c>
      <c r="F1" s="27" t="s">
        <v>28</v>
      </c>
      <c r="G1" s="27" t="s">
        <v>100</v>
      </c>
      <c r="H1" s="27" t="s">
        <v>3</v>
      </c>
      <c r="I1" s="25" t="s">
        <v>11</v>
      </c>
      <c r="J1" s="87" t="s">
        <v>33</v>
      </c>
      <c r="K1" s="87" t="s">
        <v>34</v>
      </c>
      <c r="L1" s="25" t="s">
        <v>21</v>
      </c>
      <c r="M1" s="25" t="s">
        <v>51</v>
      </c>
      <c r="N1" s="27" t="s">
        <v>1</v>
      </c>
      <c r="O1" s="27" t="s">
        <v>28</v>
      </c>
      <c r="P1" s="29" t="s">
        <v>100</v>
      </c>
      <c r="Q1" s="27" t="s">
        <v>3</v>
      </c>
      <c r="R1" s="25" t="s">
        <v>11</v>
      </c>
      <c r="S1" s="74" t="s">
        <v>84</v>
      </c>
      <c r="T1" s="27" t="s">
        <v>86</v>
      </c>
      <c r="U1" s="27" t="s">
        <v>88</v>
      </c>
      <c r="V1" s="27" t="s">
        <v>87</v>
      </c>
      <c r="W1" s="28" t="s">
        <v>52</v>
      </c>
      <c r="X1" s="28" t="s">
        <v>35</v>
      </c>
      <c r="Y1" s="87" t="s">
        <v>33</v>
      </c>
      <c r="Z1" s="88" t="s">
        <v>34</v>
      </c>
      <c r="AA1" s="25" t="s">
        <v>21</v>
      </c>
      <c r="AB1" s="25" t="s">
        <v>51</v>
      </c>
      <c r="AC1" s="27" t="s">
        <v>1</v>
      </c>
      <c r="AD1" s="27" t="s">
        <v>28</v>
      </c>
      <c r="AE1" s="27" t="s">
        <v>101</v>
      </c>
      <c r="AF1" s="27" t="s">
        <v>3</v>
      </c>
      <c r="AG1" s="25" t="s">
        <v>11</v>
      </c>
      <c r="AH1" s="28" t="s">
        <v>52</v>
      </c>
      <c r="AI1" s="28" t="s">
        <v>35</v>
      </c>
      <c r="AJ1" s="149" t="s">
        <v>99</v>
      </c>
      <c r="AK1" s="25" t="s">
        <v>21</v>
      </c>
      <c r="AL1" s="25" t="s">
        <v>51</v>
      </c>
      <c r="AM1" s="27" t="s">
        <v>1</v>
      </c>
      <c r="AN1" s="27" t="s">
        <v>28</v>
      </c>
      <c r="AO1" s="27" t="s">
        <v>101</v>
      </c>
      <c r="AP1" s="27" t="s">
        <v>3</v>
      </c>
      <c r="AQ1" s="25" t="s">
        <v>11</v>
      </c>
      <c r="AR1" s="91"/>
      <c r="AS1" s="91"/>
    </row>
    <row r="2" spans="1:46" ht="14.25" x14ac:dyDescent="0.2">
      <c r="A2" s="24" t="s">
        <v>29</v>
      </c>
      <c r="B2" s="24">
        <v>36</v>
      </c>
      <c r="C2" s="30">
        <v>3909.7350019999999</v>
      </c>
      <c r="D2" s="33">
        <v>9.4479999999999998E-3</v>
      </c>
      <c r="E2" s="29">
        <v>0.68280387740100001</v>
      </c>
      <c r="F2" s="29">
        <v>0.33959198972999999</v>
      </c>
      <c r="G2" s="29">
        <v>0.27230833412599997</v>
      </c>
      <c r="H2" s="29">
        <v>0.28097490000000003</v>
      </c>
      <c r="I2" s="30">
        <v>7200.96</v>
      </c>
      <c r="J2" s="87">
        <v>0.68</v>
      </c>
      <c r="K2" s="87">
        <v>11.8</v>
      </c>
      <c r="L2" s="30">
        <v>7565.5987475290003</v>
      </c>
      <c r="M2" s="31">
        <v>2.2671E-2</v>
      </c>
      <c r="N2" s="29">
        <v>0.70217912591700005</v>
      </c>
      <c r="O2" s="29">
        <v>0.29854236519999999</v>
      </c>
      <c r="P2">
        <v>0.23413218107</v>
      </c>
      <c r="Q2" s="29">
        <v>0.23892358478600001</v>
      </c>
      <c r="R2" s="25">
        <v>7201.02</v>
      </c>
      <c r="S2" s="75">
        <v>5726</v>
      </c>
      <c r="T2" s="27">
        <f t="shared" ref="T2:T33" si="0">SQRT(2*(L2-N2*S2)/K2/S2)</f>
        <v>0.32393032547348494</v>
      </c>
      <c r="U2" s="27">
        <f t="shared" ref="U2:U33" si="1">O2/N2</f>
        <v>0.42516553708446286</v>
      </c>
      <c r="V2" s="27">
        <f t="shared" ref="V2:V33" si="2">T2/J2</f>
        <v>0.47636812569630133</v>
      </c>
      <c r="W2" s="28">
        <f t="shared" ref="W2:W33" si="3">(N2-E2)/E2</f>
        <v>2.837600833455908E-2</v>
      </c>
      <c r="X2" s="28">
        <f t="shared" ref="X2:X33" si="4">(O2-F2)/F2</f>
        <v>-0.12087924854363435</v>
      </c>
      <c r="Y2" s="87">
        <v>0.68</v>
      </c>
      <c r="Z2" s="88">
        <f t="shared" ref="Z2:Z33" si="5">K2*100</f>
        <v>1180</v>
      </c>
      <c r="AA2" s="30">
        <v>358237.49243530002</v>
      </c>
      <c r="AB2" s="31">
        <v>5.7607999999999999E-2</v>
      </c>
      <c r="AC2" s="29">
        <v>0.71258120869700003</v>
      </c>
      <c r="AD2" s="29">
        <v>0.29518723022299997</v>
      </c>
      <c r="AF2" s="29">
        <v>0.23462297088799999</v>
      </c>
      <c r="AG2" s="25">
        <v>7201.02</v>
      </c>
      <c r="AH2" s="28">
        <f t="shared" ref="AH2:AH33" si="6">(AC2-E2)/E2</f>
        <v>4.3610372292177624E-2</v>
      </c>
      <c r="AI2" s="28">
        <f t="shared" ref="AI2:AI33" si="7">(AD2-F2)/F2</f>
        <v>-0.13075914877233996</v>
      </c>
      <c r="AJ2" s="149">
        <v>0.68</v>
      </c>
      <c r="AK2" s="30">
        <v>298.98954916600002</v>
      </c>
      <c r="AL2" s="31">
        <v>5.5447999999999997E-2</v>
      </c>
      <c r="AM2" s="29">
        <v>0.70649797013600002</v>
      </c>
      <c r="AN2" s="29">
        <v>0.296795072228</v>
      </c>
      <c r="AO2" s="29">
        <v>0.23817997093400001</v>
      </c>
      <c r="AP2" s="29">
        <v>0.238710149831</v>
      </c>
      <c r="AQ2" s="85">
        <v>7211.42600012</v>
      </c>
      <c r="AR2" s="151">
        <f>(AN2-F2)/F2</f>
        <v>-0.12602452000127154</v>
      </c>
      <c r="AS2" s="151">
        <f>(O2-F2)/F2</f>
        <v>-0.12087924854363435</v>
      </c>
      <c r="AT2" s="31">
        <f>AS2-AR2</f>
        <v>5.145271457637185E-3</v>
      </c>
    </row>
    <row r="3" spans="1:46" ht="14.25" x14ac:dyDescent="0.2">
      <c r="A3" s="24" t="s">
        <v>29</v>
      </c>
      <c r="B3" s="24">
        <v>38</v>
      </c>
      <c r="C3" s="30">
        <v>3624.3866290000001</v>
      </c>
      <c r="D3" s="33" t="s">
        <v>53</v>
      </c>
      <c r="E3" s="29">
        <v>0.63297007142899997</v>
      </c>
      <c r="F3" s="29">
        <v>0.31865171838099998</v>
      </c>
      <c r="G3" s="29">
        <v>0.25644925126000001</v>
      </c>
      <c r="H3" s="29">
        <v>0.28414414890200002</v>
      </c>
      <c r="I3" s="30">
        <v>5467.62</v>
      </c>
      <c r="J3" s="87">
        <v>0.63</v>
      </c>
      <c r="K3" s="87">
        <v>12.4</v>
      </c>
      <c r="L3" s="30">
        <v>6702.453722663</v>
      </c>
      <c r="M3" s="31">
        <v>0</v>
      </c>
      <c r="N3" s="29">
        <v>0.65123136692299999</v>
      </c>
      <c r="O3" s="29">
        <v>0.27170056781599999</v>
      </c>
      <c r="P3">
        <v>0.218058811805</v>
      </c>
      <c r="Q3" s="29">
        <v>0.236843664077</v>
      </c>
      <c r="R3" s="30">
        <v>439.43</v>
      </c>
      <c r="S3" s="75">
        <v>5726</v>
      </c>
      <c r="T3" s="27">
        <f t="shared" si="0"/>
        <v>0.28940942324247726</v>
      </c>
      <c r="U3" s="27">
        <f t="shared" si="1"/>
        <v>0.41721050553777334</v>
      </c>
      <c r="V3" s="27">
        <f t="shared" si="2"/>
        <v>0.45938003689282103</v>
      </c>
      <c r="W3" s="28">
        <f t="shared" si="3"/>
        <v>2.8850172098616168E-2</v>
      </c>
      <c r="X3" s="28">
        <f t="shared" si="4"/>
        <v>-0.14734315824044059</v>
      </c>
      <c r="Y3" s="87">
        <v>0.63</v>
      </c>
      <c r="Z3" s="88">
        <f t="shared" si="5"/>
        <v>1240</v>
      </c>
      <c r="AA3" s="30">
        <v>299794.12443239999</v>
      </c>
      <c r="AB3" s="31">
        <v>0</v>
      </c>
      <c r="AC3" s="29">
        <v>0.65487261386700002</v>
      </c>
      <c r="AD3" s="29">
        <v>0.269787353121</v>
      </c>
      <c r="AF3" s="29">
        <v>0.23433441518699999</v>
      </c>
      <c r="AG3" s="30">
        <v>439.43</v>
      </c>
      <c r="AH3" s="28">
        <f t="shared" si="6"/>
        <v>3.4602808926735881E-2</v>
      </c>
      <c r="AI3" s="28">
        <f t="shared" si="7"/>
        <v>-0.15334725168993027</v>
      </c>
      <c r="AJ3" s="149">
        <v>0.63</v>
      </c>
      <c r="AK3" s="30">
        <v>238.745422456</v>
      </c>
      <c r="AL3" s="32" t="s">
        <v>53</v>
      </c>
      <c r="AM3" s="29">
        <v>0.65487261386700002</v>
      </c>
      <c r="AN3" s="29">
        <v>0.269787353121</v>
      </c>
      <c r="AO3" s="29">
        <v>0.21728276479200001</v>
      </c>
      <c r="AP3" s="29">
        <v>0.23433441518699999</v>
      </c>
      <c r="AQ3" s="30">
        <v>431.125999928</v>
      </c>
      <c r="AR3" s="151">
        <f t="shared" ref="AR3:AR51" si="8">(AN3-F3)/F3</f>
        <v>-0.15334725168993027</v>
      </c>
      <c r="AS3" s="151">
        <f t="shared" ref="AS3:AS51" si="9">(O3-F3)/F3</f>
        <v>-0.14734315824044059</v>
      </c>
      <c r="AT3" s="31">
        <f>AS3-AR3</f>
        <v>6.0040934494896836E-3</v>
      </c>
    </row>
    <row r="4" spans="1:46" ht="14.25" x14ac:dyDescent="0.2">
      <c r="A4" s="24" t="s">
        <v>29</v>
      </c>
      <c r="B4" s="24">
        <v>40</v>
      </c>
      <c r="C4" s="30">
        <v>3416.2211200000002</v>
      </c>
      <c r="D4" s="33" t="s">
        <v>53</v>
      </c>
      <c r="E4" s="29">
        <v>0.59661563394999995</v>
      </c>
      <c r="F4" s="29">
        <v>0.30840742385600001</v>
      </c>
      <c r="G4" s="29">
        <v>0.24683387528799999</v>
      </c>
      <c r="H4" s="29">
        <v>0.29086689693399997</v>
      </c>
      <c r="I4" s="30">
        <v>150.83000000000001</v>
      </c>
      <c r="J4" s="87">
        <v>0.59</v>
      </c>
      <c r="K4" s="87">
        <v>12.5</v>
      </c>
      <c r="L4" s="30">
        <v>6383.6444520969999</v>
      </c>
      <c r="M4" s="31">
        <v>0</v>
      </c>
      <c r="N4" s="29">
        <v>0.61486944813099997</v>
      </c>
      <c r="O4" s="29">
        <v>0.268874725047</v>
      </c>
      <c r="P4">
        <v>0.22167370766</v>
      </c>
      <c r="Q4" s="29">
        <v>0.24934452639099999</v>
      </c>
      <c r="R4" s="30">
        <v>208.26</v>
      </c>
      <c r="S4" s="75">
        <v>5726</v>
      </c>
      <c r="T4" s="27">
        <f t="shared" si="0"/>
        <v>0.28283787121408183</v>
      </c>
      <c r="U4" s="27">
        <f t="shared" si="1"/>
        <v>0.43728750202874828</v>
      </c>
      <c r="V4" s="27">
        <f t="shared" si="2"/>
        <v>0.47938622239674888</v>
      </c>
      <c r="W4" s="28">
        <f t="shared" si="3"/>
        <v>3.0595601493288743E-2</v>
      </c>
      <c r="X4" s="28">
        <f t="shared" si="4"/>
        <v>-0.12818335666089029</v>
      </c>
      <c r="Y4" s="87">
        <v>0.59</v>
      </c>
      <c r="Z4" s="88">
        <f t="shared" si="5"/>
        <v>1250</v>
      </c>
      <c r="AA4" s="30">
        <v>289810.94166970003</v>
      </c>
      <c r="AB4" s="31">
        <v>0</v>
      </c>
      <c r="AC4" s="29">
        <v>0.61486944813099997</v>
      </c>
      <c r="AD4" s="29">
        <v>0.268874725047</v>
      </c>
      <c r="AF4" s="29">
        <v>0.24934452639099999</v>
      </c>
      <c r="AG4" s="30">
        <v>208.26</v>
      </c>
      <c r="AH4" s="28">
        <f t="shared" si="6"/>
        <v>3.0595601493288743E-2</v>
      </c>
      <c r="AI4" s="28">
        <f t="shared" si="7"/>
        <v>-0.12818335666089029</v>
      </c>
      <c r="AJ4" s="149">
        <v>0.59</v>
      </c>
      <c r="AK4" s="30">
        <v>229.03215936800001</v>
      </c>
      <c r="AL4" s="32" t="s">
        <v>53</v>
      </c>
      <c r="AM4" s="29">
        <v>0.61553066887899999</v>
      </c>
      <c r="AN4" s="29">
        <v>0.26853073981199999</v>
      </c>
      <c r="AO4" s="29">
        <v>0.220965603289</v>
      </c>
      <c r="AP4" s="29">
        <v>0.24867620869099999</v>
      </c>
      <c r="AQ4" s="30">
        <v>428.56200003599997</v>
      </c>
      <c r="AR4" s="151">
        <f t="shared" si="8"/>
        <v>-0.12929871643627824</v>
      </c>
      <c r="AS4" s="151">
        <f t="shared" si="9"/>
        <v>-0.12818335666089029</v>
      </c>
      <c r="AT4" s="31">
        <f t="shared" ref="AT4:AT51" si="10">AS4-AR4</f>
        <v>1.1153597753879585E-3</v>
      </c>
    </row>
    <row r="5" spans="1:46" ht="14.25" x14ac:dyDescent="0.2">
      <c r="A5" s="24" t="s">
        <v>29</v>
      </c>
      <c r="B5" s="24">
        <v>42</v>
      </c>
      <c r="C5" s="30">
        <v>3278.7018069999999</v>
      </c>
      <c r="D5" s="33" t="s">
        <v>53</v>
      </c>
      <c r="E5" s="29">
        <v>0.57259898829900002</v>
      </c>
      <c r="F5" s="29">
        <v>0.29779985411299997</v>
      </c>
      <c r="G5" s="29">
        <v>0.24053537144100001</v>
      </c>
      <c r="H5" s="29">
        <v>0.29397940680899998</v>
      </c>
      <c r="I5" s="30">
        <v>53.57</v>
      </c>
      <c r="J5" s="87">
        <v>0.56999999999999995</v>
      </c>
      <c r="K5" s="87">
        <v>12.9</v>
      </c>
      <c r="L5" s="30">
        <v>6048.5642468269998</v>
      </c>
      <c r="M5" s="31">
        <v>0</v>
      </c>
      <c r="N5" s="29">
        <v>0.59346202270299997</v>
      </c>
      <c r="O5" s="29">
        <v>0.25629660576500002</v>
      </c>
      <c r="P5">
        <v>0.21297044906199999</v>
      </c>
      <c r="Q5" s="29">
        <v>0.24682971456800001</v>
      </c>
      <c r="R5" s="30">
        <v>248.98</v>
      </c>
      <c r="S5" s="75">
        <v>5726</v>
      </c>
      <c r="T5" s="27">
        <f t="shared" si="0"/>
        <v>0.26788613724580967</v>
      </c>
      <c r="U5" s="27">
        <f t="shared" si="1"/>
        <v>0.43186690295305469</v>
      </c>
      <c r="V5" s="27">
        <f t="shared" si="2"/>
        <v>0.46997567937861351</v>
      </c>
      <c r="W5" s="28">
        <f t="shared" si="3"/>
        <v>3.6435681568311951E-2</v>
      </c>
      <c r="X5" s="28">
        <f t="shared" si="4"/>
        <v>-0.13936624808503625</v>
      </c>
      <c r="Y5" s="87">
        <v>0.56999999999999995</v>
      </c>
      <c r="Z5" s="88">
        <f t="shared" si="5"/>
        <v>1290</v>
      </c>
      <c r="AA5" s="30">
        <v>264757.4456261</v>
      </c>
      <c r="AB5" s="31">
        <v>0</v>
      </c>
      <c r="AC5" s="29">
        <v>0.606905142683</v>
      </c>
      <c r="AD5" s="29">
        <v>0.244959869341</v>
      </c>
      <c r="AF5" s="29">
        <v>0.230241409762</v>
      </c>
      <c r="AG5" s="30">
        <v>248.98</v>
      </c>
      <c r="AH5" s="28">
        <f t="shared" si="6"/>
        <v>5.991305448497574E-2</v>
      </c>
      <c r="AI5" s="28">
        <f t="shared" si="7"/>
        <v>-0.17743455559904295</v>
      </c>
      <c r="AJ5" s="149">
        <v>0.56999999999999995</v>
      </c>
      <c r="AK5" s="30">
        <v>202.54442385999999</v>
      </c>
      <c r="AL5" s="32" t="s">
        <v>53</v>
      </c>
      <c r="AM5" s="29">
        <v>0.60756636343000003</v>
      </c>
      <c r="AN5" s="29">
        <v>0.24460378241200001</v>
      </c>
      <c r="AO5" s="29">
        <v>0.20181276083999999</v>
      </c>
      <c r="AP5" s="29">
        <v>0.22956592549900001</v>
      </c>
      <c r="AQ5" s="30">
        <v>414.55599999399999</v>
      </c>
      <c r="AR5" s="151">
        <f t="shared" si="8"/>
        <v>-0.17863028126539895</v>
      </c>
      <c r="AS5" s="151">
        <f t="shared" si="9"/>
        <v>-0.13936624808503625</v>
      </c>
      <c r="AT5" s="31">
        <f t="shared" si="10"/>
        <v>3.9264033180362701E-2</v>
      </c>
    </row>
    <row r="6" spans="1:46" ht="14.25" x14ac:dyDescent="0.2">
      <c r="A6" s="24" t="s">
        <v>29</v>
      </c>
      <c r="B6" s="24">
        <v>44</v>
      </c>
      <c r="C6" s="30">
        <v>3166.9236580000002</v>
      </c>
      <c r="D6" s="33" t="s">
        <v>53</v>
      </c>
      <c r="E6" s="29">
        <v>0.553077830597</v>
      </c>
      <c r="F6" s="29">
        <v>0.285119649162</v>
      </c>
      <c r="G6" s="29">
        <v>0.23184083761099999</v>
      </c>
      <c r="H6" s="29">
        <v>0.29173445154400002</v>
      </c>
      <c r="I6" s="30">
        <v>45.93</v>
      </c>
      <c r="J6" s="87">
        <v>0.55000000000000004</v>
      </c>
      <c r="K6" s="87">
        <v>13.6</v>
      </c>
      <c r="L6" s="30">
        <v>5881.4733318810004</v>
      </c>
      <c r="M6" s="31">
        <v>0</v>
      </c>
      <c r="N6" s="29">
        <v>0.56566199476099999</v>
      </c>
      <c r="O6" s="29">
        <v>0.25050142691400001</v>
      </c>
      <c r="P6">
        <v>0.20712171378300001</v>
      </c>
      <c r="Q6" s="29">
        <v>0.25285255274200003</v>
      </c>
      <c r="R6" s="30">
        <v>107.77</v>
      </c>
      <c r="S6" s="75">
        <v>5726</v>
      </c>
      <c r="T6" s="27">
        <f t="shared" si="0"/>
        <v>0.26051142471485772</v>
      </c>
      <c r="U6" s="27">
        <f t="shared" si="1"/>
        <v>0.44284648647791924</v>
      </c>
      <c r="V6" s="27">
        <f t="shared" si="2"/>
        <v>0.47365713584519581</v>
      </c>
      <c r="W6" s="28">
        <f t="shared" si="3"/>
        <v>2.2752971585240481E-2</v>
      </c>
      <c r="X6" s="28">
        <f t="shared" si="4"/>
        <v>-0.12141647322359925</v>
      </c>
      <c r="Y6" s="87">
        <v>0.55000000000000004</v>
      </c>
      <c r="Z6" s="88">
        <f t="shared" si="5"/>
        <v>1360</v>
      </c>
      <c r="AA6" s="30">
        <v>258435.2273917</v>
      </c>
      <c r="AB6" s="31">
        <v>0</v>
      </c>
      <c r="AC6" s="29">
        <v>0.58644747607400005</v>
      </c>
      <c r="AD6" s="29">
        <v>0.234096108538</v>
      </c>
      <c r="AF6" s="29">
        <v>0.22690696746799999</v>
      </c>
      <c r="AG6" s="30">
        <v>107.77</v>
      </c>
      <c r="AH6" s="28">
        <f t="shared" si="6"/>
        <v>6.0334447759333235E-2</v>
      </c>
      <c r="AI6" s="28">
        <f t="shared" si="7"/>
        <v>-0.17895483799157355</v>
      </c>
      <c r="AJ6" s="149">
        <v>0.55000000000000004</v>
      </c>
      <c r="AK6" s="30">
        <v>187.55678613500001</v>
      </c>
      <c r="AL6" s="32" t="s">
        <v>53</v>
      </c>
      <c r="AM6" s="29">
        <v>0.58710869682199995</v>
      </c>
      <c r="AN6" s="29">
        <v>0.23378133989300001</v>
      </c>
      <c r="AO6" s="29">
        <v>0.19125425322100001</v>
      </c>
      <c r="AP6" s="29">
        <v>0.22623661222700001</v>
      </c>
      <c r="AQ6" s="30">
        <v>146.375</v>
      </c>
      <c r="AR6" s="151">
        <f t="shared" si="8"/>
        <v>-0.18005882589954528</v>
      </c>
      <c r="AS6" s="151">
        <f t="shared" si="9"/>
        <v>-0.12141647322359925</v>
      </c>
      <c r="AT6" s="31">
        <f t="shared" si="10"/>
        <v>5.864235267594603E-2</v>
      </c>
    </row>
    <row r="7" spans="1:46" ht="14.25" x14ac:dyDescent="0.2">
      <c r="A7" s="24" t="s">
        <v>30</v>
      </c>
      <c r="B7" s="24">
        <v>22</v>
      </c>
      <c r="C7" s="30">
        <v>4491.5719449999997</v>
      </c>
      <c r="D7" s="33" t="s">
        <v>53</v>
      </c>
      <c r="E7" s="29">
        <v>0.74400727927800003</v>
      </c>
      <c r="F7" s="29">
        <v>0.354115931838</v>
      </c>
      <c r="G7" s="29">
        <v>0.29081636924100002</v>
      </c>
      <c r="H7" s="29">
        <v>0.27019296736100001</v>
      </c>
      <c r="I7" s="30">
        <v>47.3</v>
      </c>
      <c r="J7" s="87">
        <v>0.74</v>
      </c>
      <c r="K7" s="87">
        <v>11.8</v>
      </c>
      <c r="L7" s="30">
        <v>8992.5897669360002</v>
      </c>
      <c r="M7" s="31">
        <v>0</v>
      </c>
      <c r="N7" s="29">
        <v>0.76323942123599997</v>
      </c>
      <c r="O7" s="29">
        <v>0.32866225248499997</v>
      </c>
      <c r="P7">
        <v>0.27519754202300001</v>
      </c>
      <c r="Q7" s="29">
        <v>0.24680769251699999</v>
      </c>
      <c r="R7" s="30">
        <v>104.09</v>
      </c>
      <c r="S7" s="75">
        <v>6037</v>
      </c>
      <c r="T7" s="27">
        <f t="shared" si="0"/>
        <v>0.35086812467357942</v>
      </c>
      <c r="U7" s="27">
        <f t="shared" si="1"/>
        <v>0.43061488091477246</v>
      </c>
      <c r="V7" s="27">
        <f t="shared" si="2"/>
        <v>0.47414611442375598</v>
      </c>
      <c r="W7" s="28">
        <f t="shared" si="3"/>
        <v>2.5849400259448003E-2</v>
      </c>
      <c r="X7" s="28">
        <f t="shared" si="4"/>
        <v>-7.187950912257883E-2</v>
      </c>
      <c r="Y7" s="87">
        <v>0.74</v>
      </c>
      <c r="Z7" s="88">
        <f t="shared" si="5"/>
        <v>1180</v>
      </c>
      <c r="AA7" s="30">
        <v>440324.33265569998</v>
      </c>
      <c r="AB7" s="31">
        <v>0</v>
      </c>
      <c r="AC7" s="29">
        <v>0.77318884528700005</v>
      </c>
      <c r="AD7" s="29">
        <v>0.32014133450799998</v>
      </c>
      <c r="AF7" s="29">
        <v>0.237295765735</v>
      </c>
      <c r="AG7" s="30">
        <v>104.09</v>
      </c>
      <c r="AH7" s="28">
        <f t="shared" si="6"/>
        <v>3.9222151209754835E-2</v>
      </c>
      <c r="AI7" s="28">
        <f t="shared" si="7"/>
        <v>-9.5942018631182707E-2</v>
      </c>
      <c r="AJ7" s="149">
        <v>0.74</v>
      </c>
      <c r="AK7" s="30">
        <v>369.20050135299999</v>
      </c>
      <c r="AL7" s="32" t="s">
        <v>53</v>
      </c>
      <c r="AM7" s="29">
        <v>0.77318884528700005</v>
      </c>
      <c r="AN7" s="29">
        <v>0.32014133450799998</v>
      </c>
      <c r="AO7" s="29">
        <v>0.26708245807300002</v>
      </c>
      <c r="AP7" s="29">
        <v>0.237295765735</v>
      </c>
      <c r="AQ7" s="30">
        <v>160.57799983000001</v>
      </c>
      <c r="AR7" s="151">
        <f t="shared" si="8"/>
        <v>-9.5942018631182707E-2</v>
      </c>
      <c r="AS7" s="151">
        <f t="shared" si="9"/>
        <v>-7.187950912257883E-2</v>
      </c>
      <c r="AT7" s="31">
        <f t="shared" si="10"/>
        <v>2.4062509508603877E-2</v>
      </c>
    </row>
    <row r="8" spans="1:46" ht="14.25" x14ac:dyDescent="0.2">
      <c r="A8" s="24" t="s">
        <v>30</v>
      </c>
      <c r="B8" s="24">
        <v>24</v>
      </c>
      <c r="C8" s="30">
        <v>4232.649469</v>
      </c>
      <c r="D8" s="33" t="s">
        <v>53</v>
      </c>
      <c r="E8" s="29">
        <v>0.70111801706099997</v>
      </c>
      <c r="F8" s="29">
        <v>0.34120761649100001</v>
      </c>
      <c r="G8" s="29">
        <v>0.27856006746400003</v>
      </c>
      <c r="H8" s="29">
        <v>0.275417358487</v>
      </c>
      <c r="I8" s="30">
        <v>30.35</v>
      </c>
      <c r="J8" s="87">
        <v>0.7</v>
      </c>
      <c r="K8" s="87">
        <v>12</v>
      </c>
      <c r="L8" s="30">
        <v>8357.9106467010006</v>
      </c>
      <c r="M8" s="31">
        <v>0</v>
      </c>
      <c r="N8" s="29">
        <v>0.71717040384300001</v>
      </c>
      <c r="O8" s="29">
        <v>0.31266927891099999</v>
      </c>
      <c r="P8">
        <v>0.259215169312</v>
      </c>
      <c r="Q8" s="29">
        <v>0.24902572637600001</v>
      </c>
      <c r="R8" s="30">
        <v>137.02000000000001</v>
      </c>
      <c r="S8" s="75">
        <v>6037</v>
      </c>
      <c r="T8" s="27">
        <f t="shared" si="0"/>
        <v>0.33348595087297273</v>
      </c>
      <c r="U8" s="27">
        <f t="shared" si="1"/>
        <v>0.43597627179752979</v>
      </c>
      <c r="V8" s="27">
        <f t="shared" si="2"/>
        <v>0.47640850124710393</v>
      </c>
      <c r="W8" s="28">
        <f t="shared" si="3"/>
        <v>2.289541331328165E-2</v>
      </c>
      <c r="X8" s="28">
        <f t="shared" si="4"/>
        <v>-8.3639216127383162E-2</v>
      </c>
      <c r="Y8" s="87">
        <v>0.7</v>
      </c>
      <c r="Z8" s="88">
        <f t="shared" si="5"/>
        <v>1200</v>
      </c>
      <c r="AA8" s="30">
        <v>404834.52551140002</v>
      </c>
      <c r="AB8" s="31">
        <v>0</v>
      </c>
      <c r="AC8" s="29">
        <v>0.72367731257199996</v>
      </c>
      <c r="AD8" s="29">
        <v>0.30671355490500002</v>
      </c>
      <c r="AF8" s="29">
        <v>0.24190122905799999</v>
      </c>
      <c r="AG8" s="30">
        <v>137.02000000000001</v>
      </c>
      <c r="AH8" s="28">
        <f t="shared" si="6"/>
        <v>3.2176174284560217E-2</v>
      </c>
      <c r="AI8" s="28">
        <f t="shared" si="7"/>
        <v>-0.10109405511148617</v>
      </c>
      <c r="AJ8" s="149">
        <v>0.7</v>
      </c>
      <c r="AK8" s="30">
        <v>333.721404646</v>
      </c>
      <c r="AL8" s="32" t="s">
        <v>53</v>
      </c>
      <c r="AM8" s="29">
        <v>0.72367731257199996</v>
      </c>
      <c r="AN8" s="29">
        <v>0.30671355490500002</v>
      </c>
      <c r="AO8" s="29">
        <v>0.25321646638500001</v>
      </c>
      <c r="AP8" s="29">
        <v>0.24190122905799999</v>
      </c>
      <c r="AQ8" s="30">
        <v>152.914999962</v>
      </c>
      <c r="AR8" s="151">
        <f t="shared" si="8"/>
        <v>-0.10109405511148617</v>
      </c>
      <c r="AS8" s="151">
        <f t="shared" si="9"/>
        <v>-8.3639216127383162E-2</v>
      </c>
      <c r="AT8" s="31">
        <f t="shared" si="10"/>
        <v>1.7454838984103008E-2</v>
      </c>
    </row>
    <row r="9" spans="1:46" ht="14.25" x14ac:dyDescent="0.2">
      <c r="A9" s="24" t="s">
        <v>30</v>
      </c>
      <c r="B9" s="24">
        <v>26</v>
      </c>
      <c r="C9" s="30">
        <v>4002.491278</v>
      </c>
      <c r="D9" s="33" t="s">
        <v>53</v>
      </c>
      <c r="E9" s="29">
        <v>0.66299342024200003</v>
      </c>
      <c r="F9" s="29">
        <v>0.32538120101099999</v>
      </c>
      <c r="G9" s="29">
        <v>0.26747035380099998</v>
      </c>
      <c r="H9" s="29">
        <v>0.27869613768700002</v>
      </c>
      <c r="I9" s="30">
        <v>52.47</v>
      </c>
      <c r="J9" s="87">
        <v>0.66</v>
      </c>
      <c r="K9" s="87">
        <v>12.5</v>
      </c>
      <c r="L9" s="30">
        <v>7845.3054871240001</v>
      </c>
      <c r="M9" s="31">
        <v>0</v>
      </c>
      <c r="N9" s="29">
        <v>0.67475393589499999</v>
      </c>
      <c r="O9" s="29">
        <v>0.30010135774300001</v>
      </c>
      <c r="P9">
        <v>0.24420039735900001</v>
      </c>
      <c r="Q9" s="29">
        <v>0.25290222207700003</v>
      </c>
      <c r="R9" s="30">
        <v>75.790000000000006</v>
      </c>
      <c r="S9" s="75">
        <v>6037</v>
      </c>
      <c r="T9" s="27">
        <f t="shared" si="0"/>
        <v>0.3161729062381573</v>
      </c>
      <c r="U9" s="27">
        <f t="shared" si="1"/>
        <v>0.44475673542377003</v>
      </c>
      <c r="V9" s="27">
        <f t="shared" si="2"/>
        <v>0.47904985793660193</v>
      </c>
      <c r="W9" s="28">
        <f t="shared" si="3"/>
        <v>1.7738510359133337E-2</v>
      </c>
      <c r="X9" s="28">
        <f t="shared" si="4"/>
        <v>-7.7693004972175253E-2</v>
      </c>
      <c r="Y9" s="87">
        <v>0.66</v>
      </c>
      <c r="Z9" s="88">
        <f t="shared" si="5"/>
        <v>1250</v>
      </c>
      <c r="AA9" s="30">
        <v>378238.22430629999</v>
      </c>
      <c r="AB9" s="31">
        <v>0</v>
      </c>
      <c r="AC9" s="29">
        <v>0.68599654381300001</v>
      </c>
      <c r="AD9" s="29">
        <v>0.29213668456199998</v>
      </c>
      <c r="AF9" s="29">
        <v>0.24141093575700001</v>
      </c>
      <c r="AG9" s="30">
        <v>105.53</v>
      </c>
      <c r="AH9" s="28">
        <f t="shared" si="6"/>
        <v>3.4695854994463725E-2</v>
      </c>
      <c r="AI9" s="28">
        <f t="shared" si="7"/>
        <v>-0.10217098082404621</v>
      </c>
      <c r="AJ9" s="149">
        <v>0.66</v>
      </c>
      <c r="AK9" s="30">
        <v>299.27749053700001</v>
      </c>
      <c r="AL9" s="32" t="s">
        <v>53</v>
      </c>
      <c r="AM9" s="29">
        <v>0.68599654381300001</v>
      </c>
      <c r="AN9" s="29">
        <v>0.29213668456199998</v>
      </c>
      <c r="AO9" s="29">
        <v>0.235202968289</v>
      </c>
      <c r="AP9" s="29">
        <v>0.24141093575700001</v>
      </c>
      <c r="AQ9" s="30">
        <v>146.154999971</v>
      </c>
      <c r="AR9" s="151">
        <f t="shared" si="8"/>
        <v>-0.10217098082404621</v>
      </c>
      <c r="AS9" s="151">
        <f t="shared" si="9"/>
        <v>-7.7693004972175253E-2</v>
      </c>
      <c r="AT9" s="31">
        <f t="shared" si="10"/>
        <v>2.4477975851870962E-2</v>
      </c>
    </row>
    <row r="10" spans="1:46" ht="14.25" x14ac:dyDescent="0.2">
      <c r="A10" s="24" t="s">
        <v>30</v>
      </c>
      <c r="B10" s="24">
        <v>28</v>
      </c>
      <c r="C10" s="30">
        <v>3821.2747909999998</v>
      </c>
      <c r="D10" s="33" t="s">
        <v>53</v>
      </c>
      <c r="E10" s="29">
        <v>0.63297578118300002</v>
      </c>
      <c r="F10" s="29">
        <v>0.32391966549599999</v>
      </c>
      <c r="G10" s="29">
        <v>0.26321518395799998</v>
      </c>
      <c r="H10" s="29">
        <v>0.28894549060500002</v>
      </c>
      <c r="I10" s="30">
        <v>77.34</v>
      </c>
      <c r="J10" s="87">
        <v>0.63</v>
      </c>
      <c r="K10" s="87">
        <v>12</v>
      </c>
      <c r="L10" s="30">
        <v>7138.4103605170003</v>
      </c>
      <c r="M10" s="31">
        <v>0</v>
      </c>
      <c r="N10" s="29">
        <v>0.64383676892499997</v>
      </c>
      <c r="O10" s="29">
        <v>0.28404311140100003</v>
      </c>
      <c r="P10">
        <v>0.230524194021</v>
      </c>
      <c r="Q10" s="29">
        <v>0.25134001195599998</v>
      </c>
      <c r="R10" s="30">
        <v>53.87</v>
      </c>
      <c r="S10" s="75">
        <v>6037</v>
      </c>
      <c r="T10" s="27">
        <f t="shared" si="0"/>
        <v>0.29961268256312007</v>
      </c>
      <c r="U10" s="27">
        <f t="shared" si="1"/>
        <v>0.44117255352666568</v>
      </c>
      <c r="V10" s="27">
        <f t="shared" si="2"/>
        <v>0.4755756866081271</v>
      </c>
      <c r="W10" s="28">
        <f t="shared" si="3"/>
        <v>1.7158615013202098E-2</v>
      </c>
      <c r="X10" s="28">
        <f t="shared" si="4"/>
        <v>-0.12310630796046061</v>
      </c>
      <c r="Y10" s="87">
        <v>0.63</v>
      </c>
      <c r="Z10" s="88">
        <f t="shared" si="5"/>
        <v>1200</v>
      </c>
      <c r="AA10" s="30">
        <v>323794.95007379999</v>
      </c>
      <c r="AB10" s="31">
        <v>0</v>
      </c>
      <c r="AC10" s="29">
        <v>0.66819522262700004</v>
      </c>
      <c r="AD10" s="29">
        <v>0.26770923262500002</v>
      </c>
      <c r="AF10" s="29">
        <v>0.22732098636699999</v>
      </c>
      <c r="AG10" s="30">
        <v>53.87</v>
      </c>
      <c r="AH10" s="28">
        <f t="shared" si="6"/>
        <v>5.5641056879264246E-2</v>
      </c>
      <c r="AI10" s="28">
        <f t="shared" si="7"/>
        <v>-0.1735320169120578</v>
      </c>
      <c r="AJ10" s="149">
        <v>0.63</v>
      </c>
      <c r="AK10" s="30">
        <v>266.46754626199998</v>
      </c>
      <c r="AL10" s="32" t="s">
        <v>53</v>
      </c>
      <c r="AM10" s="29">
        <v>0.66819522262700004</v>
      </c>
      <c r="AN10" s="29">
        <v>0.26770923262500002</v>
      </c>
      <c r="AO10" s="29">
        <v>0.21514825930199999</v>
      </c>
      <c r="AP10" s="29">
        <v>0.22732098636699999</v>
      </c>
      <c r="AQ10" s="30">
        <v>118.43899989099999</v>
      </c>
      <c r="AR10" s="151">
        <f t="shared" si="8"/>
        <v>-0.1735320169120578</v>
      </c>
      <c r="AS10" s="151">
        <f t="shared" si="9"/>
        <v>-0.12310630796046061</v>
      </c>
      <c r="AT10" s="31">
        <f t="shared" si="10"/>
        <v>5.042570895159719E-2</v>
      </c>
    </row>
    <row r="11" spans="1:46" ht="14.25" x14ac:dyDescent="0.2">
      <c r="A11" s="24" t="s">
        <v>30</v>
      </c>
      <c r="B11" s="24">
        <v>30</v>
      </c>
      <c r="C11" s="30">
        <v>3671.5362449999998</v>
      </c>
      <c r="D11" s="33" t="s">
        <v>53</v>
      </c>
      <c r="E11" s="29">
        <v>0.60817231157899998</v>
      </c>
      <c r="F11" s="29">
        <v>0.30685222590700001</v>
      </c>
      <c r="G11" s="29">
        <v>0.25030635444799998</v>
      </c>
      <c r="H11" s="29">
        <v>0.28524704641400001</v>
      </c>
      <c r="I11" s="30">
        <v>41.63</v>
      </c>
      <c r="J11" s="87">
        <v>0.6</v>
      </c>
      <c r="K11" s="87">
        <v>12.9</v>
      </c>
      <c r="L11" s="30">
        <v>6858.374772997</v>
      </c>
      <c r="M11" s="31">
        <v>0</v>
      </c>
      <c r="N11" s="29">
        <v>0.61796233493499997</v>
      </c>
      <c r="O11" s="29">
        <v>0.26698585642799999</v>
      </c>
      <c r="P11">
        <v>0.21854069257</v>
      </c>
      <c r="Q11" s="29">
        <v>0.24673289244300001</v>
      </c>
      <c r="R11" s="30">
        <v>49.8</v>
      </c>
      <c r="S11" s="75">
        <v>6037</v>
      </c>
      <c r="T11" s="27">
        <f t="shared" si="0"/>
        <v>0.28341616037760309</v>
      </c>
      <c r="U11" s="27">
        <f t="shared" si="1"/>
        <v>0.43204228046695231</v>
      </c>
      <c r="V11" s="27">
        <f t="shared" si="2"/>
        <v>0.47236026729600517</v>
      </c>
      <c r="W11" s="28">
        <f t="shared" si="3"/>
        <v>1.6097449965425285E-2</v>
      </c>
      <c r="X11" s="28">
        <f t="shared" si="4"/>
        <v>-0.12992041808125132</v>
      </c>
      <c r="Y11" s="87">
        <v>0.6</v>
      </c>
      <c r="Z11" s="88">
        <f t="shared" si="5"/>
        <v>1290</v>
      </c>
      <c r="AA11" s="30">
        <v>313015.58932059997</v>
      </c>
      <c r="AB11" s="31">
        <v>0</v>
      </c>
      <c r="AC11" s="29">
        <v>0.62869535895299999</v>
      </c>
      <c r="AD11" s="29">
        <v>0.25807120139400003</v>
      </c>
      <c r="AF11" s="29">
        <v>0.232937552272</v>
      </c>
      <c r="AG11" s="30">
        <v>59.88</v>
      </c>
      <c r="AH11" s="28">
        <f t="shared" si="6"/>
        <v>3.3745448425160876E-2</v>
      </c>
      <c r="AI11" s="28">
        <f t="shared" si="7"/>
        <v>-0.15897236648296112</v>
      </c>
      <c r="AJ11" s="149">
        <v>0.6</v>
      </c>
      <c r="AK11" s="30">
        <v>239.705546852</v>
      </c>
      <c r="AL11" s="32" t="s">
        <v>53</v>
      </c>
      <c r="AM11" s="29">
        <v>0.62869535895299999</v>
      </c>
      <c r="AN11" s="29">
        <v>0.25807120139400003</v>
      </c>
      <c r="AO11" s="29">
        <v>0.20655450182499999</v>
      </c>
      <c r="AP11" s="29">
        <v>0.232937552272</v>
      </c>
      <c r="AQ11" s="30">
        <v>72.518000125900002</v>
      </c>
      <c r="AR11" s="151">
        <f t="shared" si="8"/>
        <v>-0.15897236648296112</v>
      </c>
      <c r="AS11" s="151">
        <f t="shared" si="9"/>
        <v>-0.12992041808125132</v>
      </c>
      <c r="AT11" s="31">
        <f t="shared" si="10"/>
        <v>2.9051948401709798E-2</v>
      </c>
    </row>
    <row r="12" spans="1:46" ht="14.25" x14ac:dyDescent="0.2">
      <c r="A12" s="24" t="s">
        <v>40</v>
      </c>
      <c r="B12" s="24">
        <v>100</v>
      </c>
      <c r="C12" s="30">
        <v>111856.83224</v>
      </c>
      <c r="D12" s="33" t="s">
        <v>53</v>
      </c>
      <c r="E12" s="29">
        <v>3.9108045675100001</v>
      </c>
      <c r="F12" s="29">
        <v>1.7988187798399999</v>
      </c>
      <c r="G12" s="29">
        <v>1.4626629685999999</v>
      </c>
      <c r="H12" s="29">
        <v>0.261283463647</v>
      </c>
      <c r="I12" s="30">
        <v>227.99</v>
      </c>
      <c r="J12" s="87">
        <v>3.91</v>
      </c>
      <c r="K12" s="87">
        <v>2.4</v>
      </c>
      <c r="L12" s="30">
        <v>217689.2930873</v>
      </c>
      <c r="M12" s="31">
        <v>0</v>
      </c>
      <c r="N12" s="29">
        <v>3.9887825853100001</v>
      </c>
      <c r="O12" s="29">
        <v>1.66994723773</v>
      </c>
      <c r="P12">
        <v>1.35830453706</v>
      </c>
      <c r="Q12" s="29">
        <v>0.23776818770399999</v>
      </c>
      <c r="R12" s="30">
        <v>176.7</v>
      </c>
      <c r="S12" s="75">
        <v>28602</v>
      </c>
      <c r="T12" s="27">
        <f t="shared" si="0"/>
        <v>1.7373828311889383</v>
      </c>
      <c r="U12" s="27">
        <f t="shared" si="1"/>
        <v>0.41866088261619683</v>
      </c>
      <c r="V12" s="27">
        <f t="shared" si="2"/>
        <v>0.444343435086685</v>
      </c>
      <c r="W12" s="28">
        <f t="shared" si="3"/>
        <v>1.9939124150519349E-2</v>
      </c>
      <c r="X12" s="28">
        <f t="shared" si="4"/>
        <v>-7.1642315253937217E-2</v>
      </c>
      <c r="Y12" s="87">
        <v>3.91</v>
      </c>
      <c r="Z12" s="88">
        <f t="shared" si="5"/>
        <v>240</v>
      </c>
      <c r="AA12" s="30">
        <v>10459044.821110001</v>
      </c>
      <c r="AB12" s="31">
        <v>0</v>
      </c>
      <c r="AC12" s="29">
        <v>4.0012791445399998</v>
      </c>
      <c r="AD12" s="29">
        <v>1.6586085229</v>
      </c>
      <c r="AF12" s="29">
        <v>0.23543124012200001</v>
      </c>
      <c r="AG12" s="30">
        <v>325.75</v>
      </c>
      <c r="AH12" s="28">
        <f t="shared" si="6"/>
        <v>2.3134517582811528E-2</v>
      </c>
      <c r="AI12" s="28">
        <f t="shared" si="7"/>
        <v>-7.7945737787144517E-2</v>
      </c>
      <c r="AJ12" s="149">
        <v>3.91</v>
      </c>
      <c r="AK12" s="30">
        <v>43102.500979199998</v>
      </c>
      <c r="AL12" s="32" t="s">
        <v>53</v>
      </c>
      <c r="AM12" s="29">
        <v>4.0054076676500001</v>
      </c>
      <c r="AN12" s="29">
        <v>1.6556000714300001</v>
      </c>
      <c r="AO12" s="29">
        <v>1.34579022812</v>
      </c>
      <c r="AP12" s="29">
        <v>0.23468270657500001</v>
      </c>
      <c r="AQ12" s="30">
        <v>236.138000011</v>
      </c>
      <c r="AR12" s="151">
        <f t="shared" si="8"/>
        <v>-7.9618197238711705E-2</v>
      </c>
      <c r="AS12" s="151">
        <f t="shared" si="9"/>
        <v>-7.1642315253937217E-2</v>
      </c>
      <c r="AT12" s="31">
        <f t="shared" si="10"/>
        <v>7.9758819847744883E-3</v>
      </c>
    </row>
    <row r="13" spans="1:46" ht="14.25" x14ac:dyDescent="0.2">
      <c r="A13" s="24" t="s">
        <v>40</v>
      </c>
      <c r="B13" s="24">
        <v>105</v>
      </c>
      <c r="C13" s="30">
        <v>109576.69237999999</v>
      </c>
      <c r="D13" s="33" t="s">
        <v>53</v>
      </c>
      <c r="E13" s="29">
        <v>3.8310849723799998</v>
      </c>
      <c r="F13" s="29">
        <v>1.77574923913</v>
      </c>
      <c r="G13" s="29">
        <v>1.44483752377</v>
      </c>
      <c r="H13" s="29">
        <v>0.26329936453500002</v>
      </c>
      <c r="I13" s="30">
        <v>176.52</v>
      </c>
      <c r="J13" s="87">
        <v>3.83</v>
      </c>
      <c r="K13" s="87">
        <v>2.4</v>
      </c>
      <c r="L13" s="30">
        <v>212084.45845239999</v>
      </c>
      <c r="M13" s="31">
        <v>0</v>
      </c>
      <c r="N13" s="29">
        <v>3.89078948021</v>
      </c>
      <c r="O13" s="29">
        <v>1.6542234167200001</v>
      </c>
      <c r="P13">
        <v>1.34399655618</v>
      </c>
      <c r="Q13" s="29">
        <v>0.241252225746</v>
      </c>
      <c r="R13" s="30">
        <v>152.25</v>
      </c>
      <c r="S13" s="75">
        <v>28602</v>
      </c>
      <c r="T13" s="27">
        <f t="shared" si="0"/>
        <v>1.7137270523903969</v>
      </c>
      <c r="U13" s="27">
        <f t="shared" si="1"/>
        <v>0.42516394812260971</v>
      </c>
      <c r="V13" s="27">
        <f t="shared" si="2"/>
        <v>0.44744831655101747</v>
      </c>
      <c r="W13" s="28">
        <f t="shared" si="3"/>
        <v>1.5584229600866773E-2</v>
      </c>
      <c r="X13" s="28">
        <f t="shared" si="4"/>
        <v>-6.8436364624061233E-2</v>
      </c>
      <c r="Y13" s="87">
        <v>3.83</v>
      </c>
      <c r="Z13" s="88">
        <f t="shared" si="5"/>
        <v>240</v>
      </c>
      <c r="AA13" s="30">
        <v>10169527.15906</v>
      </c>
      <c r="AB13" s="31">
        <v>0</v>
      </c>
      <c r="AC13" s="29">
        <v>3.9054143539299999</v>
      </c>
      <c r="AD13" s="29">
        <v>1.6397718620099999</v>
      </c>
      <c r="AF13" s="29">
        <v>0.23828058201899999</v>
      </c>
      <c r="AG13" s="30">
        <v>221.21</v>
      </c>
      <c r="AH13" s="28">
        <f t="shared" si="6"/>
        <v>1.9401653078925107E-2</v>
      </c>
      <c r="AI13" s="28">
        <f t="shared" si="7"/>
        <v>-7.6574650363707933E-2</v>
      </c>
      <c r="AJ13" s="149">
        <v>3.83</v>
      </c>
      <c r="AK13" s="30">
        <v>41907.602080800003</v>
      </c>
      <c r="AL13" s="32" t="s">
        <v>53</v>
      </c>
      <c r="AM13" s="29">
        <v>3.9102525081100001</v>
      </c>
      <c r="AN13" s="29">
        <v>1.63665114992</v>
      </c>
      <c r="AO13" s="29">
        <v>1.3269327472000001</v>
      </c>
      <c r="AP13" s="29">
        <v>0.237429552648</v>
      </c>
      <c r="AQ13" s="30">
        <v>130.64000010500001</v>
      </c>
      <c r="AR13" s="151">
        <f t="shared" si="8"/>
        <v>-7.8332056207524481E-2</v>
      </c>
      <c r="AS13" s="151">
        <f t="shared" si="9"/>
        <v>-6.8436364624061233E-2</v>
      </c>
      <c r="AT13" s="31">
        <f t="shared" si="10"/>
        <v>9.8956915834632481E-3</v>
      </c>
    </row>
    <row r="14" spans="1:46" ht="14.25" x14ac:dyDescent="0.2">
      <c r="A14" s="24" t="s">
        <v>40</v>
      </c>
      <c r="B14" s="24">
        <v>110</v>
      </c>
      <c r="C14" s="30">
        <v>107492.85947</v>
      </c>
      <c r="D14" s="33" t="s">
        <v>53</v>
      </c>
      <c r="E14" s="29">
        <v>3.7582287767599998</v>
      </c>
      <c r="F14" s="29">
        <v>1.7574507796800001</v>
      </c>
      <c r="G14" s="29">
        <v>1.43033813813</v>
      </c>
      <c r="H14" s="29">
        <v>0.26542144386200001</v>
      </c>
      <c r="I14" s="30">
        <v>133.22</v>
      </c>
      <c r="J14" s="87">
        <v>3.75</v>
      </c>
      <c r="K14" s="87">
        <v>2.4</v>
      </c>
      <c r="L14" s="30">
        <v>207429.73645279999</v>
      </c>
      <c r="M14" s="31">
        <v>0</v>
      </c>
      <c r="N14" s="29">
        <v>3.80658591109</v>
      </c>
      <c r="O14" s="29">
        <v>1.6326142629</v>
      </c>
      <c r="P14">
        <v>1.3182004889300001</v>
      </c>
      <c r="Q14" s="29">
        <v>0.24266972218399999</v>
      </c>
      <c r="R14" s="30">
        <v>103.41</v>
      </c>
      <c r="S14" s="75">
        <v>28602</v>
      </c>
      <c r="T14" s="27">
        <f t="shared" si="0"/>
        <v>1.6945242508995877</v>
      </c>
      <c r="U14" s="27">
        <f t="shared" si="1"/>
        <v>0.4288920048129185</v>
      </c>
      <c r="V14" s="27">
        <f t="shared" si="2"/>
        <v>0.4518731335732234</v>
      </c>
      <c r="W14" s="28">
        <f t="shared" si="3"/>
        <v>1.286700123979395E-2</v>
      </c>
      <c r="X14" s="28">
        <f t="shared" si="4"/>
        <v>-7.1032724343341513E-2</v>
      </c>
      <c r="Y14" s="87">
        <v>3.75</v>
      </c>
      <c r="Z14" s="88">
        <f t="shared" si="5"/>
        <v>240</v>
      </c>
      <c r="AA14" s="30">
        <v>9925198.3200790007</v>
      </c>
      <c r="AB14" s="31">
        <v>0</v>
      </c>
      <c r="AC14" s="29">
        <v>3.8481804530099999</v>
      </c>
      <c r="AD14" s="29">
        <v>1.6039134855599999</v>
      </c>
      <c r="AF14" s="29">
        <v>0.23585099284899999</v>
      </c>
      <c r="AG14" s="30">
        <v>375.26</v>
      </c>
      <c r="AH14" s="28">
        <f t="shared" si="6"/>
        <v>2.3934593020584607E-2</v>
      </c>
      <c r="AI14" s="28">
        <f t="shared" si="7"/>
        <v>-8.7363638228295945E-2</v>
      </c>
      <c r="AJ14" s="149">
        <v>3.75</v>
      </c>
      <c r="AK14" s="30">
        <v>40896.3860948</v>
      </c>
      <c r="AL14" s="32" t="s">
        <v>53</v>
      </c>
      <c r="AM14" s="29">
        <v>3.8569725202799998</v>
      </c>
      <c r="AN14" s="29">
        <v>1.5971898517800001</v>
      </c>
      <c r="AO14" s="29">
        <v>1.2848407255000001</v>
      </c>
      <c r="AP14" s="29">
        <v>0.234125936275</v>
      </c>
      <c r="AQ14" s="30">
        <v>205.84800005</v>
      </c>
      <c r="AR14" s="151">
        <f t="shared" si="8"/>
        <v>-9.1189426044227889E-2</v>
      </c>
      <c r="AS14" s="151">
        <f t="shared" si="9"/>
        <v>-7.1032724343341513E-2</v>
      </c>
      <c r="AT14" s="31">
        <f t="shared" si="10"/>
        <v>2.0156701700886376E-2</v>
      </c>
    </row>
    <row r="15" spans="1:46" ht="14.25" x14ac:dyDescent="0.2">
      <c r="A15" s="24" t="s">
        <v>40</v>
      </c>
      <c r="B15" s="24">
        <v>115</v>
      </c>
      <c r="C15" s="30">
        <v>105550.87931</v>
      </c>
      <c r="D15" s="33" t="s">
        <v>53</v>
      </c>
      <c r="E15" s="29">
        <v>3.6903321205499999</v>
      </c>
      <c r="F15" s="29">
        <v>1.72863858419</v>
      </c>
      <c r="G15" s="29">
        <v>1.399925257</v>
      </c>
      <c r="H15" s="29">
        <v>0.26518200153999999</v>
      </c>
      <c r="I15" s="30">
        <v>120.79</v>
      </c>
      <c r="J15" s="87">
        <v>3.69</v>
      </c>
      <c r="K15" s="87">
        <v>2.4</v>
      </c>
      <c r="L15" s="30">
        <v>201307.27524009999</v>
      </c>
      <c r="M15" s="31">
        <v>0</v>
      </c>
      <c r="N15" s="29">
        <v>3.7360805777200001</v>
      </c>
      <c r="O15" s="29">
        <v>1.6057382925100001</v>
      </c>
      <c r="P15">
        <v>1.29580496938</v>
      </c>
      <c r="Q15" s="29">
        <v>0.24295742600799999</v>
      </c>
      <c r="R15" s="30">
        <v>90.21</v>
      </c>
      <c r="S15" s="75">
        <v>28602</v>
      </c>
      <c r="T15" s="27">
        <f t="shared" si="0"/>
        <v>1.6588507960553371</v>
      </c>
      <c r="U15" s="27">
        <f t="shared" si="1"/>
        <v>0.42979220043747723</v>
      </c>
      <c r="V15" s="27">
        <f t="shared" si="2"/>
        <v>0.44955306126160899</v>
      </c>
      <c r="W15" s="28">
        <f t="shared" si="3"/>
        <v>1.239684008798155E-2</v>
      </c>
      <c r="X15" s="28">
        <f t="shared" si="4"/>
        <v>-7.1096580166633366E-2</v>
      </c>
      <c r="Y15" s="87">
        <v>3.69</v>
      </c>
      <c r="Z15" s="88">
        <f t="shared" si="5"/>
        <v>240</v>
      </c>
      <c r="AA15" s="30">
        <v>9501815.647163</v>
      </c>
      <c r="AB15" s="31">
        <v>0</v>
      </c>
      <c r="AC15" s="29">
        <v>3.7682504626200002</v>
      </c>
      <c r="AD15" s="29">
        <v>1.57891490251</v>
      </c>
      <c r="AF15" s="29">
        <v>0.237070574334</v>
      </c>
      <c r="AG15" s="30">
        <v>100.15</v>
      </c>
      <c r="AH15" s="28">
        <f t="shared" si="6"/>
        <v>2.1114181467869472E-2</v>
      </c>
      <c r="AI15" s="28">
        <f t="shared" si="7"/>
        <v>-8.6613640959632462E-2</v>
      </c>
      <c r="AJ15" s="149">
        <v>3.69</v>
      </c>
      <c r="AK15" s="30">
        <v>39141.817281000003</v>
      </c>
      <c r="AL15" s="32" t="s">
        <v>53</v>
      </c>
      <c r="AM15" s="29">
        <v>3.7744052214899999</v>
      </c>
      <c r="AN15" s="29">
        <v>1.5743417501800001</v>
      </c>
      <c r="AO15" s="29">
        <v>1.2682798218</v>
      </c>
      <c r="AP15" s="29">
        <v>0.23585854748400001</v>
      </c>
      <c r="AQ15" s="30">
        <v>118.721000195</v>
      </c>
      <c r="AR15" s="151">
        <f t="shared" si="8"/>
        <v>-8.9259163495011229E-2</v>
      </c>
      <c r="AS15" s="151">
        <f t="shared" si="9"/>
        <v>-7.1096580166633366E-2</v>
      </c>
      <c r="AT15" s="31">
        <f t="shared" si="10"/>
        <v>1.8162583328377863E-2</v>
      </c>
    </row>
    <row r="16" spans="1:46" ht="14.25" x14ac:dyDescent="0.2">
      <c r="A16" s="24" t="s">
        <v>40</v>
      </c>
      <c r="B16" s="24">
        <v>120</v>
      </c>
      <c r="C16" s="30">
        <v>103849.73109</v>
      </c>
      <c r="D16" s="33" t="s">
        <v>53</v>
      </c>
      <c r="E16" s="29">
        <v>3.6308555727599998</v>
      </c>
      <c r="F16" s="29">
        <v>1.6931939872299999</v>
      </c>
      <c r="G16" s="29">
        <v>1.36697310473</v>
      </c>
      <c r="H16" s="29">
        <v>0.26353216996399997</v>
      </c>
      <c r="I16" s="30">
        <v>95.34</v>
      </c>
      <c r="J16" s="87">
        <v>3.63</v>
      </c>
      <c r="K16" s="87">
        <v>2.5</v>
      </c>
      <c r="L16" s="30">
        <v>201697.35370410001</v>
      </c>
      <c r="M16" s="31">
        <v>0</v>
      </c>
      <c r="N16" s="29">
        <v>3.6903677405100002</v>
      </c>
      <c r="O16" s="29">
        <v>1.5749956242700001</v>
      </c>
      <c r="P16">
        <v>1.2688818267399999</v>
      </c>
      <c r="Q16" s="29">
        <v>0.24097263104700001</v>
      </c>
      <c r="R16" s="30">
        <v>76.81</v>
      </c>
      <c r="S16" s="75">
        <v>28602</v>
      </c>
      <c r="T16" s="27">
        <f t="shared" si="0"/>
        <v>1.6398766165572229</v>
      </c>
      <c r="U16" s="27">
        <f t="shared" si="1"/>
        <v>0.42678554957570147</v>
      </c>
      <c r="V16" s="27">
        <f t="shared" si="2"/>
        <v>0.45175664367967577</v>
      </c>
      <c r="W16" s="28">
        <f t="shared" si="3"/>
        <v>1.6390673370894258E-2</v>
      </c>
      <c r="X16" s="28">
        <f t="shared" si="4"/>
        <v>-6.980792741496078E-2</v>
      </c>
      <c r="Y16" s="87">
        <v>3.63</v>
      </c>
      <c r="Z16" s="88">
        <f t="shared" si="5"/>
        <v>250</v>
      </c>
      <c r="AA16" s="30">
        <v>9707104.5650069993</v>
      </c>
      <c r="AB16" s="31">
        <v>0</v>
      </c>
      <c r="AC16" s="29">
        <v>3.7134397752299999</v>
      </c>
      <c r="AD16" s="29">
        <v>1.55614137809</v>
      </c>
      <c r="AF16" s="29">
        <v>0.23644126217399999</v>
      </c>
      <c r="AG16" s="30">
        <v>157.83000000000001</v>
      </c>
      <c r="AH16" s="28">
        <f t="shared" si="6"/>
        <v>2.2745108092312137E-2</v>
      </c>
      <c r="AI16" s="28">
        <f t="shared" si="7"/>
        <v>-8.0943241101518876E-2</v>
      </c>
      <c r="AJ16" s="149">
        <v>3.63</v>
      </c>
      <c r="AK16" s="30">
        <v>38403.571042199997</v>
      </c>
      <c r="AL16" s="32" t="s">
        <v>53</v>
      </c>
      <c r="AM16" s="29">
        <v>3.7209533916900002</v>
      </c>
      <c r="AN16" s="29">
        <v>1.5505159770300001</v>
      </c>
      <c r="AO16" s="29">
        <v>1.2423903426</v>
      </c>
      <c r="AP16" s="29">
        <v>0.23494093662900001</v>
      </c>
      <c r="AQ16" s="30">
        <v>105.82899999599999</v>
      </c>
      <c r="AR16" s="151">
        <f t="shared" si="8"/>
        <v>-8.4265601742075369E-2</v>
      </c>
      <c r="AS16" s="151">
        <f t="shared" si="9"/>
        <v>-6.980792741496078E-2</v>
      </c>
      <c r="AT16" s="31">
        <f t="shared" si="10"/>
        <v>1.4457674327114589E-2</v>
      </c>
    </row>
    <row r="17" spans="1:46" ht="14.25" x14ac:dyDescent="0.2">
      <c r="A17" s="24" t="s">
        <v>41</v>
      </c>
      <c r="B17" s="24">
        <v>50</v>
      </c>
      <c r="C17" s="30">
        <v>159124.990899</v>
      </c>
      <c r="D17" s="33">
        <v>0</v>
      </c>
      <c r="E17" s="29">
        <v>5.3840294670600004</v>
      </c>
      <c r="F17" s="29">
        <v>2.4398556007900001</v>
      </c>
      <c r="G17" s="29">
        <v>1.99151520718</v>
      </c>
      <c r="H17" s="29">
        <v>0.25771744478699998</v>
      </c>
      <c r="I17" s="30">
        <v>3934.35</v>
      </c>
      <c r="J17" s="87">
        <v>5.38</v>
      </c>
      <c r="K17" s="87">
        <v>1.8</v>
      </c>
      <c r="L17" s="30">
        <v>299391.70047899999</v>
      </c>
      <c r="M17" s="31">
        <v>0</v>
      </c>
      <c r="N17" s="29">
        <v>5.5124210335299999</v>
      </c>
      <c r="O17" s="29">
        <v>2.2076255407300001</v>
      </c>
      <c r="P17">
        <v>1.3577521045900001</v>
      </c>
      <c r="Q17" s="29">
        <v>0.22899501912699999</v>
      </c>
      <c r="R17" s="30">
        <v>1611.41</v>
      </c>
      <c r="S17" s="75">
        <v>29555</v>
      </c>
      <c r="T17" s="27">
        <f t="shared" si="0"/>
        <v>2.2650886067600982</v>
      </c>
      <c r="U17" s="27">
        <f t="shared" si="1"/>
        <v>0.40048202546609518</v>
      </c>
      <c r="V17" s="27">
        <f t="shared" si="2"/>
        <v>0.42102018713012979</v>
      </c>
      <c r="W17" s="28">
        <f t="shared" si="3"/>
        <v>2.3846742900556394E-2</v>
      </c>
      <c r="X17" s="28">
        <f t="shared" si="4"/>
        <v>-9.5181886987412825E-2</v>
      </c>
      <c r="Y17" s="87">
        <v>5.38</v>
      </c>
      <c r="Z17" s="88">
        <f t="shared" si="5"/>
        <v>180</v>
      </c>
      <c r="AA17" s="30">
        <v>13804976.15007</v>
      </c>
      <c r="AB17" s="31">
        <v>0</v>
      </c>
      <c r="AC17" s="29">
        <v>5.5634352467600001</v>
      </c>
      <c r="AD17" s="29">
        <v>2.1662503341499999</v>
      </c>
      <c r="AF17" s="29">
        <v>0.22237012849000001</v>
      </c>
      <c r="AG17" s="30">
        <v>3295.71</v>
      </c>
      <c r="AH17" s="28">
        <f t="shared" si="6"/>
        <v>3.3321842088276293E-2</v>
      </c>
      <c r="AI17" s="28">
        <f t="shared" si="7"/>
        <v>-0.11213994244225339</v>
      </c>
      <c r="AJ17" s="149">
        <v>5.38</v>
      </c>
      <c r="AK17" s="30">
        <v>75780.8267853</v>
      </c>
      <c r="AL17" s="32" t="s">
        <v>53</v>
      </c>
      <c r="AM17" s="29">
        <v>5.5634352467600001</v>
      </c>
      <c r="AN17" s="29">
        <v>2.1662503341499999</v>
      </c>
      <c r="AO17" s="29">
        <v>1.78105273397</v>
      </c>
      <c r="AP17" s="29">
        <v>0.22237012849000001</v>
      </c>
      <c r="AQ17" s="30">
        <v>2726.28399992</v>
      </c>
      <c r="AR17" s="151">
        <f t="shared" si="8"/>
        <v>-0.11213994244225339</v>
      </c>
      <c r="AS17" s="151">
        <f t="shared" si="9"/>
        <v>-9.5181886987412825E-2</v>
      </c>
      <c r="AT17" s="31">
        <f t="shared" si="10"/>
        <v>1.6958055454840568E-2</v>
      </c>
    </row>
    <row r="18" spans="1:46" ht="14.25" x14ac:dyDescent="0.2">
      <c r="A18" s="24" t="s">
        <v>41</v>
      </c>
      <c r="B18" s="24">
        <v>53</v>
      </c>
      <c r="C18" s="30">
        <v>154635.182122</v>
      </c>
      <c r="D18" s="33">
        <v>0</v>
      </c>
      <c r="E18" s="29">
        <v>5.2321157882599998</v>
      </c>
      <c r="F18" s="29">
        <v>2.32958937107</v>
      </c>
      <c r="G18" s="29">
        <v>1.90722317867</v>
      </c>
      <c r="H18" s="29">
        <v>0.253744995182</v>
      </c>
      <c r="I18" s="30">
        <v>2110.92</v>
      </c>
      <c r="J18" s="87">
        <v>5.23</v>
      </c>
      <c r="K18" s="87">
        <v>1.9</v>
      </c>
      <c r="L18" s="30">
        <v>290629.7346269</v>
      </c>
      <c r="M18" s="31">
        <v>0</v>
      </c>
      <c r="N18" s="29">
        <v>5.3302460298799996</v>
      </c>
      <c r="O18" s="29">
        <v>2.17760100406</v>
      </c>
      <c r="P18">
        <v>1.34657826828</v>
      </c>
      <c r="Q18" s="29">
        <v>0.233764128702</v>
      </c>
      <c r="R18" s="30">
        <v>1903.74</v>
      </c>
      <c r="S18" s="75">
        <v>29555</v>
      </c>
      <c r="T18" s="27">
        <f t="shared" si="0"/>
        <v>2.1772207529268313</v>
      </c>
      <c r="U18" s="27">
        <f t="shared" si="1"/>
        <v>0.4085366776416931</v>
      </c>
      <c r="V18" s="27">
        <f t="shared" si="2"/>
        <v>0.41629459902998683</v>
      </c>
      <c r="W18" s="28">
        <f t="shared" si="3"/>
        <v>1.8755365055220647E-2</v>
      </c>
      <c r="X18" s="28">
        <f t="shared" si="4"/>
        <v>-6.5242556863225401E-2</v>
      </c>
      <c r="Y18" s="87">
        <v>5.23</v>
      </c>
      <c r="Z18" s="88">
        <f t="shared" si="5"/>
        <v>190</v>
      </c>
      <c r="AA18" s="30">
        <v>13427345.80367</v>
      </c>
      <c r="AB18" s="31">
        <v>0</v>
      </c>
      <c r="AC18" s="29">
        <v>5.3828044376599999</v>
      </c>
      <c r="AD18" s="29">
        <v>2.1480893441900002</v>
      </c>
      <c r="AF18" s="29">
        <v>0.22800851369399999</v>
      </c>
      <c r="AG18" s="30">
        <v>4703.78</v>
      </c>
      <c r="AH18" s="28">
        <f t="shared" si="6"/>
        <v>2.8800709980104127E-2</v>
      </c>
      <c r="AI18" s="28">
        <f t="shared" si="7"/>
        <v>-7.7910737889671636E-2</v>
      </c>
      <c r="AJ18" s="149">
        <v>5.23</v>
      </c>
      <c r="AK18" s="30">
        <v>72654.437598999997</v>
      </c>
      <c r="AL18" s="32" t="s">
        <v>53</v>
      </c>
      <c r="AM18" s="29">
        <v>5.3830536817799999</v>
      </c>
      <c r="AN18" s="29">
        <v>2.1479996721700001</v>
      </c>
      <c r="AO18" s="29">
        <v>1.7713151111400001</v>
      </c>
      <c r="AP18" s="29">
        <v>0.22798472825999999</v>
      </c>
      <c r="AQ18" s="30">
        <v>4729.4880001499996</v>
      </c>
      <c r="AR18" s="151">
        <f t="shared" si="8"/>
        <v>-7.7949230518936569E-2</v>
      </c>
      <c r="AS18" s="151">
        <f t="shared" si="9"/>
        <v>-6.5242556863225401E-2</v>
      </c>
      <c r="AT18" s="31">
        <f t="shared" si="10"/>
        <v>1.2706673655711168E-2</v>
      </c>
    </row>
    <row r="19" spans="1:46" ht="14.25" x14ac:dyDescent="0.2">
      <c r="A19" s="24" t="s">
        <v>41</v>
      </c>
      <c r="B19" s="24">
        <v>56</v>
      </c>
      <c r="C19" s="30">
        <v>150513.683571</v>
      </c>
      <c r="D19" s="33">
        <v>0</v>
      </c>
      <c r="E19" s="29">
        <v>5.0926639678900001</v>
      </c>
      <c r="F19" s="29">
        <v>2.27855270446</v>
      </c>
      <c r="G19" s="29">
        <v>1.8646793317200001</v>
      </c>
      <c r="H19" s="29">
        <v>0.254747683256</v>
      </c>
      <c r="I19" s="30">
        <v>3220.08</v>
      </c>
      <c r="J19" s="87">
        <v>5.09</v>
      </c>
      <c r="K19" s="87">
        <v>2</v>
      </c>
      <c r="L19" s="30">
        <v>291828.2715487</v>
      </c>
      <c r="M19" s="31">
        <v>0</v>
      </c>
      <c r="N19" s="29">
        <v>5.1998066619500003</v>
      </c>
      <c r="O19" s="29">
        <v>2.11673215769</v>
      </c>
      <c r="P19">
        <v>1.3432092016799999</v>
      </c>
      <c r="Q19" s="29">
        <v>0.23271388989899999</v>
      </c>
      <c r="R19" s="30">
        <v>3565.94</v>
      </c>
      <c r="S19" s="75">
        <v>29555</v>
      </c>
      <c r="T19" s="27">
        <f t="shared" si="0"/>
        <v>2.1620055106174072</v>
      </c>
      <c r="U19" s="27">
        <f t="shared" si="1"/>
        <v>0.4070790118369893</v>
      </c>
      <c r="V19" s="27">
        <f t="shared" si="2"/>
        <v>0.42475550306825288</v>
      </c>
      <c r="W19" s="28">
        <f t="shared" si="3"/>
        <v>2.1038634148168964E-2</v>
      </c>
      <c r="X19" s="28">
        <f t="shared" si="4"/>
        <v>-7.1019005377077851E-2</v>
      </c>
      <c r="Y19" s="87">
        <v>5.09</v>
      </c>
      <c r="Z19" s="88">
        <f t="shared" si="5"/>
        <v>200</v>
      </c>
      <c r="AA19" s="30">
        <v>13968225.512019999</v>
      </c>
      <c r="AB19" s="31">
        <v>0</v>
      </c>
      <c r="AC19" s="29">
        <v>5.2005783887700003</v>
      </c>
      <c r="AD19" s="29">
        <v>2.1165370157100001</v>
      </c>
      <c r="AF19" s="29">
        <v>0.232648315754</v>
      </c>
      <c r="AG19" s="30">
        <v>3923.02</v>
      </c>
      <c r="AH19" s="28">
        <f t="shared" si="6"/>
        <v>2.1190171108955283E-2</v>
      </c>
      <c r="AI19" s="28">
        <f t="shared" si="7"/>
        <v>-7.1104648329122791E-2</v>
      </c>
      <c r="AJ19" s="149">
        <v>5.09</v>
      </c>
      <c r="AK19" s="30">
        <v>69072.6120887</v>
      </c>
      <c r="AL19" s="32" t="s">
        <v>53</v>
      </c>
      <c r="AM19" s="29">
        <v>5.2035760063299996</v>
      </c>
      <c r="AN19" s="29">
        <v>2.1144542682999998</v>
      </c>
      <c r="AO19" s="29">
        <v>1.7445852871400001</v>
      </c>
      <c r="AP19" s="29">
        <v>0.232243779579</v>
      </c>
      <c r="AQ19" s="30">
        <v>2976.2759997799999</v>
      </c>
      <c r="AR19" s="151">
        <f t="shared" si="8"/>
        <v>-7.2018714264891356E-2</v>
      </c>
      <c r="AS19" s="151">
        <f t="shared" si="9"/>
        <v>-7.1019005377077851E-2</v>
      </c>
      <c r="AT19" s="31">
        <f t="shared" si="10"/>
        <v>9.997088878135052E-4</v>
      </c>
    </row>
    <row r="20" spans="1:46" ht="14.25" x14ac:dyDescent="0.2">
      <c r="A20" s="24" t="s">
        <v>41</v>
      </c>
      <c r="B20" s="24">
        <v>59</v>
      </c>
      <c r="C20" s="30">
        <v>146532.481948</v>
      </c>
      <c r="D20" s="33">
        <v>0</v>
      </c>
      <c r="E20" s="29">
        <v>4.9579591252900004</v>
      </c>
      <c r="F20" s="29">
        <v>2.2448822327700002</v>
      </c>
      <c r="G20" s="29">
        <v>1.82671851749</v>
      </c>
      <c r="H20" s="29">
        <v>0.257355478232</v>
      </c>
      <c r="I20" s="30">
        <v>1892.99</v>
      </c>
      <c r="J20" s="87">
        <v>4.96</v>
      </c>
      <c r="K20" s="87">
        <v>2</v>
      </c>
      <c r="L20" s="30">
        <v>281882.61061789998</v>
      </c>
      <c r="M20" s="31">
        <v>0</v>
      </c>
      <c r="N20" s="29">
        <v>5.0425530592100003</v>
      </c>
      <c r="O20" s="29">
        <v>2.0652864203900001</v>
      </c>
      <c r="P20">
        <v>1.3418047585799999</v>
      </c>
      <c r="Q20" s="29">
        <v>0.23401830708099999</v>
      </c>
      <c r="R20" s="30">
        <v>2234.2600000000002</v>
      </c>
      <c r="S20" s="75">
        <v>29555</v>
      </c>
      <c r="T20" s="27">
        <f t="shared" si="0"/>
        <v>2.1201433396138967</v>
      </c>
      <c r="U20" s="27">
        <f t="shared" si="1"/>
        <v>0.40957157934468252</v>
      </c>
      <c r="V20" s="27">
        <f t="shared" si="2"/>
        <v>0.42744825395441466</v>
      </c>
      <c r="W20" s="28">
        <f t="shared" si="3"/>
        <v>1.706224915983991E-2</v>
      </c>
      <c r="X20" s="28">
        <f t="shared" si="4"/>
        <v>-8.000233141780165E-2</v>
      </c>
      <c r="Y20" s="87">
        <v>4.96</v>
      </c>
      <c r="Z20" s="88">
        <f t="shared" si="5"/>
        <v>200</v>
      </c>
      <c r="AA20" s="30">
        <v>13432050.29727</v>
      </c>
      <c r="AB20" s="31">
        <v>0</v>
      </c>
      <c r="AC20" s="29">
        <v>5.0442019498199997</v>
      </c>
      <c r="AD20" s="29">
        <v>2.0645349033399998</v>
      </c>
      <c r="AF20" s="29">
        <v>0.23382950537300001</v>
      </c>
      <c r="AG20" s="30">
        <v>1427.94</v>
      </c>
      <c r="AH20" s="28">
        <f t="shared" si="6"/>
        <v>1.7394823626133628E-2</v>
      </c>
      <c r="AI20" s="28">
        <f t="shared" si="7"/>
        <v>-8.0337100448902674E-2</v>
      </c>
      <c r="AJ20" s="149">
        <v>4.96</v>
      </c>
      <c r="AK20" s="30">
        <v>65354.4004011</v>
      </c>
      <c r="AL20" s="32" t="s">
        <v>53</v>
      </c>
      <c r="AM20" s="29">
        <v>5.0472927151800002</v>
      </c>
      <c r="AN20" s="29">
        <v>2.0627363219100001</v>
      </c>
      <c r="AO20" s="29">
        <v>1.6939978898000001</v>
      </c>
      <c r="AP20" s="29">
        <v>0.23343874225299999</v>
      </c>
      <c r="AQ20" s="30">
        <v>1241.5679998400001</v>
      </c>
      <c r="AR20" s="151">
        <f t="shared" si="8"/>
        <v>-8.1138292334937773E-2</v>
      </c>
      <c r="AS20" s="151">
        <f t="shared" si="9"/>
        <v>-8.000233141780165E-2</v>
      </c>
      <c r="AT20" s="31">
        <f t="shared" si="10"/>
        <v>1.1359609171361224E-3</v>
      </c>
    </row>
    <row r="21" spans="1:46" ht="14.25" x14ac:dyDescent="0.2">
      <c r="A21" s="24" t="s">
        <v>41</v>
      </c>
      <c r="B21" s="24">
        <v>62</v>
      </c>
      <c r="C21" s="30">
        <v>143012.08658900001</v>
      </c>
      <c r="D21" s="33">
        <v>0</v>
      </c>
      <c r="E21" s="29">
        <v>4.8388457651500003</v>
      </c>
      <c r="F21" s="29">
        <v>2.1916190818799999</v>
      </c>
      <c r="G21" s="29">
        <v>1.78684667704</v>
      </c>
      <c r="H21" s="29">
        <v>0.25750795077100003</v>
      </c>
      <c r="I21" s="30">
        <v>2535.04</v>
      </c>
      <c r="J21" s="87">
        <v>4.84</v>
      </c>
      <c r="K21" s="87">
        <v>2</v>
      </c>
      <c r="L21" s="30">
        <v>270590.25287109998</v>
      </c>
      <c r="M21" s="31">
        <v>0</v>
      </c>
      <c r="N21" s="29">
        <v>4.9098879470099996</v>
      </c>
      <c r="O21" s="29">
        <v>2.0181941275900002</v>
      </c>
      <c r="P21">
        <v>1.3320536830800001</v>
      </c>
      <c r="Q21" s="29">
        <v>0.23451128564599999</v>
      </c>
      <c r="R21" s="30">
        <v>2777.02</v>
      </c>
      <c r="S21" s="75">
        <v>29555</v>
      </c>
      <c r="T21" s="27">
        <f t="shared" si="0"/>
        <v>2.0604837917765564</v>
      </c>
      <c r="U21" s="27">
        <f t="shared" si="1"/>
        <v>0.41104688118575711</v>
      </c>
      <c r="V21" s="27">
        <f t="shared" si="2"/>
        <v>0.42571979168937119</v>
      </c>
      <c r="W21" s="28">
        <f t="shared" si="3"/>
        <v>1.4681637999635039E-2</v>
      </c>
      <c r="X21" s="28">
        <f t="shared" si="4"/>
        <v>-7.9130974777438731E-2</v>
      </c>
      <c r="Y21" s="87">
        <v>4.84</v>
      </c>
      <c r="Z21" s="88">
        <f t="shared" si="5"/>
        <v>200</v>
      </c>
      <c r="AA21" s="30">
        <v>12648322.838230001</v>
      </c>
      <c r="AB21" s="31">
        <v>0</v>
      </c>
      <c r="AC21" s="29">
        <v>4.9311980627300001</v>
      </c>
      <c r="AD21" s="29">
        <v>2.0056449110900001</v>
      </c>
      <c r="AF21" s="29">
        <v>0.23178440811000001</v>
      </c>
      <c r="AG21" s="30">
        <v>1652.68</v>
      </c>
      <c r="AH21" s="28">
        <f t="shared" si="6"/>
        <v>1.9085604721095484E-2</v>
      </c>
      <c r="AI21" s="28">
        <f t="shared" si="7"/>
        <v>-8.4856977349580601E-2</v>
      </c>
      <c r="AJ21" s="149">
        <v>4.84</v>
      </c>
      <c r="AK21" s="30">
        <v>62512.906397400002</v>
      </c>
      <c r="AL21" s="32" t="s">
        <v>53</v>
      </c>
      <c r="AM21" s="29">
        <v>4.9311980627300001</v>
      </c>
      <c r="AN21" s="29">
        <v>2.0056449110900001</v>
      </c>
      <c r="AO21" s="29">
        <v>1.63718386853</v>
      </c>
      <c r="AP21" s="29">
        <v>0.23178440811000001</v>
      </c>
      <c r="AQ21" s="30">
        <v>1066.77900004</v>
      </c>
      <c r="AR21" s="151">
        <f t="shared" si="8"/>
        <v>-8.4856977349580601E-2</v>
      </c>
      <c r="AS21" s="151">
        <f t="shared" si="9"/>
        <v>-7.9130974777438731E-2</v>
      </c>
      <c r="AT21" s="31">
        <f t="shared" si="10"/>
        <v>5.7260025721418695E-3</v>
      </c>
    </row>
    <row r="22" spans="1:46" ht="14.25" x14ac:dyDescent="0.2">
      <c r="A22" s="24" t="s">
        <v>42</v>
      </c>
      <c r="B22" s="24">
        <v>70</v>
      </c>
      <c r="C22" s="30">
        <v>4357.7153099999996</v>
      </c>
      <c r="D22" s="33">
        <v>1.0400167364765189E-2</v>
      </c>
      <c r="E22" s="29">
        <v>0.44948069210899999</v>
      </c>
      <c r="F22" s="29">
        <v>0.24699148237099999</v>
      </c>
      <c r="G22" s="29">
        <v>0.20021226541100001</v>
      </c>
      <c r="H22" s="29">
        <v>0.30509910071500002</v>
      </c>
      <c r="I22" s="30">
        <v>7200.9</v>
      </c>
      <c r="J22" s="87">
        <v>0.44</v>
      </c>
      <c r="K22" s="87">
        <v>14.7</v>
      </c>
      <c r="L22" s="30">
        <v>8496.6586320890001</v>
      </c>
      <c r="M22" s="31">
        <v>5.8285999999999998E-2</v>
      </c>
      <c r="N22" s="29">
        <v>0.47074464177399999</v>
      </c>
      <c r="O22" s="29">
        <v>0.20426175550100001</v>
      </c>
      <c r="P22">
        <v>0.16899449298700001</v>
      </c>
      <c r="Q22" s="29">
        <v>0.24636596200999999</v>
      </c>
      <c r="R22" s="30">
        <v>7201.88</v>
      </c>
      <c r="S22" s="75">
        <v>9695</v>
      </c>
      <c r="T22" s="27">
        <f t="shared" si="0"/>
        <v>0.23492690934139945</v>
      </c>
      <c r="U22" s="27">
        <f t="shared" si="1"/>
        <v>0.4339120138069763</v>
      </c>
      <c r="V22" s="27">
        <f t="shared" si="2"/>
        <v>0.53392479395772607</v>
      </c>
      <c r="W22" s="28">
        <f t="shared" si="3"/>
        <v>4.7307815526464153E-2</v>
      </c>
      <c r="X22" s="28">
        <f t="shared" si="4"/>
        <v>-0.1730008114442452</v>
      </c>
      <c r="Y22" s="87">
        <v>0.44</v>
      </c>
      <c r="Z22" s="88">
        <f t="shared" si="5"/>
        <v>1470</v>
      </c>
      <c r="AA22" s="30">
        <v>383075.09953309997</v>
      </c>
      <c r="AB22" s="31">
        <v>9.35E-2</v>
      </c>
      <c r="AC22" s="29">
        <v>0.47974591325400001</v>
      </c>
      <c r="AD22" s="29">
        <v>0.19495076795999999</v>
      </c>
      <c r="AF22" s="29">
        <v>0.230565992646</v>
      </c>
      <c r="AG22" s="30">
        <v>7201.01</v>
      </c>
      <c r="AH22" s="28">
        <f t="shared" si="6"/>
        <v>6.7333751318645385E-2</v>
      </c>
      <c r="AI22" s="28">
        <f t="shared" si="7"/>
        <v>-0.21069841725485453</v>
      </c>
      <c r="AJ22" s="149">
        <v>0.44</v>
      </c>
      <c r="AK22" s="30">
        <v>264.65476341800002</v>
      </c>
      <c r="AL22" s="31">
        <v>0.110071</v>
      </c>
      <c r="AM22" s="29">
        <v>0.47590888860199998</v>
      </c>
      <c r="AN22" s="29">
        <v>0.20287681721699999</v>
      </c>
      <c r="AO22" s="29">
        <v>0.166357893309</v>
      </c>
      <c r="AP22" s="29">
        <v>0.24198309020200001</v>
      </c>
      <c r="AQ22" s="85">
        <v>7219.6600000899998</v>
      </c>
      <c r="AR22" s="151">
        <f t="shared" si="8"/>
        <v>-0.17860804239288067</v>
      </c>
      <c r="AS22" s="151">
        <f t="shared" si="9"/>
        <v>-0.1730008114442452</v>
      </c>
      <c r="AT22" s="31">
        <f t="shared" si="10"/>
        <v>5.6072309486354666E-3</v>
      </c>
    </row>
    <row r="23" spans="1:46" ht="14.25" x14ac:dyDescent="0.2">
      <c r="A23" s="24" t="s">
        <v>42</v>
      </c>
      <c r="B23" s="24">
        <v>73</v>
      </c>
      <c r="C23" s="30">
        <v>4190.060821</v>
      </c>
      <c r="D23" s="33">
        <v>4.0210000000000003E-3</v>
      </c>
      <c r="E23" s="29">
        <v>0.43218781031499998</v>
      </c>
      <c r="F23" s="29">
        <v>0.238371037639</v>
      </c>
      <c r="G23" s="29">
        <v>0.18909046665900001</v>
      </c>
      <c r="H23" s="29">
        <v>0.304603149307</v>
      </c>
      <c r="I23" s="30">
        <v>7200.8</v>
      </c>
      <c r="J23" s="87">
        <v>0.43</v>
      </c>
      <c r="K23" s="87">
        <v>15.2</v>
      </c>
      <c r="L23" s="30">
        <v>7854.2291673560003</v>
      </c>
      <c r="M23" s="31">
        <v>3.2485E-2</v>
      </c>
      <c r="N23" s="29">
        <v>0.45214799360500002</v>
      </c>
      <c r="O23" s="29">
        <v>0.196040108459</v>
      </c>
      <c r="P23">
        <v>0.16206425773899999</v>
      </c>
      <c r="Q23" s="29">
        <v>0.246594887953</v>
      </c>
      <c r="R23" s="30">
        <v>7201.09</v>
      </c>
      <c r="S23" s="75">
        <v>9695</v>
      </c>
      <c r="T23" s="27">
        <f t="shared" si="0"/>
        <v>0.21703260345937408</v>
      </c>
      <c r="U23" s="27">
        <f t="shared" si="1"/>
        <v>0.4335750931812431</v>
      </c>
      <c r="V23" s="27">
        <f t="shared" si="2"/>
        <v>0.50472698478924205</v>
      </c>
      <c r="W23" s="28">
        <f t="shared" si="3"/>
        <v>4.6184049650664763E-2</v>
      </c>
      <c r="X23" s="28">
        <f t="shared" si="4"/>
        <v>-0.17758419646646795</v>
      </c>
      <c r="Y23" s="87">
        <v>0.43</v>
      </c>
      <c r="Z23" s="88">
        <f t="shared" si="5"/>
        <v>1520</v>
      </c>
      <c r="AA23" s="30">
        <v>344364.7281748</v>
      </c>
      <c r="AB23" s="31">
        <v>6.0081000000000002E-2</v>
      </c>
      <c r="AC23" s="29">
        <v>0.456689101805</v>
      </c>
      <c r="AD23" s="29">
        <v>0.19199636799399999</v>
      </c>
      <c r="AF23" s="29">
        <v>0.23870849394499999</v>
      </c>
      <c r="AG23" s="30">
        <v>7201.26</v>
      </c>
      <c r="AH23" s="28">
        <f t="shared" si="6"/>
        <v>5.6691306198900566E-2</v>
      </c>
      <c r="AI23" s="28">
        <f t="shared" si="7"/>
        <v>-0.19454825596401493</v>
      </c>
      <c r="AJ23" s="149">
        <v>0.43</v>
      </c>
      <c r="AK23" s="30">
        <v>224.23342737499999</v>
      </c>
      <c r="AL23" s="31">
        <v>5.3324000000000003E-2</v>
      </c>
      <c r="AM23" s="29">
        <v>0.45616340113499998</v>
      </c>
      <c r="AN23" s="29">
        <v>0.19103300070699999</v>
      </c>
      <c r="AO23" s="29">
        <v>0.158719617993</v>
      </c>
      <c r="AP23" s="29">
        <v>0.238411902171</v>
      </c>
      <c r="AQ23" s="85">
        <v>7225.78699994</v>
      </c>
      <c r="AR23" s="151">
        <f t="shared" si="8"/>
        <v>-0.19858971711022583</v>
      </c>
      <c r="AS23" s="151">
        <f t="shared" si="9"/>
        <v>-0.17758419646646795</v>
      </c>
      <c r="AT23" s="31">
        <f t="shared" si="10"/>
        <v>2.100552064375788E-2</v>
      </c>
    </row>
    <row r="24" spans="1:46" ht="14.25" x14ac:dyDescent="0.2">
      <c r="A24" s="24" t="s">
        <v>42</v>
      </c>
      <c r="B24" s="24">
        <v>76</v>
      </c>
      <c r="C24" s="30">
        <v>4047.5950499999999</v>
      </c>
      <c r="D24" s="33" t="s">
        <v>53</v>
      </c>
      <c r="E24" s="29">
        <v>0.41749304280600003</v>
      </c>
      <c r="F24" s="29">
        <v>0.224471752907</v>
      </c>
      <c r="G24" s="29">
        <v>0.177968281339</v>
      </c>
      <c r="H24" s="29">
        <v>0.29631422849299999</v>
      </c>
      <c r="I24" s="30">
        <v>5772.37</v>
      </c>
      <c r="J24" s="87">
        <v>0.41</v>
      </c>
      <c r="K24" s="87">
        <v>16.5</v>
      </c>
      <c r="L24" s="30">
        <v>7863.4197479579998</v>
      </c>
      <c r="M24" s="31">
        <v>2.3691E-2</v>
      </c>
      <c r="N24" s="29">
        <v>0.43447622712700001</v>
      </c>
      <c r="O24" s="29">
        <v>0.188799006075</v>
      </c>
      <c r="P24">
        <v>0.155673962705</v>
      </c>
      <c r="Q24" s="29">
        <v>0.24703285582500001</v>
      </c>
      <c r="R24" s="30">
        <v>7201.34</v>
      </c>
      <c r="S24" s="75">
        <v>9695</v>
      </c>
      <c r="T24" s="27">
        <f t="shared" si="0"/>
        <v>0.21365610572538155</v>
      </c>
      <c r="U24" s="27">
        <f t="shared" si="1"/>
        <v>0.43454392734775088</v>
      </c>
      <c r="V24" s="27">
        <f t="shared" si="2"/>
        <v>0.52111245298873554</v>
      </c>
      <c r="W24" s="28">
        <f t="shared" si="3"/>
        <v>4.0678963670519673E-2</v>
      </c>
      <c r="X24" s="28">
        <f t="shared" si="4"/>
        <v>-0.1589186450857335</v>
      </c>
      <c r="Y24" s="87">
        <v>0.41</v>
      </c>
      <c r="Z24" s="88">
        <f t="shared" si="5"/>
        <v>1650</v>
      </c>
      <c r="AA24" s="30">
        <v>363003.92417369998</v>
      </c>
      <c r="AB24" s="31">
        <v>4.1708000000000002E-2</v>
      </c>
      <c r="AC24" s="29">
        <v>0.43974786673499999</v>
      </c>
      <c r="AD24" s="29">
        <v>0.18532230488599999</v>
      </c>
      <c r="AF24" s="29">
        <v>0.23965734621500001</v>
      </c>
      <c r="AG24" s="30">
        <v>7201.93</v>
      </c>
      <c r="AH24" s="28">
        <f t="shared" si="6"/>
        <v>5.330585578007177E-2</v>
      </c>
      <c r="AI24" s="28">
        <f t="shared" si="7"/>
        <v>-0.17440701341705059</v>
      </c>
      <c r="AJ24" s="149">
        <v>0.41</v>
      </c>
      <c r="AK24" s="30">
        <v>217.41852642800001</v>
      </c>
      <c r="AL24" s="31">
        <v>3.0197000000000002E-2</v>
      </c>
      <c r="AM24" s="29">
        <v>0.43974786673499999</v>
      </c>
      <c r="AN24" s="29">
        <v>0.18532230488599999</v>
      </c>
      <c r="AO24" s="29">
        <v>0.15239008453899999</v>
      </c>
      <c r="AP24" s="29">
        <v>0.23965734621500001</v>
      </c>
      <c r="AQ24" s="85">
        <v>7223.5199999799997</v>
      </c>
      <c r="AR24" s="151">
        <f t="shared" si="8"/>
        <v>-0.17440701341705059</v>
      </c>
      <c r="AS24" s="151">
        <f t="shared" si="9"/>
        <v>-0.1589186450857335</v>
      </c>
      <c r="AT24" s="31">
        <f t="shared" si="10"/>
        <v>1.5488368331317087E-2</v>
      </c>
    </row>
    <row r="25" spans="1:46" ht="14.25" x14ac:dyDescent="0.2">
      <c r="A25" s="24" t="s">
        <v>42</v>
      </c>
      <c r="B25" s="24">
        <v>79</v>
      </c>
      <c r="C25" s="30">
        <v>3921.4084590000002</v>
      </c>
      <c r="D25" s="33" t="s">
        <v>53</v>
      </c>
      <c r="E25" s="29">
        <v>0.40447740680799998</v>
      </c>
      <c r="F25" s="29">
        <v>0.22198160489999999</v>
      </c>
      <c r="G25" s="29">
        <v>0.177622214207</v>
      </c>
      <c r="H25" s="29">
        <v>0.30305604799500002</v>
      </c>
      <c r="I25" s="30">
        <v>1415.66</v>
      </c>
      <c r="J25" s="87">
        <v>0.4</v>
      </c>
      <c r="K25" s="87">
        <v>16.399999999999999</v>
      </c>
      <c r="L25" s="30">
        <v>7412.2935974499997</v>
      </c>
      <c r="M25" s="31">
        <v>1.4477E-2</v>
      </c>
      <c r="N25" s="29">
        <v>0.423043324394</v>
      </c>
      <c r="O25" s="29">
        <v>0.18224947139</v>
      </c>
      <c r="P25">
        <v>0.14973281108799999</v>
      </c>
      <c r="Q25" s="29">
        <v>0.244784504619</v>
      </c>
      <c r="R25" s="30">
        <v>7201.22</v>
      </c>
      <c r="S25" s="75">
        <v>9695</v>
      </c>
      <c r="T25" s="27">
        <f t="shared" si="0"/>
        <v>0.2040757725343349</v>
      </c>
      <c r="U25" s="27">
        <f t="shared" si="1"/>
        <v>0.4308056902944119</v>
      </c>
      <c r="V25" s="27">
        <f t="shared" si="2"/>
        <v>0.51018943133583716</v>
      </c>
      <c r="W25" s="28">
        <f t="shared" si="3"/>
        <v>4.5901000336498417E-2</v>
      </c>
      <c r="X25" s="28">
        <f t="shared" si="4"/>
        <v>-0.17898840549377429</v>
      </c>
      <c r="Y25" s="87">
        <v>0.4</v>
      </c>
      <c r="Z25" s="88">
        <f t="shared" si="5"/>
        <v>1639.9999999999998</v>
      </c>
      <c r="AA25" s="30">
        <v>331911.48297999997</v>
      </c>
      <c r="AB25" s="31">
        <v>2.9974000000000001E-2</v>
      </c>
      <c r="AC25" s="29">
        <v>0.42897356101099998</v>
      </c>
      <c r="AD25" s="29">
        <v>0.178149474655</v>
      </c>
      <c r="AF25" s="29">
        <v>0.23618789173499999</v>
      </c>
      <c r="AG25" s="30">
        <v>7200.58</v>
      </c>
      <c r="AH25" s="28">
        <f t="shared" si="6"/>
        <v>6.0562478375035651E-2</v>
      </c>
      <c r="AI25" s="28">
        <f t="shared" si="7"/>
        <v>-0.19745838969290194</v>
      </c>
      <c r="AJ25" s="149">
        <v>0.4</v>
      </c>
      <c r="AK25" s="30">
        <v>199.60513537599999</v>
      </c>
      <c r="AL25" s="31">
        <v>2.1954000000000001E-2</v>
      </c>
      <c r="AM25" s="29">
        <v>0.42879719494599999</v>
      </c>
      <c r="AN25" s="29">
        <v>0.178339490342</v>
      </c>
      <c r="AO25" s="29">
        <v>0.14611526139700001</v>
      </c>
      <c r="AP25" s="29">
        <v>0.23630131479200001</v>
      </c>
      <c r="AQ25" s="85">
        <v>7222.1189999600001</v>
      </c>
      <c r="AR25" s="151">
        <f t="shared" si="8"/>
        <v>-0.19660239224624143</v>
      </c>
      <c r="AS25" s="151">
        <f t="shared" si="9"/>
        <v>-0.17898840549377429</v>
      </c>
      <c r="AT25" s="31">
        <f t="shared" si="10"/>
        <v>1.7613986752467142E-2</v>
      </c>
    </row>
    <row r="26" spans="1:46" ht="14.25" x14ac:dyDescent="0.2">
      <c r="A26" s="24" t="s">
        <v>42</v>
      </c>
      <c r="B26" s="24">
        <v>82</v>
      </c>
      <c r="C26" s="30">
        <v>3811.0897530000002</v>
      </c>
      <c r="D26" s="33" t="s">
        <v>53</v>
      </c>
      <c r="E26" s="29">
        <v>0.393098478907</v>
      </c>
      <c r="F26" s="29">
        <v>0.217346437468</v>
      </c>
      <c r="G26" s="29">
        <v>0.17462902522199999</v>
      </c>
      <c r="H26" s="29">
        <v>0.30644052840699998</v>
      </c>
      <c r="I26" s="30">
        <v>426.92</v>
      </c>
      <c r="J26" s="87">
        <v>0.39</v>
      </c>
      <c r="K26" s="87">
        <v>16.600000000000001</v>
      </c>
      <c r="L26" s="30">
        <v>7147.1894174409999</v>
      </c>
      <c r="M26" s="31">
        <v>6.96E-3</v>
      </c>
      <c r="N26" s="29">
        <v>0.41173116771500001</v>
      </c>
      <c r="O26" s="29">
        <v>0.17663959742800001</v>
      </c>
      <c r="P26">
        <v>0.14495109779099999</v>
      </c>
      <c r="Q26" s="29">
        <v>0.244075281374</v>
      </c>
      <c r="R26" s="30">
        <v>7200.68</v>
      </c>
      <c r="S26" s="75">
        <v>9695</v>
      </c>
      <c r="T26" s="27">
        <f t="shared" si="0"/>
        <v>0.19802412091443311</v>
      </c>
      <c r="U26" s="27">
        <f t="shared" si="1"/>
        <v>0.4290168228174307</v>
      </c>
      <c r="V26" s="27">
        <f t="shared" si="2"/>
        <v>0.50775415619085407</v>
      </c>
      <c r="W26" s="28">
        <f t="shared" si="3"/>
        <v>4.7399544408840526E-2</v>
      </c>
      <c r="X26" s="28">
        <f t="shared" si="4"/>
        <v>-0.18729011855091152</v>
      </c>
      <c r="Y26" s="87">
        <v>0.39</v>
      </c>
      <c r="Z26" s="88">
        <f t="shared" si="5"/>
        <v>1660.0000000000002</v>
      </c>
      <c r="AA26" s="30">
        <v>316294.25823969999</v>
      </c>
      <c r="AB26" s="31">
        <v>1.6854000000000001E-2</v>
      </c>
      <c r="AC26" s="29">
        <v>0.41702074574499998</v>
      </c>
      <c r="AD26" s="29">
        <v>0.17349323606700001</v>
      </c>
      <c r="AF26" s="29">
        <v>0.237044679151</v>
      </c>
      <c r="AG26" s="30">
        <v>7202.27</v>
      </c>
      <c r="AH26" s="28">
        <f t="shared" si="6"/>
        <v>6.0855658624055751E-2</v>
      </c>
      <c r="AI26" s="28">
        <f t="shared" si="7"/>
        <v>-0.20176636853068508</v>
      </c>
      <c r="AJ26" s="149">
        <v>0.39</v>
      </c>
      <c r="AK26" s="30">
        <v>188.10315789699999</v>
      </c>
      <c r="AL26" s="31">
        <v>1.5188999999999999E-2</v>
      </c>
      <c r="AM26" s="29">
        <v>0.41702074574499998</v>
      </c>
      <c r="AN26" s="29">
        <v>0.17349323606700001</v>
      </c>
      <c r="AO26" s="29">
        <v>0.143249108333</v>
      </c>
      <c r="AP26" s="29">
        <v>0.237044679151</v>
      </c>
      <c r="AQ26" s="85">
        <v>7220.1579999899996</v>
      </c>
      <c r="AR26" s="151">
        <f t="shared" si="8"/>
        <v>-0.20176636853068508</v>
      </c>
      <c r="AS26" s="151">
        <f t="shared" si="9"/>
        <v>-0.18729011855091152</v>
      </c>
      <c r="AT26" s="31">
        <f t="shared" si="10"/>
        <v>1.4476249979773564E-2</v>
      </c>
    </row>
    <row r="27" spans="1:46" ht="14.25" x14ac:dyDescent="0.2">
      <c r="A27" s="24" t="s">
        <v>43</v>
      </c>
      <c r="B27" s="24">
        <v>36</v>
      </c>
      <c r="C27" s="30">
        <v>6055.5469050000002</v>
      </c>
      <c r="D27" s="33" t="s">
        <v>53</v>
      </c>
      <c r="E27" s="29">
        <v>0.59165089447999997</v>
      </c>
      <c r="F27" s="29">
        <v>0.30729609886600001</v>
      </c>
      <c r="G27" s="29">
        <v>0.25629350677700002</v>
      </c>
      <c r="H27" s="29">
        <v>0.296055142401</v>
      </c>
      <c r="I27" s="30">
        <v>697.02</v>
      </c>
      <c r="J27" s="87">
        <v>0.59</v>
      </c>
      <c r="K27" s="87">
        <v>12.5</v>
      </c>
      <c r="L27" s="30">
        <v>11050.798853</v>
      </c>
      <c r="M27" s="31">
        <v>0</v>
      </c>
      <c r="N27" s="29">
        <v>0.60692992555000003</v>
      </c>
      <c r="O27" s="29">
        <v>0.26175449511100002</v>
      </c>
      <c r="P27">
        <v>0.216751549169</v>
      </c>
      <c r="Q27" s="29">
        <v>0.24703473793200001</v>
      </c>
      <c r="R27" s="30">
        <v>816.88</v>
      </c>
      <c r="S27" s="75">
        <v>10235</v>
      </c>
      <c r="T27" s="27">
        <f t="shared" si="0"/>
        <v>0.27503508154779982</v>
      </c>
      <c r="U27" s="27">
        <f t="shared" si="1"/>
        <v>0.43127630405404388</v>
      </c>
      <c r="V27" s="27">
        <f t="shared" si="2"/>
        <v>0.46616115516576245</v>
      </c>
      <c r="W27" s="28">
        <f t="shared" si="3"/>
        <v>2.5824402891216364E-2</v>
      </c>
      <c r="X27" s="28">
        <f t="shared" si="4"/>
        <v>-0.14820104753382807</v>
      </c>
      <c r="Y27" s="87">
        <v>0.59</v>
      </c>
      <c r="Z27" s="88">
        <f t="shared" si="5"/>
        <v>1250</v>
      </c>
      <c r="AA27" s="30">
        <v>483406.25108319998</v>
      </c>
      <c r="AB27" s="31">
        <v>0</v>
      </c>
      <c r="AC27" s="29">
        <v>0.61410198260899995</v>
      </c>
      <c r="AD27" s="29">
        <v>0.25432153430900001</v>
      </c>
      <c r="AF27" s="29">
        <v>0.23702336136300001</v>
      </c>
      <c r="AG27" s="30">
        <v>1081.75</v>
      </c>
      <c r="AH27" s="28">
        <f t="shared" si="6"/>
        <v>3.7946512611515909E-2</v>
      </c>
      <c r="AI27" s="28">
        <f t="shared" si="7"/>
        <v>-0.17238931685917747</v>
      </c>
      <c r="AJ27" s="149">
        <v>0.59</v>
      </c>
      <c r="AK27" s="30">
        <v>381.696733833</v>
      </c>
      <c r="AL27" s="32" t="s">
        <v>53</v>
      </c>
      <c r="AM27" s="29">
        <v>0.61410198260899995</v>
      </c>
      <c r="AN27" s="29">
        <v>0.25432153430900001</v>
      </c>
      <c r="AO27" s="29">
        <v>0.210057025428</v>
      </c>
      <c r="AP27" s="29">
        <v>0.23702336136300001</v>
      </c>
      <c r="AQ27" s="30">
        <v>984.86100006100003</v>
      </c>
      <c r="AR27" s="151">
        <f t="shared" si="8"/>
        <v>-0.17238931685917747</v>
      </c>
      <c r="AS27" s="151">
        <f t="shared" si="9"/>
        <v>-0.14820104753382807</v>
      </c>
      <c r="AT27" s="31">
        <f t="shared" si="10"/>
        <v>2.4188269325349399E-2</v>
      </c>
    </row>
    <row r="28" spans="1:46" ht="14.25" x14ac:dyDescent="0.2">
      <c r="A28" s="24" t="s">
        <v>43</v>
      </c>
      <c r="B28" s="24">
        <v>38</v>
      </c>
      <c r="C28" s="30">
        <v>5827.4858869999998</v>
      </c>
      <c r="D28" s="33" t="s">
        <v>53</v>
      </c>
      <c r="E28" s="29">
        <v>0.56936843058099995</v>
      </c>
      <c r="F28" s="29">
        <v>0.29755946298899999</v>
      </c>
      <c r="G28" s="29">
        <v>0.24908578091399999</v>
      </c>
      <c r="H28" s="29">
        <v>0.297762338721</v>
      </c>
      <c r="I28" s="30">
        <v>440.98</v>
      </c>
      <c r="J28" s="87">
        <v>0.56000000000000005</v>
      </c>
      <c r="K28" s="87">
        <v>12.8</v>
      </c>
      <c r="L28" s="30">
        <v>10900.98182445</v>
      </c>
      <c r="M28" s="31">
        <v>0</v>
      </c>
      <c r="N28" s="29">
        <v>0.58875082374200005</v>
      </c>
      <c r="O28" s="29">
        <v>0.24958922845000001</v>
      </c>
      <c r="P28">
        <v>0.20589115200399999</v>
      </c>
      <c r="Q28" s="29">
        <v>0.24238158490600001</v>
      </c>
      <c r="R28" s="30">
        <v>911.11</v>
      </c>
      <c r="S28" s="75">
        <v>10235</v>
      </c>
      <c r="T28" s="27">
        <f t="shared" si="0"/>
        <v>0.2728089520971122</v>
      </c>
      <c r="U28" s="27">
        <f t="shared" si="1"/>
        <v>0.42393015582322813</v>
      </c>
      <c r="V28" s="27">
        <f t="shared" si="2"/>
        <v>0.48715884303055745</v>
      </c>
      <c r="W28" s="28">
        <f t="shared" si="3"/>
        <v>3.4041917535227145E-2</v>
      </c>
      <c r="X28" s="28">
        <f t="shared" si="4"/>
        <v>-0.16121226344857775</v>
      </c>
      <c r="Y28" s="87">
        <v>0.56000000000000005</v>
      </c>
      <c r="Z28" s="88">
        <f t="shared" si="5"/>
        <v>1280</v>
      </c>
      <c r="AA28" s="30">
        <v>493194.33526349999</v>
      </c>
      <c r="AB28" s="31">
        <v>0</v>
      </c>
      <c r="AC28" s="29">
        <v>0.589146657548</v>
      </c>
      <c r="AD28" s="29">
        <v>0.24951051371300001</v>
      </c>
      <c r="AF28" s="29">
        <v>0.24213442966400001</v>
      </c>
      <c r="AG28" s="30">
        <v>1694.33</v>
      </c>
      <c r="AH28" s="28">
        <f t="shared" si="6"/>
        <v>3.4737133119266503E-2</v>
      </c>
      <c r="AI28" s="28">
        <f t="shared" si="7"/>
        <v>-0.16147679792585265</v>
      </c>
      <c r="AJ28" s="149">
        <v>0.56000000000000005</v>
      </c>
      <c r="AK28" s="30">
        <v>380.59720251800002</v>
      </c>
      <c r="AL28" s="32" t="s">
        <v>53</v>
      </c>
      <c r="AM28" s="29">
        <v>0.589146657548</v>
      </c>
      <c r="AN28" s="29">
        <v>0.24951051371300001</v>
      </c>
      <c r="AO28" s="29">
        <v>0.20550350392300001</v>
      </c>
      <c r="AP28" s="29">
        <v>0.24213442966400001</v>
      </c>
      <c r="AQ28" s="30">
        <v>1601.25399995</v>
      </c>
      <c r="AR28" s="151">
        <f t="shared" si="8"/>
        <v>-0.16147679792585265</v>
      </c>
      <c r="AS28" s="151">
        <f t="shared" si="9"/>
        <v>-0.16121226344857775</v>
      </c>
      <c r="AT28" s="31">
        <f t="shared" si="10"/>
        <v>2.6453447727489698E-4</v>
      </c>
    </row>
    <row r="29" spans="1:46" ht="14.25" x14ac:dyDescent="0.2">
      <c r="A29" s="24" t="s">
        <v>43</v>
      </c>
      <c r="B29" s="24">
        <v>40</v>
      </c>
      <c r="C29" s="30">
        <v>5625.902169</v>
      </c>
      <c r="D29" s="33" t="s">
        <v>53</v>
      </c>
      <c r="E29" s="29">
        <v>0.54967290366400001</v>
      </c>
      <c r="F29" s="29">
        <v>0.29123224789899999</v>
      </c>
      <c r="G29" s="29">
        <v>0.24192459011299999</v>
      </c>
      <c r="H29" s="29">
        <v>0.30104872648699998</v>
      </c>
      <c r="I29" s="30">
        <v>217.26</v>
      </c>
      <c r="J29" s="87">
        <v>0.54</v>
      </c>
      <c r="K29" s="87">
        <v>12.9</v>
      </c>
      <c r="L29" s="30">
        <v>10472.910547920001</v>
      </c>
      <c r="M29" s="31">
        <v>0</v>
      </c>
      <c r="N29" s="29">
        <v>0.57113668216900004</v>
      </c>
      <c r="O29" s="29">
        <v>0.240911529717</v>
      </c>
      <c r="P29">
        <v>0.199592786499</v>
      </c>
      <c r="Q29" s="29">
        <v>0.241102648556</v>
      </c>
      <c r="R29" s="30">
        <v>830.74</v>
      </c>
      <c r="S29" s="75">
        <v>10235</v>
      </c>
      <c r="T29" s="27">
        <f t="shared" si="0"/>
        <v>0.26475324764015595</v>
      </c>
      <c r="U29" s="27">
        <f t="shared" si="1"/>
        <v>0.42181064049693445</v>
      </c>
      <c r="V29" s="27">
        <f t="shared" si="2"/>
        <v>0.49028379192621468</v>
      </c>
      <c r="W29" s="28">
        <f t="shared" si="3"/>
        <v>3.9048274641022236E-2</v>
      </c>
      <c r="X29" s="28">
        <f t="shared" si="4"/>
        <v>-0.17278552957312379</v>
      </c>
      <c r="Y29" s="87">
        <v>0.54</v>
      </c>
      <c r="Z29" s="88">
        <f t="shared" si="5"/>
        <v>1290</v>
      </c>
      <c r="AA29" s="30">
        <v>468578.24320969998</v>
      </c>
      <c r="AB29" s="31">
        <v>0</v>
      </c>
      <c r="AC29" s="29">
        <v>0.57113668216900004</v>
      </c>
      <c r="AD29" s="29">
        <v>0.240911529717</v>
      </c>
      <c r="AF29" s="29">
        <v>0.241102648556</v>
      </c>
      <c r="AG29" s="30">
        <v>921.01</v>
      </c>
      <c r="AH29" s="28">
        <f t="shared" si="6"/>
        <v>3.9048274641022236E-2</v>
      </c>
      <c r="AI29" s="28">
        <f t="shared" si="7"/>
        <v>-0.17278552957312379</v>
      </c>
      <c r="AJ29" s="149">
        <v>0.54</v>
      </c>
      <c r="AK29" s="30">
        <v>358.70748883099998</v>
      </c>
      <c r="AL29" s="32" t="s">
        <v>53</v>
      </c>
      <c r="AM29" s="29">
        <v>0.57113668216900004</v>
      </c>
      <c r="AN29" s="29">
        <v>0.240911529717</v>
      </c>
      <c r="AO29" s="29">
        <v>0.199592786499</v>
      </c>
      <c r="AP29" s="29">
        <v>0.241102648556</v>
      </c>
      <c r="AQ29" s="30">
        <v>680.66899991000003</v>
      </c>
      <c r="AR29" s="151">
        <f t="shared" si="8"/>
        <v>-0.17278552957312379</v>
      </c>
      <c r="AS29" s="151">
        <f t="shared" si="9"/>
        <v>-0.17278552957312379</v>
      </c>
      <c r="AT29" s="31">
        <f t="shared" si="10"/>
        <v>0</v>
      </c>
    </row>
    <row r="30" spans="1:46" ht="14.25" x14ac:dyDescent="0.2">
      <c r="A30" s="24" t="s">
        <v>43</v>
      </c>
      <c r="B30" s="24">
        <v>42</v>
      </c>
      <c r="C30" s="30">
        <v>5448.775783</v>
      </c>
      <c r="D30" s="33" t="s">
        <v>53</v>
      </c>
      <c r="E30" s="29">
        <v>0.53236695486100005</v>
      </c>
      <c r="F30" s="29">
        <v>0.28087759131000001</v>
      </c>
      <c r="G30" s="29">
        <v>0.23353979075600001</v>
      </c>
      <c r="H30" s="29">
        <v>0.30009657968999998</v>
      </c>
      <c r="I30" s="30">
        <v>116.96</v>
      </c>
      <c r="J30" s="87">
        <v>0.53</v>
      </c>
      <c r="K30" s="87">
        <v>13.4</v>
      </c>
      <c r="L30" s="30">
        <v>9993.8126889630003</v>
      </c>
      <c r="M30" s="31">
        <v>0</v>
      </c>
      <c r="N30" s="29">
        <v>0.55635093668799995</v>
      </c>
      <c r="O30" s="29">
        <v>0.23054443211600001</v>
      </c>
      <c r="P30">
        <v>0.189549758258</v>
      </c>
      <c r="Q30" s="29">
        <v>0.23613964416200001</v>
      </c>
      <c r="R30" s="30">
        <v>513.4</v>
      </c>
      <c r="S30" s="75">
        <v>10235</v>
      </c>
      <c r="T30" s="27">
        <f t="shared" si="0"/>
        <v>0.25039792469784611</v>
      </c>
      <c r="U30" s="27">
        <f t="shared" si="1"/>
        <v>0.41438670614711065</v>
      </c>
      <c r="V30" s="27">
        <f t="shared" si="2"/>
        <v>0.47244891452423793</v>
      </c>
      <c r="W30" s="28">
        <f t="shared" si="3"/>
        <v>4.5051597602000053E-2</v>
      </c>
      <c r="X30" s="28">
        <f t="shared" si="4"/>
        <v>-0.17919962557087052</v>
      </c>
      <c r="Y30" s="87">
        <v>0.53</v>
      </c>
      <c r="Z30" s="88">
        <f t="shared" si="5"/>
        <v>1340</v>
      </c>
      <c r="AA30" s="30">
        <v>435281.24907750002</v>
      </c>
      <c r="AB30" s="31">
        <v>0</v>
      </c>
      <c r="AC30" s="29">
        <v>0.55680484748400005</v>
      </c>
      <c r="AD30" s="29">
        <v>0.23132681220699999</v>
      </c>
      <c r="AF30" s="29">
        <v>0.23653700161999999</v>
      </c>
      <c r="AG30" s="30">
        <v>449.29</v>
      </c>
      <c r="AH30" s="28">
        <f t="shared" si="6"/>
        <v>4.5904225271421448E-2</v>
      </c>
      <c r="AI30" s="28">
        <f t="shared" si="7"/>
        <v>-0.17641414137702294</v>
      </c>
      <c r="AJ30" s="149">
        <v>0.53</v>
      </c>
      <c r="AK30" s="30">
        <v>320.583844376</v>
      </c>
      <c r="AL30" s="32" t="s">
        <v>53</v>
      </c>
      <c r="AM30" s="29">
        <v>0.55680484748400005</v>
      </c>
      <c r="AN30" s="29">
        <v>0.23132681220699999</v>
      </c>
      <c r="AO30" s="29">
        <v>0.190017045888</v>
      </c>
      <c r="AP30" s="29">
        <v>0.23653700161999999</v>
      </c>
      <c r="AQ30" s="30">
        <v>632.26999998099996</v>
      </c>
      <c r="AR30" s="151">
        <f t="shared" si="8"/>
        <v>-0.17641414137702294</v>
      </c>
      <c r="AS30" s="151">
        <f t="shared" si="9"/>
        <v>-0.17919962557087052</v>
      </c>
      <c r="AT30" s="31">
        <f t="shared" si="10"/>
        <v>-2.7854841938475816E-3</v>
      </c>
    </row>
    <row r="31" spans="1:46" ht="14.25" x14ac:dyDescent="0.2">
      <c r="A31" s="24" t="s">
        <v>43</v>
      </c>
      <c r="B31" s="24">
        <v>44</v>
      </c>
      <c r="C31" s="30">
        <v>5285.1232600000003</v>
      </c>
      <c r="D31" s="33" t="s">
        <v>53</v>
      </c>
      <c r="E31" s="29">
        <v>0.51637745578899996</v>
      </c>
      <c r="F31" s="29">
        <v>0.26973752656900002</v>
      </c>
      <c r="G31" s="29">
        <v>0.22210592271499999</v>
      </c>
      <c r="H31" s="29">
        <v>0.29651614074299998</v>
      </c>
      <c r="I31" s="30">
        <v>191.97</v>
      </c>
      <c r="J31" s="87">
        <v>0.51</v>
      </c>
      <c r="K31" s="87">
        <v>14.1</v>
      </c>
      <c r="L31" s="30">
        <v>9902.6550174010008</v>
      </c>
      <c r="M31" s="31">
        <v>0</v>
      </c>
      <c r="N31" s="29">
        <v>0.53165735437200001</v>
      </c>
      <c r="O31" s="29">
        <v>0.22928909028200001</v>
      </c>
      <c r="P31">
        <v>0.18683936616800001</v>
      </c>
      <c r="Q31" s="29">
        <v>0.245176110058</v>
      </c>
      <c r="R31" s="30">
        <v>260.14999999999998</v>
      </c>
      <c r="S31" s="75">
        <v>10235</v>
      </c>
      <c r="T31" s="27">
        <f t="shared" si="0"/>
        <v>0.24864775441997328</v>
      </c>
      <c r="U31" s="27">
        <f t="shared" si="1"/>
        <v>0.43127230047036402</v>
      </c>
      <c r="V31" s="27">
        <f t="shared" si="2"/>
        <v>0.4875446165097515</v>
      </c>
      <c r="W31" s="28">
        <f t="shared" si="3"/>
        <v>2.9590560958268598E-2</v>
      </c>
      <c r="X31" s="28">
        <f t="shared" si="4"/>
        <v>-0.14995479791594044</v>
      </c>
      <c r="Y31" s="87">
        <v>0.51</v>
      </c>
      <c r="Z31" s="88">
        <f t="shared" si="5"/>
        <v>1410</v>
      </c>
      <c r="AA31" s="30">
        <v>444162.94822299998</v>
      </c>
      <c r="AB31" s="31">
        <v>0</v>
      </c>
      <c r="AC31" s="29">
        <v>0.54200441641399999</v>
      </c>
      <c r="AD31" s="29">
        <v>0.22335028627199999</v>
      </c>
      <c r="AF31" s="29">
        <v>0.23445238330000001</v>
      </c>
      <c r="AG31" s="30">
        <v>367.7</v>
      </c>
      <c r="AH31" s="28">
        <f t="shared" si="6"/>
        <v>4.9628349064626112E-2</v>
      </c>
      <c r="AI31" s="28">
        <f t="shared" si="7"/>
        <v>-0.17197177154782717</v>
      </c>
      <c r="AJ31" s="149">
        <v>0.51</v>
      </c>
      <c r="AK31" s="30">
        <v>311.074846165</v>
      </c>
      <c r="AL31" s="32" t="s">
        <v>53</v>
      </c>
      <c r="AM31" s="29">
        <v>0.54200441641399999</v>
      </c>
      <c r="AN31" s="29">
        <v>0.22335028627199999</v>
      </c>
      <c r="AO31" s="29">
        <v>0.18281060376899999</v>
      </c>
      <c r="AP31" s="29">
        <v>0.23445238330000001</v>
      </c>
      <c r="AQ31" s="30">
        <v>254.70000004799999</v>
      </c>
      <c r="AR31" s="151">
        <f t="shared" si="8"/>
        <v>-0.17197177154782717</v>
      </c>
      <c r="AS31" s="151">
        <f t="shared" si="9"/>
        <v>-0.14995479791594044</v>
      </c>
      <c r="AT31" s="31">
        <f t="shared" si="10"/>
        <v>2.2016973631886733E-2</v>
      </c>
    </row>
    <row r="32" spans="1:46" ht="14.25" x14ac:dyDescent="0.2">
      <c r="A32" s="24" t="s">
        <v>44</v>
      </c>
      <c r="B32" s="24">
        <v>95</v>
      </c>
      <c r="C32" s="30">
        <v>5266.8745600000002</v>
      </c>
      <c r="D32" s="33">
        <v>1.1502999999999999E-2</v>
      </c>
      <c r="E32" s="29">
        <v>0.389475305775</v>
      </c>
      <c r="F32" s="29">
        <v>0.20868741417</v>
      </c>
      <c r="G32" s="29">
        <v>0.17268840867499999</v>
      </c>
      <c r="H32" s="29">
        <v>0.30294300000000002</v>
      </c>
      <c r="I32" s="30">
        <v>7201.66</v>
      </c>
      <c r="J32" s="87">
        <v>0.38</v>
      </c>
      <c r="K32" s="87">
        <v>17.8</v>
      </c>
      <c r="L32" s="30">
        <v>10223.092359349999</v>
      </c>
      <c r="M32" s="31">
        <v>5.5143999999999999E-2</v>
      </c>
      <c r="N32" s="29">
        <v>0.40754002810000001</v>
      </c>
      <c r="O32" s="29">
        <v>0.17556703355600001</v>
      </c>
      <c r="P32">
        <v>0.145513401086</v>
      </c>
      <c r="Q32" s="29">
        <v>0.24592785557499999</v>
      </c>
      <c r="R32" s="30">
        <v>7201.1</v>
      </c>
      <c r="S32" s="75">
        <v>13523</v>
      </c>
      <c r="T32" s="27">
        <f t="shared" si="0"/>
        <v>0.19786447235448776</v>
      </c>
      <c r="U32" s="27">
        <f t="shared" si="1"/>
        <v>0.43079702961820548</v>
      </c>
      <c r="V32" s="27">
        <f t="shared" si="2"/>
        <v>0.52069597988023097</v>
      </c>
      <c r="W32" s="28">
        <f t="shared" si="3"/>
        <v>4.6382202047582449E-2</v>
      </c>
      <c r="X32" s="28">
        <f t="shared" si="4"/>
        <v>-0.15870808858180407</v>
      </c>
      <c r="Y32" s="87">
        <v>0.38</v>
      </c>
      <c r="Z32" s="88">
        <f t="shared" si="5"/>
        <v>1780</v>
      </c>
      <c r="AA32" s="30">
        <v>474420.76097130001</v>
      </c>
      <c r="AB32" s="31">
        <v>0.114083</v>
      </c>
      <c r="AC32" s="29">
        <v>0.41218502107499999</v>
      </c>
      <c r="AD32" s="29">
        <v>0.17224173549999999</v>
      </c>
      <c r="AF32" s="29">
        <v>0.238349208476</v>
      </c>
      <c r="AG32" s="30">
        <v>7203.59</v>
      </c>
      <c r="AH32" s="28">
        <f t="shared" si="6"/>
        <v>5.830848570697162E-2</v>
      </c>
      <c r="AI32" s="28">
        <f t="shared" si="7"/>
        <v>-0.17464243742227212</v>
      </c>
      <c r="AJ32" s="149">
        <v>0.38</v>
      </c>
      <c r="AK32" s="30">
        <v>260.25072009899998</v>
      </c>
      <c r="AL32" s="31">
        <v>9.9150000000000002E-2</v>
      </c>
      <c r="AM32" s="29">
        <v>0.40931665503199999</v>
      </c>
      <c r="AN32" s="29">
        <v>0.174202288756</v>
      </c>
      <c r="AO32" s="29">
        <v>0.14364031279600001</v>
      </c>
      <c r="AP32" s="29">
        <v>0.24276669179800001</v>
      </c>
      <c r="AQ32" s="30">
        <v>7228.3519999999999</v>
      </c>
      <c r="AR32" s="151">
        <f t="shared" si="8"/>
        <v>-0.16524774889350966</v>
      </c>
      <c r="AS32" s="151">
        <f t="shared" si="9"/>
        <v>-0.15870808858180407</v>
      </c>
      <c r="AT32" s="31">
        <f t="shared" si="10"/>
        <v>6.5396603117055807E-3</v>
      </c>
    </row>
    <row r="33" spans="1:46" ht="14.25" x14ac:dyDescent="0.2">
      <c r="A33" s="24" t="s">
        <v>44</v>
      </c>
      <c r="B33" s="24">
        <v>100</v>
      </c>
      <c r="C33" s="30">
        <v>5038.2250530000001</v>
      </c>
      <c r="D33" s="33">
        <v>4.5139999999999998E-3</v>
      </c>
      <c r="E33" s="29">
        <v>0.37256711181000002</v>
      </c>
      <c r="F33" s="29">
        <v>0.19570430999999999</v>
      </c>
      <c r="G33" s="29">
        <v>0.16229940736699999</v>
      </c>
      <c r="H33" s="29">
        <v>0.29675000000000001</v>
      </c>
      <c r="I33" s="30">
        <v>7201.23</v>
      </c>
      <c r="J33" s="87">
        <v>0.37</v>
      </c>
      <c r="K33" s="87">
        <v>19.399999999999999</v>
      </c>
      <c r="L33" s="30">
        <v>9712.7508075139995</v>
      </c>
      <c r="M33" s="31">
        <v>4.1647000000000003E-2</v>
      </c>
      <c r="N33" s="29">
        <v>0.38768089928299998</v>
      </c>
      <c r="O33" s="29">
        <v>0.17102263104400001</v>
      </c>
      <c r="P33">
        <v>0.142642923836</v>
      </c>
      <c r="Q33" s="29">
        <v>0.251864366314</v>
      </c>
      <c r="R33" s="30">
        <v>7201.46</v>
      </c>
      <c r="S33" s="75">
        <v>13523</v>
      </c>
      <c r="T33" s="27">
        <f t="shared" si="0"/>
        <v>0.18460279354905473</v>
      </c>
      <c r="U33" s="27">
        <f t="shared" si="1"/>
        <v>0.44114278356323305</v>
      </c>
      <c r="V33" s="27">
        <f t="shared" si="2"/>
        <v>0.49892646905149929</v>
      </c>
      <c r="W33" s="28">
        <f t="shared" si="3"/>
        <v>4.0566617379549107E-2</v>
      </c>
      <c r="X33" s="28">
        <f t="shared" si="4"/>
        <v>-0.12611719668309801</v>
      </c>
      <c r="Y33" s="87">
        <v>0.37</v>
      </c>
      <c r="Z33" s="88">
        <f t="shared" si="5"/>
        <v>1939.9999999999998</v>
      </c>
      <c r="AA33" s="30">
        <v>439637.9011977</v>
      </c>
      <c r="AB33" s="31">
        <v>7.4407000000000001E-2</v>
      </c>
      <c r="AC33" s="29">
        <v>0.39338269858800001</v>
      </c>
      <c r="AD33" s="29">
        <v>0.164052289366</v>
      </c>
      <c r="AF33" s="29">
        <v>0.237357434359</v>
      </c>
      <c r="AG33" s="30">
        <v>7201.04</v>
      </c>
      <c r="AH33" s="28">
        <f t="shared" si="6"/>
        <v>5.5870703876340612E-2</v>
      </c>
      <c r="AI33" s="28">
        <f t="shared" si="7"/>
        <v>-0.16173389658102061</v>
      </c>
      <c r="AJ33" s="149">
        <v>0.37</v>
      </c>
      <c r="AK33" s="30">
        <v>224.34730759000001</v>
      </c>
      <c r="AL33" s="31">
        <v>6.7310999999999996E-2</v>
      </c>
      <c r="AM33" s="29">
        <v>0.391640671153</v>
      </c>
      <c r="AN33" s="29">
        <v>0.166422632288</v>
      </c>
      <c r="AO33" s="29">
        <v>0.137621392909</v>
      </c>
      <c r="AP33" s="29">
        <v>0.24212213844399999</v>
      </c>
      <c r="AQ33" s="30">
        <v>7237.8199999300004</v>
      </c>
      <c r="AR33" s="151">
        <f t="shared" si="8"/>
        <v>-0.14962203802256574</v>
      </c>
      <c r="AS33" s="151">
        <f t="shared" si="9"/>
        <v>-0.12611719668309801</v>
      </c>
      <c r="AT33" s="31">
        <f t="shared" si="10"/>
        <v>2.350484133946773E-2</v>
      </c>
    </row>
    <row r="34" spans="1:46" ht="14.25" x14ac:dyDescent="0.2">
      <c r="A34" s="24" t="s">
        <v>44</v>
      </c>
      <c r="B34" s="24">
        <v>105</v>
      </c>
      <c r="C34" s="30">
        <v>4850.4350729999996</v>
      </c>
      <c r="D34" s="33" t="s">
        <v>53</v>
      </c>
      <c r="E34" s="29">
        <v>0.35868040175999999</v>
      </c>
      <c r="F34" s="29">
        <v>0.186361927737</v>
      </c>
      <c r="G34" s="29">
        <v>0.15594352332200001</v>
      </c>
      <c r="H34" s="29">
        <v>0.29579222204700001</v>
      </c>
      <c r="I34" s="30">
        <v>1831.29</v>
      </c>
      <c r="J34" s="87">
        <v>0.35</v>
      </c>
      <c r="K34" s="87">
        <v>20.6</v>
      </c>
      <c r="L34" s="30">
        <v>9522.6009276749992</v>
      </c>
      <c r="M34" s="31">
        <v>4.8890000000000001E-3</v>
      </c>
      <c r="N34" s="29">
        <v>0.37211373008900001</v>
      </c>
      <c r="O34" s="29">
        <v>0.161719324646</v>
      </c>
      <c r="P34">
        <v>0.13361943079800001</v>
      </c>
      <c r="Q34" s="29">
        <v>0.247733187391</v>
      </c>
      <c r="R34" s="30">
        <v>7201.89</v>
      </c>
      <c r="S34" s="75">
        <v>13523</v>
      </c>
      <c r="T34" s="27">
        <f t="shared" ref="T34:T50" si="11">SQRT(2*(L34-N34*S34)/K34/S34)</f>
        <v>0.17955295227496654</v>
      </c>
      <c r="U34" s="27">
        <f t="shared" ref="U34:U50" si="12">O34/N34</f>
        <v>0.43459649985858062</v>
      </c>
      <c r="V34" s="27">
        <f t="shared" ref="V34:V50" si="13">T34/J34</f>
        <v>0.51300843507133298</v>
      </c>
      <c r="W34" s="28">
        <f t="shared" ref="W34:W50" si="14">(N34-E34)/E34</f>
        <v>3.7452083423249079E-2</v>
      </c>
      <c r="X34" s="28">
        <f t="shared" ref="X34:X50" si="15">(O34-F34)/F34</f>
        <v>-0.13222981426644417</v>
      </c>
      <c r="Y34" s="87">
        <v>0.35</v>
      </c>
      <c r="Z34" s="88">
        <f t="shared" ref="Z34:Z50" si="16">K34*100</f>
        <v>2060</v>
      </c>
      <c r="AA34" s="30">
        <v>453065.2789792</v>
      </c>
      <c r="AB34" s="31">
        <v>2.6443000000000001E-2</v>
      </c>
      <c r="AC34" s="29">
        <v>0.37418661480400001</v>
      </c>
      <c r="AD34" s="29">
        <v>0.15940966940000001</v>
      </c>
      <c r="AF34" s="29">
        <v>0.242748740144</v>
      </c>
      <c r="AG34" s="30">
        <v>7201.55</v>
      </c>
      <c r="AH34" s="28">
        <f t="shared" ref="AH34:AH50" si="17">(AC34-E34)/E34</f>
        <v>4.3231280460022246E-2</v>
      </c>
      <c r="AI34" s="28">
        <f t="shared" ref="AI34:AI50" si="18">(AD34-F34)/F34</f>
        <v>-0.14462319994369177</v>
      </c>
      <c r="AJ34" s="149">
        <v>0.35</v>
      </c>
      <c r="AK34" s="30">
        <v>217.47822980000001</v>
      </c>
      <c r="AL34" s="31">
        <v>3.066E-2</v>
      </c>
      <c r="AM34" s="29">
        <v>0.37419381498199999</v>
      </c>
      <c r="AN34" s="29">
        <v>0.15940668485699999</v>
      </c>
      <c r="AO34" s="29">
        <v>0.13161414087100001</v>
      </c>
      <c r="AP34" s="29">
        <v>0.24273782984</v>
      </c>
      <c r="AQ34" s="30">
        <v>7264.7620000799998</v>
      </c>
      <c r="AR34" s="151">
        <f t="shared" si="8"/>
        <v>-0.14463921471149474</v>
      </c>
      <c r="AS34" s="151">
        <f t="shared" si="9"/>
        <v>-0.13222981426644417</v>
      </c>
      <c r="AT34" s="31">
        <f t="shared" si="10"/>
        <v>1.2409400445050567E-2</v>
      </c>
    </row>
    <row r="35" spans="1:46" ht="14.25" x14ac:dyDescent="0.2">
      <c r="A35" s="24" t="s">
        <v>44</v>
      </c>
      <c r="B35" s="24">
        <v>110</v>
      </c>
      <c r="C35" s="30">
        <v>4695.4521260000001</v>
      </c>
      <c r="D35" s="33" t="s">
        <v>53</v>
      </c>
      <c r="E35" s="29">
        <v>0.34721970908799998</v>
      </c>
      <c r="F35" s="29">
        <v>0.183106049395</v>
      </c>
      <c r="G35" s="29">
        <v>0.15379462557599999</v>
      </c>
      <c r="H35" s="29">
        <v>0.29963556702499999</v>
      </c>
      <c r="I35" s="30">
        <v>1288.6199999999999</v>
      </c>
      <c r="J35" s="87">
        <v>0.34</v>
      </c>
      <c r="K35" s="87">
        <v>20.7</v>
      </c>
      <c r="L35" s="30">
        <v>9071.0874900849994</v>
      </c>
      <c r="M35" s="31">
        <v>5.9480000000000002E-3</v>
      </c>
      <c r="N35" s="29">
        <v>0.36139591621700001</v>
      </c>
      <c r="O35" s="29">
        <v>0.15651488827400001</v>
      </c>
      <c r="P35">
        <v>0.12871004893900001</v>
      </c>
      <c r="Q35" s="29">
        <v>0.24650503646999999</v>
      </c>
      <c r="R35" s="30">
        <v>7200.9</v>
      </c>
      <c r="S35" s="75">
        <v>13523</v>
      </c>
      <c r="T35" s="27">
        <f t="shared" si="11"/>
        <v>0.17289623364915196</v>
      </c>
      <c r="U35" s="27">
        <f t="shared" si="12"/>
        <v>0.43308427475428557</v>
      </c>
      <c r="V35" s="27">
        <f t="shared" si="13"/>
        <v>0.5085183342622116</v>
      </c>
      <c r="W35" s="28">
        <f t="shared" si="14"/>
        <v>4.0827772035852909E-2</v>
      </c>
      <c r="X35" s="28">
        <f t="shared" si="15"/>
        <v>-0.14522273408693892</v>
      </c>
      <c r="Y35" s="87">
        <v>0.34</v>
      </c>
      <c r="Z35" s="88">
        <f t="shared" si="16"/>
        <v>2070</v>
      </c>
      <c r="AA35" s="30">
        <v>419875.45262130001</v>
      </c>
      <c r="AB35" s="31">
        <v>1.5472E-2</v>
      </c>
      <c r="AC35" s="29">
        <v>0.36570201227499999</v>
      </c>
      <c r="AD35" s="29">
        <v>0.15216201197599999</v>
      </c>
      <c r="AF35" s="29">
        <v>0.236427586913</v>
      </c>
      <c r="AG35" s="30">
        <v>7201.31</v>
      </c>
      <c r="AH35" s="28">
        <f t="shared" si="17"/>
        <v>5.3229418443858603E-2</v>
      </c>
      <c r="AI35" s="28">
        <f t="shared" si="18"/>
        <v>-0.16899516712441826</v>
      </c>
      <c r="AJ35" s="149">
        <v>0.34</v>
      </c>
      <c r="AK35" s="30">
        <v>200.30718740699999</v>
      </c>
      <c r="AL35" s="31">
        <v>1.6957E-2</v>
      </c>
      <c r="AM35" s="29">
        <v>0.36594798876000001</v>
      </c>
      <c r="AN35" s="29">
        <v>0.15179374701199999</v>
      </c>
      <c r="AO35" s="29">
        <v>0.12529999803700001</v>
      </c>
      <c r="AP35" s="29">
        <v>0.23598741631799999</v>
      </c>
      <c r="AQ35" s="30">
        <v>7234.2950000800001</v>
      </c>
      <c r="AR35" s="151">
        <f t="shared" si="8"/>
        <v>-0.17100637847006619</v>
      </c>
      <c r="AS35" s="151">
        <f t="shared" si="9"/>
        <v>-0.14522273408693892</v>
      </c>
      <c r="AT35" s="31">
        <f t="shared" si="10"/>
        <v>2.5783644383127274E-2</v>
      </c>
    </row>
    <row r="36" spans="1:46" ht="14.25" x14ac:dyDescent="0.2">
      <c r="A36" s="24" t="s">
        <v>44</v>
      </c>
      <c r="B36" s="24">
        <v>115</v>
      </c>
      <c r="C36" s="30">
        <v>4562.0275350000002</v>
      </c>
      <c r="D36" s="33" t="s">
        <v>53</v>
      </c>
      <c r="E36" s="29">
        <v>0.33735321563300003</v>
      </c>
      <c r="F36" s="29">
        <v>0.17532375019999999</v>
      </c>
      <c r="G36" s="29">
        <v>0.145455647159</v>
      </c>
      <c r="H36" s="29">
        <v>0.29451312499999999</v>
      </c>
      <c r="I36" s="30">
        <v>1103.4100000000001</v>
      </c>
      <c r="J36" s="87">
        <v>0.33</v>
      </c>
      <c r="K36" s="87">
        <v>21.9</v>
      </c>
      <c r="L36" s="30">
        <v>8954.1012397100003</v>
      </c>
      <c r="M36" s="31">
        <v>7.5729999999999999E-3</v>
      </c>
      <c r="N36" s="29">
        <v>0.35286934186199997</v>
      </c>
      <c r="O36" s="29">
        <v>0.151828298009</v>
      </c>
      <c r="P36">
        <v>0.12572015259300001</v>
      </c>
      <c r="Q36" s="29">
        <v>0.244707588802</v>
      </c>
      <c r="R36" s="30">
        <v>7201.59</v>
      </c>
      <c r="S36" s="75">
        <v>13523</v>
      </c>
      <c r="T36" s="27">
        <f t="shared" si="11"/>
        <v>0.16805884176374153</v>
      </c>
      <c r="U36" s="27">
        <f t="shared" si="12"/>
        <v>0.43026775068596623</v>
      </c>
      <c r="V36" s="27">
        <f t="shared" si="13"/>
        <v>0.50926921746588338</v>
      </c>
      <c r="W36" s="28">
        <f t="shared" si="14"/>
        <v>4.5993710775472908E-2</v>
      </c>
      <c r="X36" s="28">
        <f t="shared" si="15"/>
        <v>-0.13401180481365266</v>
      </c>
      <c r="Y36" s="87">
        <v>0.33</v>
      </c>
      <c r="Z36" s="88">
        <f t="shared" si="16"/>
        <v>2190</v>
      </c>
      <c r="AA36" s="30">
        <v>422536.2001058</v>
      </c>
      <c r="AB36" s="31">
        <v>2.6284999999999999E-2</v>
      </c>
      <c r="AC36" s="29">
        <v>0.35770450358599998</v>
      </c>
      <c r="AD36" s="29">
        <v>0.147997653093</v>
      </c>
      <c r="AF36" s="29">
        <v>0.23501993284100001</v>
      </c>
      <c r="AG36" s="30">
        <v>7201.79</v>
      </c>
      <c r="AH36" s="28">
        <f t="shared" si="17"/>
        <v>6.032634938669066E-2</v>
      </c>
      <c r="AI36" s="28">
        <f t="shared" si="18"/>
        <v>-0.15586078369774678</v>
      </c>
      <c r="AJ36" s="149">
        <v>0.33</v>
      </c>
      <c r="AK36" s="30">
        <v>189.749281682</v>
      </c>
      <c r="AL36" s="31">
        <v>2.0691999999999999E-2</v>
      </c>
      <c r="AM36" s="29">
        <v>0.358181917548</v>
      </c>
      <c r="AN36" s="29">
        <v>0.14689888416999999</v>
      </c>
      <c r="AO36" s="29">
        <v>0.120936001367</v>
      </c>
      <c r="AP36" s="29">
        <v>0.23291075255999999</v>
      </c>
      <c r="AQ36" s="30">
        <v>7242.9219999300003</v>
      </c>
      <c r="AR36" s="151">
        <f t="shared" si="8"/>
        <v>-0.16212786914251162</v>
      </c>
      <c r="AS36" s="151">
        <f t="shared" si="9"/>
        <v>-0.13401180481365266</v>
      </c>
      <c r="AT36" s="31">
        <f t="shared" si="10"/>
        <v>2.8116064328858964E-2</v>
      </c>
    </row>
    <row r="37" spans="1:46" ht="14.25" x14ac:dyDescent="0.2">
      <c r="A37" s="24" t="s">
        <v>45</v>
      </c>
      <c r="B37" s="24">
        <v>50</v>
      </c>
      <c r="C37" s="30">
        <v>6955.8805359999997</v>
      </c>
      <c r="D37" s="33">
        <v>4.261E-3</v>
      </c>
      <c r="E37" s="29">
        <v>0.51229050935300002</v>
      </c>
      <c r="F37" s="29">
        <v>0.24188691601599999</v>
      </c>
      <c r="G37" s="29">
        <v>0.19834213701200001</v>
      </c>
      <c r="H37" s="29">
        <v>0.26879937999999998</v>
      </c>
      <c r="I37" s="30">
        <v>7201.16</v>
      </c>
      <c r="J37" s="87">
        <v>0.51</v>
      </c>
      <c r="K37" s="87">
        <v>17.5</v>
      </c>
      <c r="L37" s="30">
        <v>13447.677486959999</v>
      </c>
      <c r="M37" s="31">
        <v>5.4349999999999997E-3</v>
      </c>
      <c r="N37" s="29">
        <v>0.53053315134800005</v>
      </c>
      <c r="O37" s="29">
        <v>0.214646859587</v>
      </c>
      <c r="P37">
        <v>0.17617262953099999</v>
      </c>
      <c r="Q37" s="29">
        <v>0.23066</v>
      </c>
      <c r="R37" s="30">
        <v>7200.95</v>
      </c>
      <c r="S37" s="75">
        <v>13578</v>
      </c>
      <c r="T37" s="27">
        <f t="shared" si="11"/>
        <v>0.22925189755213177</v>
      </c>
      <c r="U37" s="27">
        <f t="shared" si="12"/>
        <v>0.40458708196013121</v>
      </c>
      <c r="V37" s="27">
        <f t="shared" si="13"/>
        <v>0.44951352461202304</v>
      </c>
      <c r="W37" s="28">
        <f t="shared" si="14"/>
        <v>3.5609955019544809E-2</v>
      </c>
      <c r="X37" s="28">
        <f t="shared" si="15"/>
        <v>-0.11261484034629698</v>
      </c>
      <c r="Y37" s="87">
        <v>0.51</v>
      </c>
      <c r="Z37" s="88">
        <f t="shared" si="16"/>
        <v>1750</v>
      </c>
      <c r="AA37" s="25">
        <v>631048.69680489996</v>
      </c>
      <c r="AB37" s="47">
        <v>1.7104000000000001E-2</v>
      </c>
      <c r="AC37" s="27">
        <v>0.531738754087</v>
      </c>
      <c r="AD37" s="27">
        <v>0.21375822203799999</v>
      </c>
      <c r="AE37" s="27"/>
      <c r="AF37" s="27">
        <v>0.22913135362299999</v>
      </c>
      <c r="AG37" s="25">
        <v>7200.88</v>
      </c>
      <c r="AH37" s="28">
        <f t="shared" si="17"/>
        <v>3.7963312571537268E-2</v>
      </c>
      <c r="AI37" s="28">
        <f t="shared" si="18"/>
        <v>-0.11628861304817074</v>
      </c>
      <c r="AJ37" s="149">
        <v>0.51</v>
      </c>
      <c r="AK37" s="30">
        <v>356.47357028699997</v>
      </c>
      <c r="AL37" s="31">
        <v>1.1325E-2</v>
      </c>
      <c r="AM37" s="29">
        <v>0.531738754087</v>
      </c>
      <c r="AN37" s="29">
        <v>0.21375822203799999</v>
      </c>
      <c r="AO37" s="29">
        <v>0.175467670583</v>
      </c>
      <c r="AP37" s="29">
        <v>0.22913135362299999</v>
      </c>
      <c r="AQ37" s="30">
        <v>7271.6380000099998</v>
      </c>
      <c r="AR37" s="151">
        <f t="shared" si="8"/>
        <v>-0.11628861304817074</v>
      </c>
      <c r="AS37" s="151">
        <f t="shared" si="9"/>
        <v>-0.11261484034629698</v>
      </c>
      <c r="AT37" s="31">
        <f t="shared" si="10"/>
        <v>3.6737727018737593E-3</v>
      </c>
    </row>
    <row r="38" spans="1:46" ht="14.25" x14ac:dyDescent="0.2">
      <c r="A38" s="24" t="s">
        <v>45</v>
      </c>
      <c r="B38" s="24">
        <v>53</v>
      </c>
      <c r="C38" s="30">
        <v>6676.3873030000004</v>
      </c>
      <c r="D38" s="33" t="s">
        <v>53</v>
      </c>
      <c r="E38" s="29">
        <v>0.49170623825300003</v>
      </c>
      <c r="F38" s="29">
        <v>0.23445003</v>
      </c>
      <c r="G38" s="29">
        <v>0.190623241119</v>
      </c>
      <c r="H38" s="29">
        <v>0.27057530099999999</v>
      </c>
      <c r="I38" s="30">
        <v>5254.96</v>
      </c>
      <c r="J38" s="87">
        <v>0.49</v>
      </c>
      <c r="K38" s="87">
        <v>17.8</v>
      </c>
      <c r="L38" s="30">
        <v>12910.83434772</v>
      </c>
      <c r="M38" s="31">
        <v>6.4590000000000003E-3</v>
      </c>
      <c r="N38" s="29">
        <v>0.50561583134499999</v>
      </c>
      <c r="O38" s="29">
        <v>0.21042928499499999</v>
      </c>
      <c r="P38">
        <v>0.17193323295599999</v>
      </c>
      <c r="Q38" s="29">
        <v>0.23700004564499999</v>
      </c>
      <c r="R38" s="30">
        <v>7201.12</v>
      </c>
      <c r="S38" s="75">
        <v>13578</v>
      </c>
      <c r="T38" s="27">
        <f t="shared" si="11"/>
        <v>0.22366919452054801</v>
      </c>
      <c r="U38" s="27">
        <f t="shared" si="12"/>
        <v>0.41618413022241085</v>
      </c>
      <c r="V38" s="27">
        <f t="shared" si="13"/>
        <v>0.45646774391948575</v>
      </c>
      <c r="W38" s="28">
        <f t="shared" si="14"/>
        <v>2.8288421032484419E-2</v>
      </c>
      <c r="X38" s="28">
        <f t="shared" si="15"/>
        <v>-0.10245571307881689</v>
      </c>
      <c r="Y38" s="87">
        <v>0.49</v>
      </c>
      <c r="Z38" s="88">
        <f t="shared" si="16"/>
        <v>1780</v>
      </c>
      <c r="AA38" s="30">
        <v>607294.12697630003</v>
      </c>
      <c r="AB38" s="31">
        <v>2.4570999999999999E-2</v>
      </c>
      <c r="AC38" s="29">
        <v>0.51334826196799999</v>
      </c>
      <c r="AD38" s="29">
        <v>0.204747028049</v>
      </c>
      <c r="AF38" s="29">
        <v>0.22649200114500001</v>
      </c>
      <c r="AG38" s="30">
        <v>7200.85</v>
      </c>
      <c r="AH38" s="28">
        <f t="shared" si="17"/>
        <v>4.4014132893437856E-2</v>
      </c>
      <c r="AI38" s="28">
        <f t="shared" si="18"/>
        <v>-0.12669225058747063</v>
      </c>
      <c r="AJ38" s="149">
        <v>0.49</v>
      </c>
      <c r="AK38" s="30">
        <v>336.16765258999999</v>
      </c>
      <c r="AL38" s="31">
        <v>3.1892999999999998E-2</v>
      </c>
      <c r="AM38" s="29">
        <v>0.517049125055</v>
      </c>
      <c r="AN38" s="29">
        <v>0.203905848922</v>
      </c>
      <c r="AO38" s="29">
        <v>0.16668335034599999</v>
      </c>
      <c r="AP38" s="29">
        <v>0.22438011766900001</v>
      </c>
      <c r="AQ38" s="30">
        <v>7231.7030000699997</v>
      </c>
      <c r="AR38" s="151">
        <f t="shared" si="8"/>
        <v>-0.13028013294773302</v>
      </c>
      <c r="AS38" s="151">
        <f t="shared" si="9"/>
        <v>-0.10245571307881689</v>
      </c>
      <c r="AT38" s="31">
        <f t="shared" si="10"/>
        <v>2.7824419868916137E-2</v>
      </c>
    </row>
    <row r="39" spans="1:46" ht="14.25" x14ac:dyDescent="0.2">
      <c r="A39" s="24" t="s">
        <v>45</v>
      </c>
      <c r="B39" s="24">
        <v>56</v>
      </c>
      <c r="C39" s="30">
        <v>6448.0947770000002</v>
      </c>
      <c r="D39" s="33" t="s">
        <v>53</v>
      </c>
      <c r="E39" s="29">
        <v>0.47489282493700002</v>
      </c>
      <c r="F39" s="29">
        <v>0.22883956</v>
      </c>
      <c r="G39" s="29">
        <v>0.18659430888100001</v>
      </c>
      <c r="H39" s="29">
        <v>0.27326275999999999</v>
      </c>
      <c r="I39" s="30">
        <v>2506.77</v>
      </c>
      <c r="J39" s="87">
        <v>0.47</v>
      </c>
      <c r="K39" s="87">
        <v>18.100000000000001</v>
      </c>
      <c r="L39" s="30">
        <v>12312.80591958</v>
      </c>
      <c r="M39" s="31">
        <v>0</v>
      </c>
      <c r="N39" s="29">
        <v>0.48767210583300002</v>
      </c>
      <c r="O39" s="29">
        <v>0.20062592168999999</v>
      </c>
      <c r="P39">
        <v>0.164273220867</v>
      </c>
      <c r="Q39" s="29">
        <v>0.23395945916300001</v>
      </c>
      <c r="R39" s="30">
        <v>2017.36</v>
      </c>
      <c r="S39" s="75">
        <v>13578</v>
      </c>
      <c r="T39" s="27">
        <f t="shared" si="11"/>
        <v>0.21520854225901687</v>
      </c>
      <c r="U39" s="27">
        <f t="shared" si="12"/>
        <v>0.41139511423830127</v>
      </c>
      <c r="V39" s="27">
        <f t="shared" si="13"/>
        <v>0.45789051544471676</v>
      </c>
      <c r="W39" s="28">
        <f t="shared" si="14"/>
        <v>2.6909820963699163E-2</v>
      </c>
      <c r="X39" s="28">
        <f t="shared" si="15"/>
        <v>-0.12329003914358169</v>
      </c>
      <c r="Y39" s="87">
        <v>0.47</v>
      </c>
      <c r="Z39" s="88">
        <f t="shared" si="16"/>
        <v>1810.0000000000002</v>
      </c>
      <c r="AA39" s="30">
        <v>574390.56712180004</v>
      </c>
      <c r="AB39" s="31">
        <v>0</v>
      </c>
      <c r="AC39" s="29">
        <v>0.49148740690800002</v>
      </c>
      <c r="AD39" s="29">
        <v>0.19840284843200001</v>
      </c>
      <c r="AF39" s="29">
        <v>0.22964772076600001</v>
      </c>
      <c r="AG39" s="30">
        <v>3052.03</v>
      </c>
      <c r="AH39" s="28">
        <f t="shared" si="17"/>
        <v>3.4943846484101884E-2</v>
      </c>
      <c r="AI39" s="28">
        <f t="shared" si="18"/>
        <v>-0.13300458875204962</v>
      </c>
      <c r="AJ39" s="149">
        <v>0.47</v>
      </c>
      <c r="AK39" s="30">
        <v>313.65588459200001</v>
      </c>
      <c r="AL39" s="32" t="s">
        <v>53</v>
      </c>
      <c r="AM39" s="29">
        <v>0.49148740690800002</v>
      </c>
      <c r="AN39" s="29">
        <v>0.19840284843200001</v>
      </c>
      <c r="AO39" s="29">
        <v>0.16349599161600001</v>
      </c>
      <c r="AP39" s="29">
        <v>0.22964772076600001</v>
      </c>
      <c r="AQ39" s="30">
        <v>3147.7550001099999</v>
      </c>
      <c r="AR39" s="151">
        <f t="shared" si="8"/>
        <v>-0.13300458875204962</v>
      </c>
      <c r="AS39" s="151">
        <f t="shared" si="9"/>
        <v>-0.12329003914358169</v>
      </c>
      <c r="AT39" s="31">
        <f t="shared" si="10"/>
        <v>9.7145496084679317E-3</v>
      </c>
    </row>
    <row r="40" spans="1:46" ht="14.25" x14ac:dyDescent="0.2">
      <c r="A40" s="24" t="s">
        <v>45</v>
      </c>
      <c r="B40" s="24">
        <v>59</v>
      </c>
      <c r="C40" s="30">
        <v>6248.3533269999998</v>
      </c>
      <c r="D40" s="33" t="s">
        <v>53</v>
      </c>
      <c r="E40" s="29">
        <v>0.46018215694499998</v>
      </c>
      <c r="F40" s="29">
        <v>0.225608576103</v>
      </c>
      <c r="G40" s="29">
        <v>0.18360741853400001</v>
      </c>
      <c r="H40" s="29">
        <v>0.27780143940800001</v>
      </c>
      <c r="I40" s="30">
        <v>2539.2600000000002</v>
      </c>
      <c r="J40" s="87">
        <v>0.46</v>
      </c>
      <c r="K40" s="87">
        <v>18</v>
      </c>
      <c r="L40" s="30">
        <v>11560.77305226</v>
      </c>
      <c r="M40" s="31">
        <v>0</v>
      </c>
      <c r="N40" s="29">
        <v>0.47762850242999999</v>
      </c>
      <c r="O40" s="29">
        <v>0.19218123578599999</v>
      </c>
      <c r="P40">
        <v>0.157831817042</v>
      </c>
      <c r="Q40" s="29">
        <v>0.229312752378</v>
      </c>
      <c r="R40" s="30">
        <v>1760.85</v>
      </c>
      <c r="S40" s="75">
        <v>13578</v>
      </c>
      <c r="T40" s="27">
        <f t="shared" si="11"/>
        <v>0.20379882771878433</v>
      </c>
      <c r="U40" s="27">
        <f t="shared" si="12"/>
        <v>0.40236550961312362</v>
      </c>
      <c r="V40" s="27">
        <f t="shared" si="13"/>
        <v>0.44304092982344417</v>
      </c>
      <c r="W40" s="28">
        <f t="shared" si="14"/>
        <v>3.7911825179882334E-2</v>
      </c>
      <c r="X40" s="28">
        <f t="shared" si="15"/>
        <v>-0.14816520229150773</v>
      </c>
      <c r="Y40" s="87">
        <v>0.46</v>
      </c>
      <c r="Z40" s="88">
        <f t="shared" si="16"/>
        <v>1800</v>
      </c>
      <c r="AA40" s="30">
        <v>513677.10050649999</v>
      </c>
      <c r="AB40" s="31">
        <v>0</v>
      </c>
      <c r="AC40" s="29">
        <v>0.47952632744099999</v>
      </c>
      <c r="AD40" s="29">
        <v>0.190832420886</v>
      </c>
      <c r="AF40" s="29">
        <v>0.226820608491</v>
      </c>
      <c r="AG40" s="30">
        <v>3974.21</v>
      </c>
      <c r="AH40" s="28">
        <f t="shared" si="17"/>
        <v>4.2035898619841507E-2</v>
      </c>
      <c r="AI40" s="28">
        <f t="shared" si="18"/>
        <v>-0.15414376446896769</v>
      </c>
      <c r="AJ40" s="149">
        <v>0.46</v>
      </c>
      <c r="AK40" s="30">
        <v>281.75894001799998</v>
      </c>
      <c r="AL40" s="32" t="s">
        <v>53</v>
      </c>
      <c r="AM40" s="29">
        <v>0.47952632744099999</v>
      </c>
      <c r="AN40" s="29">
        <v>0.190832420886</v>
      </c>
      <c r="AO40" s="29">
        <v>0.15717159246500001</v>
      </c>
      <c r="AP40" s="29">
        <v>0.226820608491</v>
      </c>
      <c r="AQ40" s="30">
        <v>2973.5469999299999</v>
      </c>
      <c r="AR40" s="151">
        <f t="shared" si="8"/>
        <v>-0.15414376446896769</v>
      </c>
      <c r="AS40" s="151">
        <f t="shared" si="9"/>
        <v>-0.14816520229150773</v>
      </c>
      <c r="AT40" s="31">
        <f t="shared" si="10"/>
        <v>5.9785621774599562E-3</v>
      </c>
    </row>
    <row r="41" spans="1:46" ht="14.25" x14ac:dyDescent="0.2">
      <c r="A41" s="24" t="s">
        <v>45</v>
      </c>
      <c r="B41" s="24">
        <v>62</v>
      </c>
      <c r="C41" s="30">
        <v>6076.0403379999998</v>
      </c>
      <c r="D41" s="33" t="s">
        <v>53</v>
      </c>
      <c r="E41" s="29">
        <v>0.44749155531000001</v>
      </c>
      <c r="F41" s="29">
        <v>0.22273119097499999</v>
      </c>
      <c r="G41" s="29">
        <v>0.18137361431400001</v>
      </c>
      <c r="H41" s="29">
        <v>0.282312775332</v>
      </c>
      <c r="I41" s="30">
        <v>1295.51</v>
      </c>
      <c r="J41" s="87">
        <v>0.44</v>
      </c>
      <c r="K41" s="87">
        <v>18</v>
      </c>
      <c r="L41" s="30">
        <v>11412.158061169999</v>
      </c>
      <c r="M41" s="31">
        <v>0</v>
      </c>
      <c r="N41" s="29">
        <v>0.46212241169500001</v>
      </c>
      <c r="O41" s="29">
        <v>0.188236987548</v>
      </c>
      <c r="P41">
        <v>0.15523423965300001</v>
      </c>
      <c r="Q41" s="29">
        <v>0.23235455013</v>
      </c>
      <c r="R41" s="30">
        <v>3578.07</v>
      </c>
      <c r="S41" s="75">
        <v>13578</v>
      </c>
      <c r="T41" s="27">
        <f t="shared" si="11"/>
        <v>0.20503833567819676</v>
      </c>
      <c r="U41" s="27">
        <f t="shared" si="12"/>
        <v>0.40733144029430041</v>
      </c>
      <c r="V41" s="27">
        <f t="shared" si="13"/>
        <v>0.46599621745044717</v>
      </c>
      <c r="W41" s="28">
        <f t="shared" si="14"/>
        <v>3.2695268126041996E-2</v>
      </c>
      <c r="X41" s="28">
        <f t="shared" si="15"/>
        <v>-0.15486920927420408</v>
      </c>
      <c r="Y41" s="87">
        <v>0.44</v>
      </c>
      <c r="Z41" s="88">
        <f t="shared" si="16"/>
        <v>1800</v>
      </c>
      <c r="AA41" s="30">
        <v>517094.18154969998</v>
      </c>
      <c r="AB41" s="31">
        <v>0</v>
      </c>
      <c r="AC41" s="29">
        <v>0.46556077743399998</v>
      </c>
      <c r="AD41" s="29">
        <v>0.18481565538</v>
      </c>
      <c r="AF41" s="29">
        <v>0.22674382297599999</v>
      </c>
      <c r="AG41" s="30">
        <v>4095.43</v>
      </c>
      <c r="AH41" s="28">
        <f t="shared" si="17"/>
        <v>4.0378911980769136E-2</v>
      </c>
      <c r="AI41" s="28">
        <f t="shared" si="18"/>
        <v>-0.17023002224800993</v>
      </c>
      <c r="AJ41" s="149">
        <v>0.44</v>
      </c>
      <c r="AK41" s="30">
        <v>283.99280704699999</v>
      </c>
      <c r="AL41" s="31">
        <v>9.443E-3</v>
      </c>
      <c r="AM41" s="29">
        <v>0.46729210148799999</v>
      </c>
      <c r="AN41" s="29">
        <v>0.184175067857</v>
      </c>
      <c r="AO41" s="29">
        <v>0.15259281106399999</v>
      </c>
      <c r="AP41" s="29">
        <v>0.22478991155700001</v>
      </c>
      <c r="AQ41" s="30">
        <v>7228.6579999899996</v>
      </c>
      <c r="AR41" s="151">
        <f t="shared" si="8"/>
        <v>-0.17310607889816226</v>
      </c>
      <c r="AS41" s="151">
        <f t="shared" si="9"/>
        <v>-0.15486920927420408</v>
      </c>
      <c r="AT41" s="31">
        <f t="shared" si="10"/>
        <v>1.823686962395818E-2</v>
      </c>
    </row>
    <row r="42" spans="1:46" ht="14.25" x14ac:dyDescent="0.2">
      <c r="A42" s="24" t="s">
        <v>46</v>
      </c>
      <c r="B42" s="24">
        <v>140</v>
      </c>
      <c r="C42" s="30">
        <v>5876.0958570000003</v>
      </c>
      <c r="D42" s="33">
        <v>1.1599999999999999E-2</v>
      </c>
      <c r="E42" s="29">
        <v>0.31097035652999999</v>
      </c>
      <c r="F42" s="29">
        <v>0.16054341042799999</v>
      </c>
      <c r="G42" s="29">
        <v>0.13489694485600001</v>
      </c>
      <c r="H42" s="29">
        <v>0.28881985013900002</v>
      </c>
      <c r="I42" s="30">
        <v>7204.67</v>
      </c>
      <c r="J42" s="87">
        <v>0.31</v>
      </c>
      <c r="K42" s="87">
        <v>24.1</v>
      </c>
      <c r="L42" s="30">
        <v>10981.541476750001</v>
      </c>
      <c r="M42" s="31">
        <v>5.4199999999999998E-2</v>
      </c>
      <c r="N42" s="29">
        <v>0.32238503482199998</v>
      </c>
      <c r="O42" s="29">
        <v>0.13619618889499999</v>
      </c>
      <c r="P42">
        <v>0.10957580163699999</v>
      </c>
      <c r="Q42" s="29">
        <v>0.238259049886</v>
      </c>
      <c r="R42" s="30">
        <v>7203.58</v>
      </c>
      <c r="S42" s="75">
        <v>18896</v>
      </c>
      <c r="T42" s="27">
        <f t="shared" si="11"/>
        <v>0.14654298561407328</v>
      </c>
      <c r="U42" s="27">
        <f t="shared" si="12"/>
        <v>0.42246436460736664</v>
      </c>
      <c r="V42" s="27">
        <f t="shared" si="13"/>
        <v>0.47271930843249443</v>
      </c>
      <c r="W42" s="28">
        <f t="shared" si="14"/>
        <v>3.6706644386854254E-2</v>
      </c>
      <c r="X42" s="28">
        <f t="shared" si="15"/>
        <v>-0.15165506617862196</v>
      </c>
      <c r="Y42" s="87">
        <v>0.31</v>
      </c>
      <c r="Z42" s="88">
        <f t="shared" si="16"/>
        <v>2410</v>
      </c>
      <c r="AA42" s="30">
        <v>491321.58903480001</v>
      </c>
      <c r="AB42" s="31">
        <v>0.119326</v>
      </c>
      <c r="AC42" s="29">
        <v>0.33052137431200002</v>
      </c>
      <c r="AD42" s="29">
        <v>0.128846163274</v>
      </c>
      <c r="AF42" s="29">
        <v>0.218781373557</v>
      </c>
      <c r="AG42" s="30">
        <v>7203.05</v>
      </c>
      <c r="AH42" s="28">
        <f t="shared" si="17"/>
        <v>6.2871001596944476E-2</v>
      </c>
      <c r="AI42" s="28">
        <f t="shared" si="18"/>
        <v>-0.19743723563300952</v>
      </c>
      <c r="AJ42" s="149">
        <v>0.31</v>
      </c>
      <c r="AK42" s="30">
        <v>198.77866370699999</v>
      </c>
      <c r="AL42" s="31">
        <v>0.10025299999999999</v>
      </c>
      <c r="AM42" s="29">
        <v>0.32783309150099998</v>
      </c>
      <c r="AN42" s="29">
        <v>0.131465249585</v>
      </c>
      <c r="AO42" s="29">
        <v>0.10501638770500001</v>
      </c>
      <c r="AP42" s="29">
        <v>0.225040891006</v>
      </c>
      <c r="AQ42" s="30">
        <v>7256.9349999400001</v>
      </c>
      <c r="AR42" s="151">
        <f t="shared" si="8"/>
        <v>-0.1811233532754736</v>
      </c>
      <c r="AS42" s="151">
        <f t="shared" si="9"/>
        <v>-0.15165506617862196</v>
      </c>
      <c r="AT42" s="31">
        <f t="shared" si="10"/>
        <v>2.9468287096851647E-2</v>
      </c>
    </row>
    <row r="43" spans="1:46" ht="14.25" x14ac:dyDescent="0.2">
      <c r="A43" s="24" t="s">
        <v>46</v>
      </c>
      <c r="B43" s="24">
        <v>145</v>
      </c>
      <c r="C43" s="30">
        <v>5709.3146349999997</v>
      </c>
      <c r="D43" s="33">
        <v>9.4000000000000004E-3</v>
      </c>
      <c r="E43" s="29">
        <v>0.30214408525600001</v>
      </c>
      <c r="F43" s="29">
        <v>0.15972476038299999</v>
      </c>
      <c r="G43" s="29">
        <v>0.125579820072</v>
      </c>
      <c r="H43" s="29">
        <v>0.29534288422600002</v>
      </c>
      <c r="I43" s="30">
        <v>7200.5477000000001</v>
      </c>
      <c r="J43" s="87">
        <v>0.3</v>
      </c>
      <c r="K43" s="87">
        <v>23.6</v>
      </c>
      <c r="L43" s="30">
        <v>10414.798656839999</v>
      </c>
      <c r="M43" s="31">
        <v>3.8747999999999998E-2</v>
      </c>
      <c r="N43" s="29">
        <v>0.31263113293799999</v>
      </c>
      <c r="O43" s="29">
        <v>0.13181248810599999</v>
      </c>
      <c r="P43">
        <v>0.10360762876</v>
      </c>
      <c r="Q43" s="29">
        <v>0.23657556588500001</v>
      </c>
      <c r="R43" s="30">
        <v>7207.22</v>
      </c>
      <c r="S43" s="75">
        <v>18896</v>
      </c>
      <c r="T43" s="27">
        <f t="shared" si="11"/>
        <v>0.14217829089757236</v>
      </c>
      <c r="U43" s="27">
        <f t="shared" si="12"/>
        <v>0.42162303820247049</v>
      </c>
      <c r="V43" s="27">
        <f t="shared" si="13"/>
        <v>0.47392763632524121</v>
      </c>
      <c r="W43" s="28">
        <f t="shared" si="14"/>
        <v>3.4708763777766952E-2</v>
      </c>
      <c r="X43" s="28">
        <f t="shared" si="15"/>
        <v>-0.17475231898967861</v>
      </c>
      <c r="Y43" s="87">
        <v>0.3</v>
      </c>
      <c r="Z43" s="88">
        <f t="shared" si="16"/>
        <v>2360</v>
      </c>
      <c r="AA43" s="30">
        <v>461495.19294570002</v>
      </c>
      <c r="AB43" s="31">
        <v>9.5546000000000006E-2</v>
      </c>
      <c r="AC43" s="29">
        <v>0.32120656482900001</v>
      </c>
      <c r="AD43" s="29">
        <v>0.12653402484199999</v>
      </c>
      <c r="AF43" s="29">
        <v>0.22181023761599999</v>
      </c>
      <c r="AG43" s="30">
        <v>7202</v>
      </c>
      <c r="AH43" s="28">
        <f t="shared" si="17"/>
        <v>6.3090692498080123E-2</v>
      </c>
      <c r="AI43" s="28">
        <f t="shared" si="18"/>
        <v>-0.20779956383351439</v>
      </c>
      <c r="AJ43" s="149">
        <v>0.3</v>
      </c>
      <c r="AK43" s="30">
        <v>193.31828782900001</v>
      </c>
      <c r="AL43" s="31">
        <v>0.10184</v>
      </c>
      <c r="AM43" s="29">
        <v>0.32098265490099998</v>
      </c>
      <c r="AN43" s="29">
        <v>0.12568782696899999</v>
      </c>
      <c r="AO43" s="29">
        <v>9.8914722738700001E-2</v>
      </c>
      <c r="AP43" s="29">
        <v>0.21908060217</v>
      </c>
      <c r="AQ43" s="30">
        <v>7265.47899985</v>
      </c>
      <c r="AR43" s="151">
        <f t="shared" si="8"/>
        <v>-0.21309741415409661</v>
      </c>
      <c r="AS43" s="151">
        <f t="shared" si="9"/>
        <v>-0.17475231898967861</v>
      </c>
      <c r="AT43" s="31">
        <f t="shared" si="10"/>
        <v>3.8345095164418003E-2</v>
      </c>
    </row>
    <row r="44" spans="1:46" ht="14.25" x14ac:dyDescent="0.2">
      <c r="A44" s="24" t="s">
        <v>46</v>
      </c>
      <c r="B44" s="24">
        <v>150</v>
      </c>
      <c r="C44" s="30">
        <v>5557.0295070000002</v>
      </c>
      <c r="D44" s="33">
        <v>6.1130000000000004E-3</v>
      </c>
      <c r="E44" s="29">
        <v>0.29408496544200002</v>
      </c>
      <c r="F44" s="29">
        <v>0.15677299314000001</v>
      </c>
      <c r="G44" s="29">
        <v>0.12212805414900001</v>
      </c>
      <c r="H44" s="29">
        <v>0.29690098163899997</v>
      </c>
      <c r="I44" s="30">
        <v>7201.74</v>
      </c>
      <c r="J44" s="87">
        <v>0.28999999999999998</v>
      </c>
      <c r="K44" s="87">
        <v>23.9</v>
      </c>
      <c r="L44" s="30">
        <v>10193.67083847</v>
      </c>
      <c r="M44" s="31">
        <v>2.1302000000000001E-2</v>
      </c>
      <c r="N44" s="29">
        <v>0.30523109578699997</v>
      </c>
      <c r="O44" s="29">
        <v>0.12757831834800001</v>
      </c>
      <c r="P44">
        <v>0.100261298636</v>
      </c>
      <c r="Q44" s="29">
        <v>0.234180004197</v>
      </c>
      <c r="R44" s="30">
        <v>7202.25</v>
      </c>
      <c r="S44" s="75">
        <v>18896</v>
      </c>
      <c r="T44" s="27">
        <f t="shared" si="11"/>
        <v>0.14000320959892032</v>
      </c>
      <c r="U44" s="27">
        <f t="shared" si="12"/>
        <v>0.41797287402535238</v>
      </c>
      <c r="V44" s="27">
        <f t="shared" si="13"/>
        <v>0.48276968827213906</v>
      </c>
      <c r="W44" s="28">
        <f t="shared" si="14"/>
        <v>3.7901054643333029E-2</v>
      </c>
      <c r="X44" s="28">
        <f t="shared" si="15"/>
        <v>-0.18622260254946355</v>
      </c>
      <c r="Y44" s="87">
        <v>0.28999999999999998</v>
      </c>
      <c r="Z44" s="88">
        <f t="shared" si="16"/>
        <v>2390</v>
      </c>
      <c r="AA44" s="30">
        <v>448234.2638057</v>
      </c>
      <c r="AB44" s="31">
        <v>5.8288E-2</v>
      </c>
      <c r="AC44" s="29">
        <v>0.31087773502299998</v>
      </c>
      <c r="AD44" s="29">
        <v>0.12360299</v>
      </c>
      <c r="AF44" s="29">
        <v>0.22320799</v>
      </c>
      <c r="AG44" s="30">
        <v>7201.74</v>
      </c>
      <c r="AH44" s="28">
        <f t="shared" si="17"/>
        <v>5.7101761580232349E-2</v>
      </c>
      <c r="AI44" s="28">
        <f t="shared" si="18"/>
        <v>-0.21157982938029918</v>
      </c>
      <c r="AJ44" s="149">
        <v>0.28999999999999998</v>
      </c>
      <c r="AK44" s="30">
        <v>184.54735814</v>
      </c>
      <c r="AL44" s="31">
        <v>5.1862999999999999E-2</v>
      </c>
      <c r="AM44" s="29">
        <v>0.30969256392900002</v>
      </c>
      <c r="AN44" s="29">
        <v>0.124496255431</v>
      </c>
      <c r="AO44" s="29">
        <v>9.7459853441600006E-2</v>
      </c>
      <c r="AP44" s="29">
        <v>0.22535045631</v>
      </c>
      <c r="AQ44" s="30">
        <v>7271.9299998300003</v>
      </c>
      <c r="AR44" s="151">
        <f t="shared" si="8"/>
        <v>-0.20588200213908353</v>
      </c>
      <c r="AS44" s="151">
        <f t="shared" si="9"/>
        <v>-0.18622260254946355</v>
      </c>
      <c r="AT44" s="31">
        <f t="shared" si="10"/>
        <v>1.9659399589619986E-2</v>
      </c>
    </row>
    <row r="45" spans="1:46" ht="14.25" x14ac:dyDescent="0.2">
      <c r="A45" s="24" t="s">
        <v>46</v>
      </c>
      <c r="B45" s="24">
        <v>155</v>
      </c>
      <c r="C45" s="30">
        <v>5418.3335790000001</v>
      </c>
      <c r="D45" s="33">
        <v>8.9400000000000005E-4</v>
      </c>
      <c r="E45" s="29">
        <v>0.28674500312200002</v>
      </c>
      <c r="F45" s="29">
        <v>0.153087107975</v>
      </c>
      <c r="G45" s="29">
        <v>0.121750069192</v>
      </c>
      <c r="H45" s="29">
        <v>0.298099849975</v>
      </c>
      <c r="I45" s="30">
        <v>7203.49</v>
      </c>
      <c r="J45" s="87">
        <v>0.28000000000000003</v>
      </c>
      <c r="K45" s="87">
        <v>24.4</v>
      </c>
      <c r="L45" s="30">
        <v>10104.36775261</v>
      </c>
      <c r="M45" s="31">
        <v>1.1537E-2</v>
      </c>
      <c r="N45" s="29">
        <v>0.297967146962</v>
      </c>
      <c r="O45" s="29">
        <v>0.12553234814100001</v>
      </c>
      <c r="P45">
        <v>9.9728746963499995E-2</v>
      </c>
      <c r="Q45" s="29">
        <v>0.236882530763</v>
      </c>
      <c r="R45" s="30">
        <v>7201.8</v>
      </c>
      <c r="S45" s="75">
        <v>18896</v>
      </c>
      <c r="T45" s="27">
        <f t="shared" si="11"/>
        <v>0.13930996723604602</v>
      </c>
      <c r="U45" s="27">
        <f t="shared" si="12"/>
        <v>0.42129593621611328</v>
      </c>
      <c r="V45" s="27">
        <f t="shared" si="13"/>
        <v>0.49753559727159291</v>
      </c>
      <c r="W45" s="28">
        <f t="shared" si="14"/>
        <v>3.9136318742493813E-2</v>
      </c>
      <c r="X45" s="28">
        <f t="shared" si="15"/>
        <v>-0.17999399295269097</v>
      </c>
      <c r="Y45" s="87">
        <v>0.28000000000000003</v>
      </c>
      <c r="Z45" s="88">
        <f t="shared" si="16"/>
        <v>2440</v>
      </c>
      <c r="AA45" s="30">
        <v>449628.47628340003</v>
      </c>
      <c r="AB45" s="31">
        <v>2.5947000000000001E-2</v>
      </c>
      <c r="AC45" s="29">
        <v>0.30252366627900001</v>
      </c>
      <c r="AD45" s="29">
        <v>0.122008650735</v>
      </c>
      <c r="AF45" s="29">
        <v>0.226204187197</v>
      </c>
      <c r="AG45" s="30">
        <v>7201.64</v>
      </c>
      <c r="AH45" s="28">
        <f t="shared" si="17"/>
        <v>5.5026811226721616E-2</v>
      </c>
      <c r="AI45" s="28">
        <f t="shared" si="18"/>
        <v>-0.20301159027104546</v>
      </c>
      <c r="AJ45" s="149">
        <v>0.28000000000000003</v>
      </c>
      <c r="AK45" s="30">
        <v>181.89640055000001</v>
      </c>
      <c r="AL45" s="31">
        <v>2.6946999999999999E-2</v>
      </c>
      <c r="AM45" s="29">
        <v>0.30265133028199998</v>
      </c>
      <c r="AN45" s="29">
        <v>0.12201519123100001</v>
      </c>
      <c r="AO45" s="29">
        <v>9.61833602628E-2</v>
      </c>
      <c r="AP45" s="29">
        <v>0.22613325094100001</v>
      </c>
      <c r="AQ45" s="30">
        <v>7264.53600001</v>
      </c>
      <c r="AR45" s="151">
        <f t="shared" si="8"/>
        <v>-0.20296886625537544</v>
      </c>
      <c r="AS45" s="151">
        <f t="shared" si="9"/>
        <v>-0.17999399295269097</v>
      </c>
      <c r="AT45" s="31">
        <f t="shared" si="10"/>
        <v>2.2974873302684468E-2</v>
      </c>
    </row>
    <row r="46" spans="1:46" ht="14.25" x14ac:dyDescent="0.2">
      <c r="A46" s="24" t="s">
        <v>46</v>
      </c>
      <c r="B46" s="24">
        <v>160</v>
      </c>
      <c r="C46" s="30">
        <v>5301.6306889999996</v>
      </c>
      <c r="D46" s="33" t="s">
        <v>53</v>
      </c>
      <c r="E46" s="29">
        <v>0.28674500312200002</v>
      </c>
      <c r="F46" s="29">
        <v>0.153087107975</v>
      </c>
      <c r="G46" s="29">
        <v>0.12062308453700001</v>
      </c>
      <c r="H46" s="29">
        <v>0.298099849975</v>
      </c>
      <c r="I46" s="30">
        <v>4337.3500000000004</v>
      </c>
      <c r="J46" s="87">
        <v>0.28000000000000003</v>
      </c>
      <c r="K46" s="87">
        <v>24.4</v>
      </c>
      <c r="L46" s="30">
        <v>9537.3236359260009</v>
      </c>
      <c r="M46" s="31">
        <v>1.1219E-2</v>
      </c>
      <c r="N46" s="29">
        <v>0.29185428746800002</v>
      </c>
      <c r="O46" s="29">
        <v>0.122506784737</v>
      </c>
      <c r="P46">
        <v>9.7965982948499994E-2</v>
      </c>
      <c r="Q46" s="29">
        <v>0.23583959223699999</v>
      </c>
      <c r="R46" s="30">
        <v>7201.53</v>
      </c>
      <c r="S46" s="75">
        <v>18896</v>
      </c>
      <c r="T46" s="27">
        <f t="shared" si="11"/>
        <v>0.13209312142630886</v>
      </c>
      <c r="U46" s="27">
        <f t="shared" si="12"/>
        <v>0.41975324673080944</v>
      </c>
      <c r="V46" s="27">
        <f t="shared" si="13"/>
        <v>0.47176114795110302</v>
      </c>
      <c r="W46" s="28">
        <f t="shared" si="14"/>
        <v>1.7818215802791776E-2</v>
      </c>
      <c r="X46" s="28">
        <f t="shared" si="15"/>
        <v>-0.19975766504775794</v>
      </c>
      <c r="Y46" s="87">
        <v>0.28000000000000003</v>
      </c>
      <c r="Z46" s="88">
        <f t="shared" si="16"/>
        <v>2440</v>
      </c>
      <c r="AA46" s="30">
        <v>404001.43002769997</v>
      </c>
      <c r="AB46" s="31">
        <v>3.4443000000000001E-2</v>
      </c>
      <c r="AC46" s="29">
        <v>0.29846688198600002</v>
      </c>
      <c r="AD46" s="29">
        <v>0.118501282029</v>
      </c>
      <c r="AF46" s="29">
        <v>0.22240527900000001</v>
      </c>
      <c r="AG46" s="30">
        <v>7202.64</v>
      </c>
      <c r="AH46" s="28">
        <f t="shared" si="17"/>
        <v>4.0879104208880496E-2</v>
      </c>
      <c r="AI46" s="28">
        <f t="shared" si="18"/>
        <v>-0.22592252478665981</v>
      </c>
      <c r="AJ46" s="149">
        <v>0.28000000000000003</v>
      </c>
      <c r="AK46" s="30">
        <v>162.95398564600001</v>
      </c>
      <c r="AL46" s="31">
        <v>3.2023000000000003E-2</v>
      </c>
      <c r="AM46" s="29">
        <v>0.29756864701500002</v>
      </c>
      <c r="AN46" s="29">
        <v>0.118326212342</v>
      </c>
      <c r="AO46" s="29">
        <v>9.3329319600299998E-2</v>
      </c>
      <c r="AP46" s="29">
        <v>0.222549845247</v>
      </c>
      <c r="AQ46" s="30">
        <v>7303.4939999600001</v>
      </c>
      <c r="AR46" s="151">
        <f t="shared" si="8"/>
        <v>-0.22706612002022178</v>
      </c>
      <c r="AS46" s="151">
        <f t="shared" si="9"/>
        <v>-0.19975766504775794</v>
      </c>
      <c r="AT46" s="31">
        <f t="shared" si="10"/>
        <v>2.7308454972463841E-2</v>
      </c>
    </row>
    <row r="47" spans="1:46" ht="14.25" x14ac:dyDescent="0.2">
      <c r="A47" s="24" t="s">
        <v>47</v>
      </c>
      <c r="B47" s="24">
        <v>72</v>
      </c>
      <c r="C47" s="30">
        <v>8203.322682</v>
      </c>
      <c r="D47" s="33">
        <v>5.836E-3</v>
      </c>
      <c r="E47" s="29">
        <v>0.41295357070200001</v>
      </c>
      <c r="F47" s="29">
        <v>0.20777471771100001</v>
      </c>
      <c r="G47" s="29">
        <v>0.165827328458</v>
      </c>
      <c r="H47" s="29">
        <v>0.28265035999999999</v>
      </c>
      <c r="I47" s="30">
        <v>7204.4</v>
      </c>
      <c r="J47" s="87">
        <v>0.41</v>
      </c>
      <c r="K47" s="87">
        <v>19.100000000000001</v>
      </c>
      <c r="L47" s="30">
        <v>15848.73573941</v>
      </c>
      <c r="M47" s="31">
        <v>6.1352999999999998E-2</v>
      </c>
      <c r="N47" s="36">
        <v>0.42685879264999999</v>
      </c>
      <c r="O47" s="29">
        <v>0.18200847492</v>
      </c>
      <c r="P47">
        <v>0.149633585082</v>
      </c>
      <c r="Q47" s="29">
        <v>0.24273695954800001</v>
      </c>
      <c r="R47" s="30">
        <v>7200.61</v>
      </c>
      <c r="S47" s="75">
        <v>19865</v>
      </c>
      <c r="T47" s="27">
        <f t="shared" si="11"/>
        <v>0.19708963421847273</v>
      </c>
      <c r="U47" s="27">
        <f t="shared" si="12"/>
        <v>0.42639036152931403</v>
      </c>
      <c r="V47" s="27">
        <f t="shared" si="13"/>
        <v>0.48070642492310423</v>
      </c>
      <c r="W47" s="28">
        <f t="shared" si="14"/>
        <v>3.3672603736932968E-2</v>
      </c>
      <c r="X47" s="28">
        <f t="shared" si="15"/>
        <v>-0.12401048151988847</v>
      </c>
      <c r="Y47" s="87">
        <v>0.41</v>
      </c>
      <c r="Z47" s="88">
        <f t="shared" si="16"/>
        <v>1910.0000000000002</v>
      </c>
      <c r="AA47" s="30">
        <v>726206.41456990002</v>
      </c>
      <c r="AB47" s="31">
        <v>0.10408000000000001</v>
      </c>
      <c r="AC47" s="29">
        <v>0.43368334507900003</v>
      </c>
      <c r="AD47" s="29">
        <v>0.17568624878299999</v>
      </c>
      <c r="AF47" s="29">
        <v>0.22969002195999999</v>
      </c>
      <c r="AG47" s="30">
        <v>7200.34</v>
      </c>
      <c r="AH47" s="28">
        <f t="shared" si="17"/>
        <v>5.0198801627409258E-2</v>
      </c>
      <c r="AI47" s="28">
        <f t="shared" si="18"/>
        <v>-0.15443875598297199</v>
      </c>
      <c r="AJ47" s="149">
        <v>0.41</v>
      </c>
      <c r="AK47" s="30">
        <v>421.26685060199998</v>
      </c>
      <c r="AL47" s="31">
        <v>0.20615</v>
      </c>
      <c r="AM47" s="29">
        <v>0.44375888935300001</v>
      </c>
      <c r="AN47" s="29">
        <v>0.18020675113599999</v>
      </c>
      <c r="AO47" s="29">
        <v>0.14772297113499999</v>
      </c>
      <c r="AP47" s="29">
        <v>0.23092337640400001</v>
      </c>
      <c r="AQ47" s="30">
        <v>7320.7189998599997</v>
      </c>
      <c r="AR47" s="151">
        <f t="shared" si="8"/>
        <v>-0.13268200712150705</v>
      </c>
      <c r="AS47" s="151">
        <f t="shared" si="9"/>
        <v>-0.12401048151988847</v>
      </c>
      <c r="AT47" s="31">
        <f t="shared" si="10"/>
        <v>8.6715256016185738E-3</v>
      </c>
    </row>
    <row r="48" spans="1:46" ht="14.25" x14ac:dyDescent="0.2">
      <c r="A48" s="24" t="s">
        <v>47</v>
      </c>
      <c r="B48" s="24">
        <v>76</v>
      </c>
      <c r="C48" s="30">
        <v>7875.4325330000001</v>
      </c>
      <c r="D48" s="33">
        <v>1.9729999999999999E-3</v>
      </c>
      <c r="E48" s="29">
        <v>0.39644764827599999</v>
      </c>
      <c r="F48" s="29">
        <v>0.198964531295</v>
      </c>
      <c r="G48" s="29">
        <v>0.159348104978</v>
      </c>
      <c r="H48" s="29">
        <v>0.28186380249800003</v>
      </c>
      <c r="I48" s="30">
        <v>7202.22</v>
      </c>
      <c r="J48" s="87">
        <v>0.4</v>
      </c>
      <c r="K48" s="87">
        <v>20</v>
      </c>
      <c r="L48" s="30">
        <v>14682.89457859</v>
      </c>
      <c r="M48" s="31">
        <v>3.8899999999999997E-2</v>
      </c>
      <c r="N48" s="36">
        <v>0.40875924591000001</v>
      </c>
      <c r="O48" s="29">
        <v>0.17378019788400001</v>
      </c>
      <c r="P48">
        <v>0.145532475854</v>
      </c>
      <c r="Q48" s="29">
        <v>0.24190683954700001</v>
      </c>
      <c r="R48" s="30">
        <v>7201.24</v>
      </c>
      <c r="S48" s="75">
        <v>19865</v>
      </c>
      <c r="T48" s="27">
        <f t="shared" si="11"/>
        <v>0.18176210736215118</v>
      </c>
      <c r="U48" s="27">
        <f t="shared" si="12"/>
        <v>0.42514071454731733</v>
      </c>
      <c r="V48" s="27">
        <f t="shared" si="13"/>
        <v>0.45440526840537793</v>
      </c>
      <c r="W48" s="28">
        <f t="shared" si="14"/>
        <v>3.1054787908412325E-2</v>
      </c>
      <c r="X48" s="28">
        <f t="shared" si="15"/>
        <v>-0.12657699966462752</v>
      </c>
      <c r="Y48" s="87">
        <v>0.4</v>
      </c>
      <c r="Z48" s="88">
        <f t="shared" si="16"/>
        <v>2000</v>
      </c>
      <c r="AA48" s="30">
        <v>668184.73456210003</v>
      </c>
      <c r="AB48" s="31">
        <v>0.102941</v>
      </c>
      <c r="AC48" s="29">
        <v>0.41462500166100003</v>
      </c>
      <c r="AD48" s="29">
        <v>0.17164765375499999</v>
      </c>
      <c r="AF48" s="29">
        <v>0.235023852777</v>
      </c>
      <c r="AG48" s="30">
        <v>7201.01</v>
      </c>
      <c r="AH48" s="28">
        <f t="shared" si="17"/>
        <v>4.585057690226297E-2</v>
      </c>
      <c r="AI48" s="28">
        <f t="shared" si="18"/>
        <v>-0.13729521217778218</v>
      </c>
      <c r="AJ48" s="149">
        <v>0.4</v>
      </c>
      <c r="AK48" s="30">
        <v>316.85478470300001</v>
      </c>
      <c r="AL48" s="31">
        <v>5.1833999999999998E-2</v>
      </c>
      <c r="AM48" s="29">
        <v>0.41324924923200002</v>
      </c>
      <c r="AN48" s="29">
        <v>0.16893620116800001</v>
      </c>
      <c r="AO48" s="29">
        <v>0.13579251777099999</v>
      </c>
      <c r="AP48" s="29">
        <v>0.231999946953</v>
      </c>
      <c r="AQ48" s="30">
        <v>7270.9309999899997</v>
      </c>
      <c r="AR48" s="151">
        <f t="shared" si="8"/>
        <v>-0.15092303101238527</v>
      </c>
      <c r="AS48" s="151">
        <f t="shared" si="9"/>
        <v>-0.12657699966462752</v>
      </c>
      <c r="AT48" s="31">
        <f t="shared" si="10"/>
        <v>2.4346031347757757E-2</v>
      </c>
    </row>
    <row r="49" spans="1:46" ht="14.25" x14ac:dyDescent="0.2">
      <c r="A49" s="24" t="s">
        <v>47</v>
      </c>
      <c r="B49" s="24">
        <v>80</v>
      </c>
      <c r="C49" s="30">
        <v>7613.9364800000003</v>
      </c>
      <c r="D49" s="33" t="s">
        <v>53</v>
      </c>
      <c r="E49" s="29">
        <v>0.38328399093900001</v>
      </c>
      <c r="F49" s="29">
        <v>0.190459600752</v>
      </c>
      <c r="G49" s="29">
        <v>0.153037561287</v>
      </c>
      <c r="H49" s="29">
        <v>0.27976665450600002</v>
      </c>
      <c r="I49" s="30">
        <v>4898.3599999999997</v>
      </c>
      <c r="J49" s="87">
        <v>0.38</v>
      </c>
      <c r="K49" s="87">
        <v>21.1</v>
      </c>
      <c r="L49" s="30">
        <v>14600.58912366</v>
      </c>
      <c r="M49" s="31">
        <v>3.4456000000000001E-2</v>
      </c>
      <c r="N49" s="36">
        <v>0.39533657367199998</v>
      </c>
      <c r="O49" s="29">
        <v>0.167464194416</v>
      </c>
      <c r="P49">
        <v>0.13418710973199999</v>
      </c>
      <c r="Q49" s="29">
        <v>0.240656306923</v>
      </c>
      <c r="R49" s="30">
        <v>7201.3</v>
      </c>
      <c r="S49" s="75">
        <v>19865</v>
      </c>
      <c r="T49" s="27">
        <f t="shared" si="11"/>
        <v>0.17942881183556095</v>
      </c>
      <c r="U49" s="27">
        <f t="shared" si="12"/>
        <v>0.42359904336839954</v>
      </c>
      <c r="V49" s="27">
        <f t="shared" si="13"/>
        <v>0.47218108377779194</v>
      </c>
      <c r="W49" s="28">
        <f t="shared" si="14"/>
        <v>3.1445567824193714E-2</v>
      </c>
      <c r="X49" s="28">
        <f t="shared" si="15"/>
        <v>-0.1207363989276793</v>
      </c>
      <c r="Y49" s="87">
        <v>0.38</v>
      </c>
      <c r="Z49" s="88">
        <f t="shared" si="16"/>
        <v>2110</v>
      </c>
      <c r="AA49" s="30">
        <v>675867.81745990005</v>
      </c>
      <c r="AB49" s="31">
        <v>6.0257999999999999E-2</v>
      </c>
      <c r="AC49" s="29">
        <v>0.40171448552700001</v>
      </c>
      <c r="AD49" s="29">
        <v>0.16162795709300001</v>
      </c>
      <c r="AF49" s="29">
        <v>0.22786914</v>
      </c>
      <c r="AG49" s="30">
        <v>7201.31</v>
      </c>
      <c r="AH49" s="28">
        <f t="shared" si="17"/>
        <v>4.8085740661506601E-2</v>
      </c>
      <c r="AI49" s="28">
        <f t="shared" si="18"/>
        <v>-0.15137931375033203</v>
      </c>
      <c r="AJ49" s="149">
        <v>0.38</v>
      </c>
      <c r="AK49" s="30">
        <v>316.83113309700002</v>
      </c>
      <c r="AL49" s="31">
        <v>5.441E-2</v>
      </c>
      <c r="AM49" s="29">
        <v>0.39944354356900003</v>
      </c>
      <c r="AN49" s="29">
        <v>0.16310560566499999</v>
      </c>
      <c r="AO49" s="29">
        <v>0.130974457042</v>
      </c>
      <c r="AP49" s="29">
        <v>0.23127502629800001</v>
      </c>
      <c r="AQ49" s="30">
        <v>7365.4849998999998</v>
      </c>
      <c r="AR49" s="151">
        <f t="shared" si="8"/>
        <v>-0.1436209830273561</v>
      </c>
      <c r="AS49" s="151">
        <f t="shared" si="9"/>
        <v>-0.1207363989276793</v>
      </c>
      <c r="AT49" s="31">
        <f t="shared" si="10"/>
        <v>2.2884584099676794E-2</v>
      </c>
    </row>
    <row r="50" spans="1:46" ht="14.25" x14ac:dyDescent="0.2">
      <c r="A50" s="24" t="s">
        <v>47</v>
      </c>
      <c r="B50" s="24">
        <v>84</v>
      </c>
      <c r="C50" s="30">
        <v>7386.1585660000001</v>
      </c>
      <c r="D50" s="33" t="s">
        <v>53</v>
      </c>
      <c r="E50" s="29">
        <v>0.37181769776000001</v>
      </c>
      <c r="F50" s="29">
        <v>0.18411023554</v>
      </c>
      <c r="G50" s="29">
        <v>0.14798410404199999</v>
      </c>
      <c r="H50" s="29">
        <v>0.278602338156</v>
      </c>
      <c r="I50" s="30">
        <v>2939.95</v>
      </c>
      <c r="J50" s="87">
        <v>0.37</v>
      </c>
      <c r="K50" s="87">
        <v>21.9</v>
      </c>
      <c r="L50" s="30">
        <v>13864.005422349999</v>
      </c>
      <c r="M50" s="31">
        <v>1.319E-2</v>
      </c>
      <c r="N50" s="36">
        <v>0.38071414794899999</v>
      </c>
      <c r="O50" s="29">
        <v>0.16029046025400001</v>
      </c>
      <c r="P50">
        <v>0.129812154328</v>
      </c>
      <c r="Q50" s="29">
        <v>0.23886571133699999</v>
      </c>
      <c r="R50" s="30">
        <v>7202.18</v>
      </c>
      <c r="S50" s="75">
        <v>19865</v>
      </c>
      <c r="T50" s="27">
        <f t="shared" si="11"/>
        <v>0.170199191273531</v>
      </c>
      <c r="U50" s="27">
        <f t="shared" si="12"/>
        <v>0.42102575151862315</v>
      </c>
      <c r="V50" s="27">
        <f t="shared" si="13"/>
        <v>0.45999781425278652</v>
      </c>
      <c r="W50" s="28">
        <f t="shared" si="14"/>
        <v>2.3926914298583069E-2</v>
      </c>
      <c r="X50" s="28">
        <f t="shared" si="15"/>
        <v>-0.12937778943216266</v>
      </c>
      <c r="Y50" s="87">
        <v>0.37</v>
      </c>
      <c r="Z50" s="88">
        <f t="shared" si="16"/>
        <v>2190</v>
      </c>
      <c r="AA50" s="30">
        <v>630420.1616004</v>
      </c>
      <c r="AB50" s="31">
        <v>3.4154999999999998E-2</v>
      </c>
      <c r="AC50" s="29">
        <v>0.38883873631999999</v>
      </c>
      <c r="AD50" s="29">
        <v>0.15413755800000001</v>
      </c>
      <c r="AF50" s="29">
        <v>0.22443539000000001</v>
      </c>
      <c r="AG50" s="30">
        <v>7201.72</v>
      </c>
      <c r="AH50" s="28">
        <f t="shared" si="17"/>
        <v>4.5777913914648242E-2</v>
      </c>
      <c r="AI50" s="28">
        <f t="shared" si="18"/>
        <v>-0.16279745366730625</v>
      </c>
      <c r="AJ50" s="149">
        <v>0.37</v>
      </c>
      <c r="AK50" s="30">
        <v>286.712223693</v>
      </c>
      <c r="AL50" s="31">
        <v>3.9215E-2</v>
      </c>
      <c r="AM50" s="29">
        <v>0.38770658067000002</v>
      </c>
      <c r="AN50" s="29">
        <v>0.155405151582</v>
      </c>
      <c r="AO50" s="29">
        <v>0.12525594888700001</v>
      </c>
      <c r="AP50" s="29">
        <v>0.22687701699500001</v>
      </c>
      <c r="AQ50" s="30">
        <v>7256.6779999700002</v>
      </c>
      <c r="AR50" s="151">
        <f t="shared" si="8"/>
        <v>-0.15591248294157717</v>
      </c>
      <c r="AS50" s="151">
        <f t="shared" si="9"/>
        <v>-0.12937778943216266</v>
      </c>
      <c r="AT50" s="31">
        <f t="shared" si="10"/>
        <v>2.6534693509414509E-2</v>
      </c>
    </row>
    <row r="51" spans="1:46" ht="14.25" x14ac:dyDescent="0.2">
      <c r="A51" s="24" t="s">
        <v>47</v>
      </c>
      <c r="B51" s="24">
        <v>88</v>
      </c>
      <c r="C51" s="30">
        <v>7178.098919</v>
      </c>
      <c r="D51" s="33" t="s">
        <v>53</v>
      </c>
      <c r="E51" s="29">
        <v>0.36134401807200001</v>
      </c>
      <c r="F51" s="29">
        <v>0.178890640332</v>
      </c>
      <c r="G51" s="29">
        <v>0.14320341344900001</v>
      </c>
      <c r="H51" s="29">
        <v>0.27798560249400001</v>
      </c>
      <c r="I51" s="30">
        <v>4061.92</v>
      </c>
      <c r="J51" s="87">
        <v>0.36</v>
      </c>
      <c r="K51" s="87">
        <v>22.6</v>
      </c>
      <c r="L51" s="30">
        <v>13366.60649186</v>
      </c>
      <c r="M51" s="31">
        <v>0</v>
      </c>
      <c r="N51" s="36">
        <v>0.37041853606800001</v>
      </c>
      <c r="O51" s="29">
        <v>0.15395050308</v>
      </c>
      <c r="P51">
        <v>0.12469231320099999</v>
      </c>
      <c r="Q51" s="29">
        <v>0.23552743364500001</v>
      </c>
      <c r="R51" s="30">
        <v>4863.6099999999997</v>
      </c>
      <c r="S51" s="75">
        <v>19865</v>
      </c>
      <c r="T51" s="27">
        <f>SQRT(2*(L51-N51*S51)/K51/S51)</f>
        <v>0.16360260398758589</v>
      </c>
      <c r="U51" s="27">
        <f>O51/N51</f>
        <v>0.41561230902261964</v>
      </c>
      <c r="V51" s="27">
        <f>T51/J51</f>
        <v>0.45445167774329415</v>
      </c>
      <c r="W51" s="28">
        <f t="shared" ref="W51" si="19">(N51-E51)/E51</f>
        <v>2.5113237087522108E-2</v>
      </c>
      <c r="X51" s="28">
        <f t="shared" ref="X51" si="20">(O51-F51)/F51</f>
        <v>-0.1394155513430666</v>
      </c>
      <c r="Y51" s="87">
        <v>0.36</v>
      </c>
      <c r="Z51" s="88">
        <f>K51*100</f>
        <v>2260</v>
      </c>
      <c r="AA51" s="30">
        <v>602574.41198890004</v>
      </c>
      <c r="AB51" s="31">
        <v>1.1554E-2</v>
      </c>
      <c r="AC51" s="29">
        <v>0.37747888215499997</v>
      </c>
      <c r="AD51" s="29">
        <v>0.14777145403600001</v>
      </c>
      <c r="AF51" s="29">
        <v>0.22160350217999999</v>
      </c>
      <c r="AG51" s="30">
        <v>7202.12</v>
      </c>
      <c r="AH51" s="28">
        <f t="shared" ref="AH51" si="21">(AC51-E51)/E51</f>
        <v>4.4652362502331497E-2</v>
      </c>
      <c r="AI51" s="28">
        <f t="shared" ref="AI51" si="22">(AD51-F51)/F51</f>
        <v>-0.17395648111184825</v>
      </c>
      <c r="AJ51" s="87">
        <v>0.36</v>
      </c>
      <c r="AK51" s="30">
        <v>263.307873449</v>
      </c>
      <c r="AL51" s="29">
        <v>1.0378999999999999E-2</v>
      </c>
      <c r="AM51" s="29">
        <v>0.37747888215499997</v>
      </c>
      <c r="AN51" s="29">
        <v>0.14777145403600001</v>
      </c>
      <c r="AO51" s="29">
        <v>0.120042807056</v>
      </c>
      <c r="AP51" s="29">
        <v>0.22160350217999999</v>
      </c>
      <c r="AQ51" s="30">
        <v>7410.9539999999997</v>
      </c>
      <c r="AR51" s="151">
        <f t="shared" si="8"/>
        <v>-0.17395648111184825</v>
      </c>
      <c r="AS51" s="151">
        <f t="shared" si="9"/>
        <v>-0.1394155513430666</v>
      </c>
      <c r="AT51" s="31">
        <f t="shared" si="10"/>
        <v>3.4540929768781647E-2</v>
      </c>
    </row>
    <row r="52" spans="1:46" x14ac:dyDescent="0.2">
      <c r="C52" s="32"/>
      <c r="D52" s="32"/>
      <c r="E52" s="32"/>
      <c r="L52" s="32"/>
      <c r="N52" s="32"/>
      <c r="Z52" s="90"/>
    </row>
    <row r="53" spans="1:46" x14ac:dyDescent="0.2">
      <c r="C53" s="32"/>
      <c r="D53" s="32"/>
      <c r="E53" s="32"/>
      <c r="L53" s="32"/>
      <c r="N53" s="32"/>
      <c r="Z53" s="90"/>
    </row>
    <row r="54" spans="1:46" x14ac:dyDescent="0.2">
      <c r="A54" s="24" t="s">
        <v>66</v>
      </c>
      <c r="B54" s="24">
        <v>16</v>
      </c>
      <c r="C54" s="30">
        <v>5339.2552120649998</v>
      </c>
      <c r="D54" s="33" t="s">
        <v>53</v>
      </c>
      <c r="E54" s="29">
        <v>0.90664887468199995</v>
      </c>
      <c r="F54" s="29">
        <v>0.44453067744000002</v>
      </c>
      <c r="H54" s="29">
        <v>0.27981854992400002</v>
      </c>
      <c r="I54" s="30">
        <v>147.13</v>
      </c>
      <c r="J54" s="87">
        <v>0.9</v>
      </c>
      <c r="K54" s="87">
        <v>9.1999999999999993</v>
      </c>
      <c r="L54" s="30">
        <v>10148.06245028</v>
      </c>
      <c r="M54" s="31">
        <v>0</v>
      </c>
      <c r="N54" s="29">
        <v>0.94168527390000001</v>
      </c>
      <c r="O54" s="29">
        <v>0.38199080428100002</v>
      </c>
      <c r="P54" s="29">
        <v>0.23038156879999999</v>
      </c>
      <c r="Q54" s="30">
        <v>158.13</v>
      </c>
      <c r="R54" s="75">
        <v>5889</v>
      </c>
      <c r="S54" s="27">
        <f t="shared" ref="S54:S58" si="23">SQRT(2*(L54-N54*R54)/K54/R54)</f>
        <v>0.41218877593594322</v>
      </c>
      <c r="T54" s="27">
        <f t="shared" ref="T54:T58" si="24">O54/N54</f>
        <v>0.40564593592823306</v>
      </c>
      <c r="U54" s="27">
        <f t="shared" ref="U54:U58" si="25">S54/J54</f>
        <v>0.45798752881771465</v>
      </c>
      <c r="V54" s="28">
        <f t="shared" ref="V54:V58" si="26">(N54-E54)/E54</f>
        <v>3.8643845700783344E-2</v>
      </c>
      <c r="W54" s="28">
        <f t="shared" ref="W54:W58" si="27">(O54-F54)/F54</f>
        <v>-0.14068741783842634</v>
      </c>
      <c r="X54" s="35">
        <v>0.9</v>
      </c>
      <c r="Y54" s="88">
        <v>920</v>
      </c>
      <c r="Z54" s="89">
        <v>465066.52855589997</v>
      </c>
      <c r="AA54" s="31">
        <v>0</v>
      </c>
      <c r="AB54" s="29">
        <v>0.95137135455900002</v>
      </c>
      <c r="AC54" s="29">
        <v>0.37924422402800001</v>
      </c>
      <c r="AD54" s="29">
        <v>0.22784171</v>
      </c>
      <c r="AF54" s="30">
        <v>182.75</v>
      </c>
      <c r="AG54" s="28">
        <f t="shared" ref="AG54:AG58" si="28">(AB54-E54)/E54</f>
        <v>4.9327232543785078E-2</v>
      </c>
      <c r="AH54" s="28">
        <f t="shared" ref="AH54:AH58" si="29">(AC54-F54)/F54</f>
        <v>-0.14686602460819359</v>
      </c>
      <c r="AI54" s="35">
        <v>0.9</v>
      </c>
    </row>
    <row r="55" spans="1:46" x14ac:dyDescent="0.2">
      <c r="A55" s="24" t="s">
        <v>66</v>
      </c>
      <c r="B55" s="24">
        <v>17</v>
      </c>
      <c r="C55" s="30">
        <v>5128.5864149999998</v>
      </c>
      <c r="D55" s="33" t="s">
        <v>53</v>
      </c>
      <c r="E55" s="29">
        <v>0.87087560112100004</v>
      </c>
      <c r="F55" s="29">
        <v>0.42823775393300001</v>
      </c>
      <c r="H55" s="29">
        <v>0.28133512469999999</v>
      </c>
      <c r="I55" s="30">
        <v>319.51</v>
      </c>
      <c r="J55" s="87">
        <v>0.87</v>
      </c>
      <c r="K55" s="87">
        <v>9.5</v>
      </c>
      <c r="L55" s="30">
        <v>9809.5389973349993</v>
      </c>
      <c r="M55" s="31">
        <v>0</v>
      </c>
      <c r="N55" s="29">
        <v>0.90515562998800003</v>
      </c>
      <c r="O55" s="29">
        <v>0.37873585797999998</v>
      </c>
      <c r="P55" s="29">
        <v>0.239423</v>
      </c>
      <c r="Q55" s="30">
        <v>201.37</v>
      </c>
      <c r="R55" s="75">
        <v>5889</v>
      </c>
      <c r="S55" s="27">
        <f t="shared" si="23"/>
        <v>0.40015357949039365</v>
      </c>
      <c r="T55" s="27">
        <f t="shared" si="24"/>
        <v>0.41842070626575123</v>
      </c>
      <c r="U55" s="27">
        <f t="shared" si="25"/>
        <v>0.45994664309240652</v>
      </c>
      <c r="V55" s="28">
        <f t="shared" si="26"/>
        <v>3.9362715895214409E-2</v>
      </c>
      <c r="W55" s="28">
        <f t="shared" si="27"/>
        <v>-0.11559442272047983</v>
      </c>
      <c r="X55" s="35">
        <v>0.87</v>
      </c>
      <c r="Y55" s="88">
        <v>950</v>
      </c>
      <c r="Z55" s="89">
        <v>448354.49668709998</v>
      </c>
      <c r="AA55" s="31">
        <v>0</v>
      </c>
      <c r="AB55" s="29">
        <v>0.91692201918799998</v>
      </c>
      <c r="AC55" s="29">
        <v>0.36770349213499998</v>
      </c>
      <c r="AD55" s="29">
        <v>0.22893205659999999</v>
      </c>
      <c r="AF55" s="30">
        <v>233.06</v>
      </c>
      <c r="AG55" s="28">
        <f t="shared" si="28"/>
        <v>5.2873703210571651E-2</v>
      </c>
      <c r="AH55" s="28">
        <f t="shared" si="29"/>
        <v>-0.14135666751014889</v>
      </c>
      <c r="AI55" s="35">
        <v>0.87</v>
      </c>
    </row>
    <row r="56" spans="1:46" x14ac:dyDescent="0.2">
      <c r="A56" s="24" t="s">
        <v>66</v>
      </c>
      <c r="B56" s="24">
        <v>18</v>
      </c>
      <c r="C56" s="30">
        <v>4922.4974408320004</v>
      </c>
      <c r="D56" s="33" t="s">
        <v>53</v>
      </c>
      <c r="E56" s="29">
        <v>0.83588002071699996</v>
      </c>
      <c r="F56" s="29">
        <v>0.402866477301</v>
      </c>
      <c r="H56" s="29">
        <v>0.27480250000000001</v>
      </c>
      <c r="I56" s="30">
        <v>257</v>
      </c>
      <c r="J56" s="87">
        <v>0.83</v>
      </c>
      <c r="K56" s="87">
        <v>10.3</v>
      </c>
      <c r="L56" s="30">
        <v>9874.0277859039998</v>
      </c>
      <c r="M56" s="31">
        <v>0</v>
      </c>
      <c r="N56" s="29">
        <v>0.86014144133100001</v>
      </c>
      <c r="O56" s="29">
        <v>0.367787932692</v>
      </c>
      <c r="P56" s="29">
        <v>0.24447467000000001</v>
      </c>
      <c r="Q56" s="30">
        <v>198.47</v>
      </c>
      <c r="R56" s="75">
        <v>5889</v>
      </c>
      <c r="S56" s="27">
        <f t="shared" si="23"/>
        <v>0.39818730590342921</v>
      </c>
      <c r="T56" s="27">
        <f t="shared" si="24"/>
        <v>0.42759006254003717</v>
      </c>
      <c r="U56" s="27">
        <f t="shared" si="25"/>
        <v>0.4797437420523244</v>
      </c>
      <c r="V56" s="28">
        <f t="shared" si="26"/>
        <v>2.9025003604212389E-2</v>
      </c>
      <c r="W56" s="28">
        <f t="shared" si="27"/>
        <v>-8.7072383991858474E-2</v>
      </c>
      <c r="X56" s="35">
        <v>0.83</v>
      </c>
      <c r="Y56" s="88">
        <v>1030</v>
      </c>
      <c r="Z56" s="89">
        <v>477263.06091509998</v>
      </c>
      <c r="AA56" s="31">
        <v>0</v>
      </c>
      <c r="AB56" s="29">
        <v>0.88362961097000003</v>
      </c>
      <c r="AC56" s="29">
        <v>0.35316317561999999</v>
      </c>
      <c r="AD56" s="29">
        <v>0.22832690999999999</v>
      </c>
      <c r="AF56" s="30">
        <v>269.5</v>
      </c>
      <c r="AG56" s="28">
        <f t="shared" si="28"/>
        <v>5.7124933087934676E-2</v>
      </c>
      <c r="AH56" s="28">
        <f t="shared" si="29"/>
        <v>-0.12337413133499414</v>
      </c>
      <c r="AI56" s="35">
        <v>0.83</v>
      </c>
    </row>
    <row r="57" spans="1:46" x14ac:dyDescent="0.2">
      <c r="A57" s="24" t="s">
        <v>66</v>
      </c>
      <c r="B57" s="24">
        <v>19</v>
      </c>
      <c r="C57" s="30">
        <v>4744.5548049999998</v>
      </c>
      <c r="D57" s="33" t="s">
        <v>53</v>
      </c>
      <c r="E57" s="29">
        <v>0.80566391662400005</v>
      </c>
      <c r="F57" s="29">
        <v>0.388902657165</v>
      </c>
      <c r="H57" s="29">
        <v>0.27393799783</v>
      </c>
      <c r="I57" s="30">
        <v>246.79</v>
      </c>
      <c r="J57" s="87">
        <v>0.8</v>
      </c>
      <c r="K57" s="87">
        <v>10.7</v>
      </c>
      <c r="L57" s="30">
        <v>9424.0120915589996</v>
      </c>
      <c r="M57" s="31">
        <v>0</v>
      </c>
      <c r="N57" s="29">
        <v>0.82813223739200004</v>
      </c>
      <c r="O57" s="29">
        <v>0.347781487015</v>
      </c>
      <c r="P57" s="29">
        <v>0.2390873</v>
      </c>
      <c r="Q57" s="30">
        <v>114</v>
      </c>
      <c r="R57" s="75">
        <v>5889</v>
      </c>
      <c r="S57" s="27">
        <f t="shared" si="23"/>
        <v>0.37990198166236039</v>
      </c>
      <c r="T57" s="27">
        <f t="shared" si="24"/>
        <v>0.41995888013036753</v>
      </c>
      <c r="U57" s="27">
        <f t="shared" si="25"/>
        <v>0.47487747707795047</v>
      </c>
      <c r="V57" s="28">
        <f t="shared" si="26"/>
        <v>2.7887957130002451E-2</v>
      </c>
      <c r="W57" s="28">
        <f t="shared" si="27"/>
        <v>-0.10573640830783393</v>
      </c>
      <c r="X57" s="35">
        <v>0.8</v>
      </c>
      <c r="Y57" s="88">
        <v>1070</v>
      </c>
      <c r="Z57" s="89">
        <v>456831.63307480002</v>
      </c>
      <c r="AA57" s="31">
        <v>0</v>
      </c>
      <c r="AB57" s="29">
        <v>0.83984231532999998</v>
      </c>
      <c r="AC57" s="29">
        <v>0.33989334921999997</v>
      </c>
      <c r="AD57" s="29">
        <v>0.23069713999999999</v>
      </c>
      <c r="AF57" s="30">
        <v>163.96</v>
      </c>
      <c r="AG57" s="28">
        <f t="shared" si="28"/>
        <v>4.2422650438682659E-2</v>
      </c>
      <c r="AH57" s="28">
        <f t="shared" si="29"/>
        <v>-0.12601947310482584</v>
      </c>
      <c r="AI57" s="35">
        <v>0.8</v>
      </c>
    </row>
    <row r="58" spans="1:46" x14ac:dyDescent="0.2">
      <c r="A58" s="24" t="s">
        <v>66</v>
      </c>
      <c r="B58" s="24">
        <v>20</v>
      </c>
      <c r="C58" s="30">
        <v>4599.919938</v>
      </c>
      <c r="D58" s="33" t="s">
        <v>53</v>
      </c>
      <c r="E58" s="29">
        <v>0.78110374223099999</v>
      </c>
      <c r="F58" s="29">
        <v>0.383158167449</v>
      </c>
      <c r="H58" s="29">
        <v>0.27742470000000002</v>
      </c>
      <c r="I58" s="30">
        <v>49.41</v>
      </c>
      <c r="J58" s="87">
        <v>0.78</v>
      </c>
      <c r="K58" s="87">
        <v>10.6</v>
      </c>
      <c r="L58" s="30">
        <v>8907.7300117600007</v>
      </c>
      <c r="M58" s="31">
        <v>0</v>
      </c>
      <c r="N58" s="29">
        <v>0.80418583749399997</v>
      </c>
      <c r="O58" s="29">
        <v>0.34468179999999998</v>
      </c>
      <c r="P58" s="29">
        <v>0.24385927099999999</v>
      </c>
      <c r="Q58" s="30">
        <v>99.17</v>
      </c>
      <c r="R58" s="75">
        <v>5889</v>
      </c>
      <c r="S58" s="27">
        <f t="shared" si="23"/>
        <v>0.36560082908721814</v>
      </c>
      <c r="T58" s="27">
        <f t="shared" si="24"/>
        <v>0.42860963713822137</v>
      </c>
      <c r="U58" s="27">
        <f t="shared" si="25"/>
        <v>0.46871901165027963</v>
      </c>
      <c r="V58" s="28">
        <f t="shared" si="26"/>
        <v>2.9550614105461281E-2</v>
      </c>
      <c r="W58" s="28">
        <f t="shared" si="27"/>
        <v>-0.10041901939652999</v>
      </c>
      <c r="X58" s="35">
        <v>0.78</v>
      </c>
      <c r="Y58" s="88">
        <v>1060</v>
      </c>
      <c r="Z58" s="89">
        <v>421245.46162010002</v>
      </c>
      <c r="AA58" s="31">
        <v>0</v>
      </c>
      <c r="AB58" s="29">
        <v>0.83776921888300004</v>
      </c>
      <c r="AC58" s="29">
        <v>0.32680458499999998</v>
      </c>
      <c r="AD58" s="29">
        <v>0.22206049999999999</v>
      </c>
      <c r="AF58" s="30">
        <v>158.85</v>
      </c>
      <c r="AG58" s="28">
        <f t="shared" si="28"/>
        <v>7.2545391333232248E-2</v>
      </c>
      <c r="AH58" s="28">
        <f t="shared" si="29"/>
        <v>-0.14707655280896739</v>
      </c>
      <c r="AI58" s="35">
        <v>0.78</v>
      </c>
    </row>
    <row r="59" spans="1:46" x14ac:dyDescent="0.2">
      <c r="C59" s="32"/>
      <c r="D59" s="32"/>
      <c r="E59" s="32"/>
      <c r="L59" s="32"/>
      <c r="N59" s="32"/>
      <c r="Z59" s="90"/>
    </row>
    <row r="60" spans="1:46" x14ac:dyDescent="0.2">
      <c r="C60" s="32"/>
      <c r="D60" s="32"/>
      <c r="E60" s="32"/>
      <c r="L60" s="32"/>
      <c r="N60" s="32"/>
      <c r="Z60" s="90"/>
    </row>
    <row r="61" spans="1:46" x14ac:dyDescent="0.2">
      <c r="C61" s="32"/>
      <c r="D61" s="32"/>
      <c r="E61" s="32"/>
      <c r="L61" s="32"/>
      <c r="N61" s="32"/>
      <c r="Z61" s="90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16F6-AC78-40D1-95B6-E9B5789B3650}">
  <dimension ref="A1:I19"/>
  <sheetViews>
    <sheetView workbookViewId="0">
      <selection activeCell="Q47" sqref="Q47"/>
    </sheetView>
  </sheetViews>
  <sheetFormatPr defaultRowHeight="14.25" x14ac:dyDescent="0.2"/>
  <sheetData>
    <row r="1" spans="1:9" ht="15" thickBot="1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132</v>
      </c>
      <c r="G1" t="s">
        <v>133</v>
      </c>
      <c r="H1" t="s">
        <v>134</v>
      </c>
      <c r="I1" t="s">
        <v>135</v>
      </c>
    </row>
    <row r="2" spans="1:9" ht="15" thickBot="1" x14ac:dyDescent="0.25">
      <c r="A2" s="152" t="s">
        <v>146</v>
      </c>
      <c r="B2" s="60">
        <v>8.9999999999999993E-3</v>
      </c>
      <c r="C2" s="60">
        <v>1.24E-2</v>
      </c>
      <c r="D2" s="60">
        <v>-6.2199999999999998E-2</v>
      </c>
      <c r="E2" s="60">
        <v>-6.4000000000000001E-2</v>
      </c>
      <c r="F2" s="60">
        <v>8.9999999999999993E-3</v>
      </c>
      <c r="G2" s="60">
        <v>1.24E-2</v>
      </c>
      <c r="H2" s="60">
        <v>-6.2199999999999998E-2</v>
      </c>
      <c r="I2" s="60">
        <v>-6.4000000000000001E-2</v>
      </c>
    </row>
    <row r="3" spans="1:9" ht="15" thickBot="1" x14ac:dyDescent="0.25">
      <c r="A3" s="153" t="s">
        <v>147</v>
      </c>
      <c r="B3" s="60">
        <v>1.0800000000000001E-2</v>
      </c>
      <c r="C3" s="60">
        <v>2.6100000000000002E-2</v>
      </c>
      <c r="D3" s="60">
        <v>-6.6199999999999995E-2</v>
      </c>
      <c r="E3" s="60">
        <v>-8.4599999999999995E-2</v>
      </c>
      <c r="F3" s="60">
        <v>1.2200000000000001E-2</v>
      </c>
      <c r="G3" s="60">
        <v>2.7199999999999998E-2</v>
      </c>
      <c r="H3" s="60">
        <v>-7.0400000000000004E-2</v>
      </c>
      <c r="I3" s="60">
        <v>-8.6099999999999996E-2</v>
      </c>
    </row>
    <row r="4" spans="1:9" ht="15" thickBot="1" x14ac:dyDescent="0.25">
      <c r="A4" s="153" t="s">
        <v>148</v>
      </c>
      <c r="B4" s="60">
        <v>1.3100000000000001E-2</v>
      </c>
      <c r="C4" s="60">
        <v>1.5800000000000002E-2</v>
      </c>
      <c r="D4" s="60">
        <v>-7.9000000000000001E-2</v>
      </c>
      <c r="E4" s="60">
        <v>-8.1900000000000001E-2</v>
      </c>
      <c r="F4" s="60">
        <v>1.24E-2</v>
      </c>
      <c r="G4" s="60">
        <v>1.55E-2</v>
      </c>
      <c r="H4" s="60">
        <v>-7.9299999999999995E-2</v>
      </c>
      <c r="I4" s="60">
        <v>-8.3000000000000004E-2</v>
      </c>
    </row>
    <row r="5" spans="1:9" ht="15" thickBot="1" x14ac:dyDescent="0.25">
      <c r="A5" s="153" t="s">
        <v>29</v>
      </c>
      <c r="B5" s="60">
        <v>2.9399999999999999E-2</v>
      </c>
      <c r="C5" s="60">
        <v>4.6600000000000003E-2</v>
      </c>
      <c r="D5" s="60">
        <v>-0.17069999999999999</v>
      </c>
      <c r="E5" s="60">
        <v>-0.20050000000000001</v>
      </c>
      <c r="F5" s="60">
        <v>2.9000000000000001E-2</v>
      </c>
      <c r="G5" s="60">
        <v>4.4600000000000001E-2</v>
      </c>
      <c r="H5" s="60">
        <v>-0.13100000000000001</v>
      </c>
      <c r="I5" s="60">
        <v>-0.1527</v>
      </c>
    </row>
    <row r="6" spans="1:9" ht="15" thickBot="1" x14ac:dyDescent="0.25">
      <c r="A6" s="153" t="s">
        <v>30</v>
      </c>
      <c r="B6" s="60">
        <v>3.49E-2</v>
      </c>
      <c r="C6" s="60">
        <v>5.0900000000000001E-2</v>
      </c>
      <c r="D6" s="60">
        <v>-0.1424</v>
      </c>
      <c r="E6" s="60">
        <v>-0.16769999999999999</v>
      </c>
      <c r="F6" s="60">
        <v>2.01E-2</v>
      </c>
      <c r="G6" s="60">
        <v>3.9300000000000002E-2</v>
      </c>
      <c r="H6" s="60">
        <v>-9.6699999999999994E-2</v>
      </c>
      <c r="I6" s="60">
        <v>-0.12590000000000001</v>
      </c>
    </row>
    <row r="7" spans="1:9" ht="15" thickBot="1" x14ac:dyDescent="0.25">
      <c r="A7" s="153" t="s">
        <v>31</v>
      </c>
      <c r="B7" s="60">
        <v>1.5599999999999999E-2</v>
      </c>
      <c r="C7" s="60">
        <v>2.1000000000000001E-2</v>
      </c>
      <c r="D7" s="60">
        <v>-8.9800000000000005E-2</v>
      </c>
      <c r="E7" s="60">
        <v>-9.7799999999999998E-2</v>
      </c>
      <c r="F7" s="60">
        <v>1.55E-2</v>
      </c>
      <c r="G7" s="60">
        <v>2.3699999999999999E-2</v>
      </c>
      <c r="H7" s="60">
        <v>-7.0400000000000004E-2</v>
      </c>
      <c r="I7" s="60">
        <v>-8.4500000000000006E-2</v>
      </c>
    </row>
    <row r="8" spans="1:9" ht="15" thickBot="1" x14ac:dyDescent="0.25">
      <c r="A8" s="153" t="s">
        <v>136</v>
      </c>
      <c r="B8" s="60">
        <v>1.3599999999999999E-2</v>
      </c>
      <c r="C8" s="60">
        <v>1.9099999999999999E-2</v>
      </c>
      <c r="D8" s="60">
        <v>-5.9900000000000002E-2</v>
      </c>
      <c r="E8" s="60">
        <v>-7.2999999999999995E-2</v>
      </c>
      <c r="F8" s="60">
        <v>1.9099999999999999E-2</v>
      </c>
      <c r="G8" s="60">
        <v>2.4199999999999999E-2</v>
      </c>
      <c r="H8" s="60">
        <v>-7.8200000000000006E-2</v>
      </c>
      <c r="I8" s="60">
        <v>-8.5699999999999998E-2</v>
      </c>
    </row>
    <row r="9" spans="1:9" ht="15" thickBot="1" x14ac:dyDescent="0.25">
      <c r="A9" s="153" t="s">
        <v>32</v>
      </c>
      <c r="B9" s="60">
        <v>3.2399999999999998E-2</v>
      </c>
      <c r="C9" s="60">
        <v>4.3400000000000001E-2</v>
      </c>
      <c r="D9" s="60">
        <v>-0.1507</v>
      </c>
      <c r="E9" s="60">
        <v>-0.1668</v>
      </c>
      <c r="F9" s="60">
        <v>4.6300000000000001E-2</v>
      </c>
      <c r="G9" s="60">
        <v>5.8799999999999998E-2</v>
      </c>
      <c r="H9" s="60">
        <v>-0.17430000000000001</v>
      </c>
      <c r="I9" s="60">
        <v>-0.19009999999999999</v>
      </c>
    </row>
    <row r="10" spans="1:9" ht="15" thickBot="1" x14ac:dyDescent="0.25">
      <c r="A10" s="153" t="s">
        <v>137</v>
      </c>
      <c r="B10" s="60">
        <v>3.0499999999999999E-2</v>
      </c>
      <c r="C10" s="60">
        <v>3.8100000000000002E-2</v>
      </c>
      <c r="D10" s="60">
        <v>-0.16500000000000001</v>
      </c>
      <c r="E10" s="60">
        <v>-0.1807</v>
      </c>
      <c r="F10" s="60">
        <v>3.5000000000000003E-2</v>
      </c>
      <c r="G10" s="60">
        <v>4.1599999999999998E-2</v>
      </c>
      <c r="H10" s="60">
        <v>-0.16189999999999999</v>
      </c>
      <c r="I10" s="60">
        <v>-0.17150000000000001</v>
      </c>
    </row>
    <row r="11" spans="1:9" ht="15" thickBot="1" x14ac:dyDescent="0.25">
      <c r="A11" s="153" t="s">
        <v>138</v>
      </c>
      <c r="B11" s="60">
        <v>3.1099999999999999E-2</v>
      </c>
      <c r="C11" s="60">
        <v>4.1500000000000002E-2</v>
      </c>
      <c r="D11" s="60">
        <v>-0.16719999999999999</v>
      </c>
      <c r="E11" s="60">
        <v>-0.18429999999999999</v>
      </c>
      <c r="F11" s="60">
        <v>4.2599999999999999E-2</v>
      </c>
      <c r="G11" s="60">
        <v>5.2200000000000003E-2</v>
      </c>
      <c r="H11" s="60">
        <v>-0.1376</v>
      </c>
      <c r="I11" s="60">
        <v>-0.159</v>
      </c>
    </row>
    <row r="12" spans="1:9" ht="15" thickBot="1" x14ac:dyDescent="0.25">
      <c r="A12" s="153" t="s">
        <v>139</v>
      </c>
      <c r="B12" s="60">
        <v>2.5399999999999999E-2</v>
      </c>
      <c r="C12" s="60">
        <v>3.1800000000000002E-2</v>
      </c>
      <c r="D12" s="60">
        <v>-0.14119999999999999</v>
      </c>
      <c r="E12" s="60">
        <v>-0.14899999999999999</v>
      </c>
      <c r="F12" s="60">
        <v>3.3099999999999997E-2</v>
      </c>
      <c r="G12" s="60">
        <v>4.24E-2</v>
      </c>
      <c r="H12" s="60">
        <v>-0.1288</v>
      </c>
      <c r="I12" s="60">
        <v>-0.14180000000000001</v>
      </c>
    </row>
    <row r="13" spans="1:9" ht="15" thickBot="1" x14ac:dyDescent="0.25">
      <c r="A13" s="153" t="s">
        <v>140</v>
      </c>
      <c r="B13" s="60">
        <v>2.86E-2</v>
      </c>
      <c r="C13" s="60">
        <v>3.1099999999999999E-2</v>
      </c>
      <c r="D13" s="60">
        <v>-0.1404</v>
      </c>
      <c r="E13" s="60">
        <v>-0.14560000000000001</v>
      </c>
      <c r="F13" s="60">
        <v>3.3000000000000002E-2</v>
      </c>
      <c r="G13" s="60">
        <v>5.3199999999999997E-2</v>
      </c>
      <c r="H13" s="60">
        <v>-0.17749999999999999</v>
      </c>
      <c r="I13" s="60">
        <v>-0.20810000000000001</v>
      </c>
    </row>
    <row r="14" spans="1:9" ht="15" thickBot="1" x14ac:dyDescent="0.25">
      <c r="A14" s="153" t="s">
        <v>141</v>
      </c>
      <c r="B14" s="60">
        <v>0.02</v>
      </c>
      <c r="C14" s="60">
        <v>2.9600000000000001E-2</v>
      </c>
      <c r="D14" s="60">
        <v>-0.129</v>
      </c>
      <c r="E14" s="60">
        <v>-0.14729999999999999</v>
      </c>
      <c r="F14" s="60">
        <v>2.9399999999999999E-2</v>
      </c>
      <c r="G14" s="60">
        <v>4.9399999999999999E-2</v>
      </c>
      <c r="H14" s="60">
        <v>-0.12839999999999999</v>
      </c>
      <c r="I14" s="60">
        <v>-0.1517</v>
      </c>
    </row>
    <row r="15" spans="1:9" ht="15" thickBot="1" x14ac:dyDescent="0.25">
      <c r="A15" s="153" t="s">
        <v>9</v>
      </c>
      <c r="B15" s="60">
        <v>5.4199999999999998E-2</v>
      </c>
      <c r="C15" s="60">
        <v>8.7300000000000003E-2</v>
      </c>
      <c r="D15" s="60">
        <v>-0.1452</v>
      </c>
      <c r="E15" s="60">
        <v>-0.18279999999999999</v>
      </c>
      <c r="F15" s="60">
        <v>4.2999999999999997E-2</v>
      </c>
      <c r="G15" s="60">
        <v>0.1343</v>
      </c>
      <c r="H15" s="60">
        <v>-0.11609999999999999</v>
      </c>
      <c r="I15" s="60">
        <v>-0.21579999999999999</v>
      </c>
    </row>
    <row r="16" spans="1:9" ht="15" thickBot="1" x14ac:dyDescent="0.25">
      <c r="A16" s="153" t="s">
        <v>142</v>
      </c>
      <c r="B16" s="60">
        <v>3.1E-2</v>
      </c>
      <c r="C16" s="60">
        <v>3.2599999999999997E-2</v>
      </c>
      <c r="D16" s="60">
        <v>-0.14099999999999999</v>
      </c>
      <c r="E16" s="60">
        <v>-0.14299999999999999</v>
      </c>
      <c r="F16" s="60">
        <v>3.4200000000000001E-2</v>
      </c>
      <c r="G16" s="60">
        <v>3.6900000000000002E-2</v>
      </c>
      <c r="H16" s="60">
        <v>-0.1376</v>
      </c>
      <c r="I16" s="60">
        <v>-0.13869999999999999</v>
      </c>
    </row>
    <row r="17" spans="1:9" ht="15" thickBot="1" x14ac:dyDescent="0.25">
      <c r="A17" s="153" t="s">
        <v>143</v>
      </c>
      <c r="B17" s="60">
        <v>4.0099999999999997E-2</v>
      </c>
      <c r="C17" s="60">
        <v>5.8000000000000003E-2</v>
      </c>
      <c r="D17" s="60">
        <v>-0.12479999999999999</v>
      </c>
      <c r="E17" s="60">
        <v>-0.14169999999999999</v>
      </c>
      <c r="F17" s="60">
        <v>3.6999999999999998E-2</v>
      </c>
      <c r="G17" s="60">
        <v>5.9299999999999999E-2</v>
      </c>
      <c r="H17" s="60">
        <v>-0.12089999999999999</v>
      </c>
      <c r="I17" s="60">
        <v>-0.14080000000000001</v>
      </c>
    </row>
    <row r="18" spans="1:9" ht="15" thickBot="1" x14ac:dyDescent="0.25">
      <c r="A18" s="153" t="s">
        <v>144</v>
      </c>
      <c r="B18" s="60">
        <v>3.2500000000000001E-2</v>
      </c>
      <c r="C18" s="60">
        <v>4.1200000000000001E-2</v>
      </c>
      <c r="D18" s="60">
        <v>-0.1406</v>
      </c>
      <c r="E18" s="60">
        <v>-0.15540000000000001</v>
      </c>
      <c r="F18" s="60">
        <v>1.7500000000000002E-2</v>
      </c>
      <c r="G18" s="60">
        <v>3.6600000000000001E-2</v>
      </c>
      <c r="H18" s="60">
        <v>-8.2799999999999999E-2</v>
      </c>
      <c r="I18" s="60">
        <v>-0.1071</v>
      </c>
    </row>
    <row r="19" spans="1:9" ht="15" thickBot="1" x14ac:dyDescent="0.25">
      <c r="A19" s="153" t="s">
        <v>145</v>
      </c>
      <c r="B19" s="60">
        <f>AVERAGE(B2:B18)</f>
        <v>2.6600000000000002E-2</v>
      </c>
      <c r="C19" s="60">
        <f t="shared" ref="C19:I19" si="0">AVERAGE(C2:C18)</f>
        <v>3.6852941176470588E-2</v>
      </c>
      <c r="D19" s="60">
        <f t="shared" si="0"/>
        <v>-0.12442941176470589</v>
      </c>
      <c r="E19" s="60">
        <f t="shared" si="0"/>
        <v>-0.13918235294117648</v>
      </c>
      <c r="F19" s="60">
        <f t="shared" si="0"/>
        <v>2.7552941176470586E-2</v>
      </c>
      <c r="G19" s="60">
        <f t="shared" si="0"/>
        <v>4.4211764705882353E-2</v>
      </c>
      <c r="H19" s="60">
        <f t="shared" si="0"/>
        <v>-0.11494705882352942</v>
      </c>
      <c r="I19" s="60">
        <f t="shared" si="0"/>
        <v>-0.13567647058823529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GY</vt:lpstr>
      <vt:lpstr>ZY</vt:lpstr>
      <vt:lpstr>KF</vt:lpstr>
      <vt:lpstr>ZZ</vt:lpstr>
      <vt:lpstr>GeoPmpEnvy</vt:lpstr>
      <vt:lpstr>Orlib-CPMP</vt:lpstr>
      <vt:lpstr>tbed_pmp_envy</vt:lpstr>
      <vt:lpstr>tbed_cpmp_envy</vt:lpstr>
      <vt:lpstr>Comparison</vt:lpstr>
      <vt:lpstr>Weight_analysis</vt:lpstr>
      <vt:lpstr>Dis_analysis</vt:lpstr>
      <vt:lpstr>HM_convergence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2023-02-14T02:28:50Z</dcterms:created>
  <dcterms:modified xsi:type="dcterms:W3CDTF">2023-09-15T08:38:44Z</dcterms:modified>
</cp:coreProperties>
</file>