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7640" firstSheet="9" activeTab="19"/>
  </bookViews>
  <sheets>
    <sheet name="instance" sheetId="17" r:id="rId1"/>
    <sheet name="Dis_summary" sheetId="18" r:id="rId2"/>
    <sheet name="ILS_summary" sheetId="19" r:id="rId3"/>
    <sheet name="i300_10" sheetId="1" r:id="rId4"/>
    <sheet name="i300_15" sheetId="21" r:id="rId5"/>
    <sheet name="60-200-1" sheetId="6" r:id="rId6"/>
    <sheet name="60-300-1" sheetId="7" r:id="rId7"/>
    <sheet name="50-200-5-1" sheetId="8" r:id="rId8"/>
    <sheet name="60-300-5-1" sheetId="9" r:id="rId9"/>
    <sheet name="cflp_a196" sheetId="10" r:id="rId10"/>
    <sheet name="cflp_b196_1" sheetId="11" r:id="rId11"/>
    <sheet name="cflp_c196_1" sheetId="12" r:id="rId12"/>
    <sheet name="cflp_d196_1" sheetId="13" r:id="rId13"/>
    <sheet name="cflp_e196_1" sheetId="14" r:id="rId14"/>
    <sheet name="cflp_d400_1" sheetId="20" r:id="rId15"/>
    <sheet name="geo_ZY" sheetId="2" r:id="rId16"/>
    <sheet name="geo_WS" sheetId="22" r:id="rId17"/>
    <sheet name="geo_gy" sheetId="16" r:id="rId18"/>
    <sheet name="geo_KF" sheetId="4" r:id="rId19"/>
    <sheet name="geo_ZZ" sheetId="15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15" l="1"/>
  <c r="AH2" i="15" l="1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4" i="15"/>
  <c r="AH3" i="15"/>
  <c r="N19" i="19"/>
  <c r="M19" i="19"/>
  <c r="L19" i="19"/>
  <c r="K19" i="19"/>
  <c r="J19" i="19"/>
  <c r="I19" i="19"/>
  <c r="H19" i="19"/>
  <c r="G19" i="19"/>
  <c r="F19" i="19"/>
  <c r="E19" i="19"/>
  <c r="D19" i="19"/>
  <c r="C19" i="19"/>
  <c r="AE7" i="22"/>
  <c r="R19" i="22" l="1"/>
  <c r="Q19" i="22"/>
  <c r="P19" i="22"/>
  <c r="O19" i="22"/>
  <c r="N19" i="22"/>
  <c r="M19" i="22"/>
  <c r="L19" i="22"/>
  <c r="K19" i="22"/>
  <c r="J19" i="22"/>
  <c r="R18" i="22"/>
  <c r="Q18" i="22"/>
  <c r="P18" i="22"/>
  <c r="O18" i="22"/>
  <c r="N18" i="22"/>
  <c r="M18" i="22"/>
  <c r="L18" i="22"/>
  <c r="K18" i="22"/>
  <c r="J18" i="22"/>
  <c r="AF17" i="22"/>
  <c r="AE17" i="22"/>
  <c r="AD17" i="22"/>
  <c r="AF16" i="22"/>
  <c r="AE16" i="22"/>
  <c r="AD16" i="22"/>
  <c r="AF15" i="22"/>
  <c r="AE15" i="22"/>
  <c r="AD15" i="22"/>
  <c r="AF14" i="22"/>
  <c r="AE14" i="22"/>
  <c r="AD14" i="22"/>
  <c r="AF13" i="22"/>
  <c r="AE13" i="22"/>
  <c r="AD13" i="22"/>
  <c r="AF12" i="22"/>
  <c r="AE12" i="22"/>
  <c r="AD12" i="22"/>
  <c r="AF11" i="22"/>
  <c r="AE11" i="22"/>
  <c r="AD11" i="22"/>
  <c r="AF10" i="22"/>
  <c r="AE10" i="22"/>
  <c r="AD10" i="22"/>
  <c r="AF9" i="22"/>
  <c r="AE9" i="22"/>
  <c r="AD9" i="22"/>
  <c r="AF8" i="22"/>
  <c r="AE8" i="22"/>
  <c r="AD8" i="22"/>
  <c r="AF7" i="22"/>
  <c r="AD7" i="22"/>
  <c r="AF6" i="22"/>
  <c r="AE6" i="22"/>
  <c r="AD6" i="22"/>
  <c r="AF5" i="22"/>
  <c r="AE5" i="22"/>
  <c r="AD5" i="22"/>
  <c r="AF4" i="22"/>
  <c r="AE4" i="22"/>
  <c r="AD4" i="22"/>
  <c r="AF3" i="22"/>
  <c r="AE3" i="22"/>
  <c r="AD3" i="22"/>
  <c r="AF2" i="22"/>
  <c r="AE2" i="22"/>
  <c r="AD2" i="22"/>
  <c r="R19" i="21" l="1"/>
  <c r="Q19" i="21"/>
  <c r="P19" i="21"/>
  <c r="O19" i="21"/>
  <c r="N19" i="21"/>
  <c r="M19" i="21"/>
  <c r="L19" i="21"/>
  <c r="K19" i="21"/>
  <c r="J19" i="21"/>
  <c r="R18" i="21"/>
  <c r="Q18" i="21"/>
  <c r="P18" i="21"/>
  <c r="O18" i="21"/>
  <c r="N18" i="21"/>
  <c r="M18" i="21"/>
  <c r="L18" i="21"/>
  <c r="K18" i="21"/>
  <c r="J18" i="21"/>
  <c r="AF17" i="21"/>
  <c r="AE17" i="21"/>
  <c r="AD17" i="21"/>
  <c r="AF16" i="21"/>
  <c r="AE16" i="21"/>
  <c r="AD16" i="21"/>
  <c r="AF15" i="21"/>
  <c r="AE15" i="21"/>
  <c r="AD15" i="21"/>
  <c r="AF14" i="21"/>
  <c r="AE14" i="21"/>
  <c r="AD14" i="21"/>
  <c r="AF13" i="21"/>
  <c r="AE13" i="21"/>
  <c r="AD13" i="21"/>
  <c r="AF12" i="21"/>
  <c r="AE12" i="21"/>
  <c r="AD12" i="21"/>
  <c r="AF11" i="21"/>
  <c r="AE11" i="21"/>
  <c r="AD11" i="21"/>
  <c r="AF10" i="21"/>
  <c r="AE10" i="21"/>
  <c r="AD10" i="21"/>
  <c r="AF9" i="21"/>
  <c r="AE9" i="21"/>
  <c r="AD9" i="21"/>
  <c r="AF8" i="21"/>
  <c r="AE8" i="21"/>
  <c r="AD8" i="21"/>
  <c r="AF7" i="21"/>
  <c r="AE7" i="21"/>
  <c r="AD7" i="21"/>
  <c r="AF6" i="21"/>
  <c r="AE6" i="21"/>
  <c r="AD6" i="21"/>
  <c r="AF5" i="21"/>
  <c r="AE5" i="21"/>
  <c r="AD5" i="21"/>
  <c r="AF4" i="21"/>
  <c r="AE4" i="21"/>
  <c r="AD4" i="21"/>
  <c r="AF3" i="21"/>
  <c r="AE3" i="21"/>
  <c r="AD3" i="21"/>
  <c r="AF2" i="21"/>
  <c r="AE2" i="21"/>
  <c r="AD2" i="21"/>
  <c r="R19" i="20" l="1"/>
  <c r="Q19" i="20"/>
  <c r="P19" i="20"/>
  <c r="O19" i="20"/>
  <c r="N19" i="20"/>
  <c r="M19" i="20"/>
  <c r="L19" i="20"/>
  <c r="K19" i="20"/>
  <c r="J19" i="20"/>
  <c r="R18" i="20"/>
  <c r="Q18" i="20"/>
  <c r="P18" i="20"/>
  <c r="O18" i="20"/>
  <c r="N18" i="20"/>
  <c r="M18" i="20"/>
  <c r="L18" i="20"/>
  <c r="K18" i="20"/>
  <c r="J18" i="20"/>
  <c r="AF2" i="20"/>
  <c r="AF17" i="20"/>
  <c r="AE17" i="20"/>
  <c r="AD17" i="20"/>
  <c r="AF16" i="20"/>
  <c r="AE16" i="20"/>
  <c r="AD16" i="20"/>
  <c r="AF15" i="20"/>
  <c r="AE15" i="20"/>
  <c r="AD15" i="20"/>
  <c r="AF14" i="20"/>
  <c r="AE14" i="20"/>
  <c r="AD14" i="20"/>
  <c r="AF13" i="20"/>
  <c r="AE13" i="20"/>
  <c r="AD13" i="20"/>
  <c r="AF12" i="20"/>
  <c r="AE12" i="20"/>
  <c r="AD12" i="20"/>
  <c r="AF11" i="20"/>
  <c r="AE11" i="20"/>
  <c r="AD11" i="20"/>
  <c r="AF10" i="20"/>
  <c r="AE10" i="20"/>
  <c r="AD10" i="20"/>
  <c r="AF9" i="20"/>
  <c r="AE9" i="20"/>
  <c r="AD9" i="20"/>
  <c r="AF8" i="20"/>
  <c r="AE8" i="20"/>
  <c r="AD8" i="20"/>
  <c r="AF7" i="20"/>
  <c r="AE7" i="20"/>
  <c r="AD7" i="20"/>
  <c r="AF6" i="20"/>
  <c r="AE6" i="20"/>
  <c r="AD6" i="20"/>
  <c r="AF5" i="20"/>
  <c r="AE5" i="20"/>
  <c r="AD5" i="20"/>
  <c r="AF4" i="20"/>
  <c r="AE4" i="20"/>
  <c r="AD4" i="20"/>
  <c r="AF3" i="20"/>
  <c r="AE3" i="20"/>
  <c r="AD3" i="20"/>
  <c r="AE2" i="20"/>
  <c r="AD2" i="20"/>
  <c r="S19" i="18" l="1"/>
  <c r="R19" i="18"/>
  <c r="Q19" i="18"/>
  <c r="P19" i="18"/>
  <c r="O19" i="18"/>
  <c r="N19" i="18"/>
  <c r="M19" i="18"/>
  <c r="L19" i="18"/>
  <c r="I19" i="18"/>
  <c r="H19" i="18"/>
  <c r="G19" i="18"/>
  <c r="F19" i="18"/>
  <c r="E19" i="18"/>
  <c r="D19" i="18"/>
  <c r="C19" i="18"/>
  <c r="B19" i="18"/>
  <c r="AE3" i="4" l="1"/>
  <c r="AF17" i="4" l="1"/>
  <c r="AE17" i="4"/>
  <c r="AD17" i="4"/>
  <c r="AF16" i="4"/>
  <c r="AE16" i="4"/>
  <c r="AD16" i="4"/>
  <c r="AF15" i="4"/>
  <c r="AE15" i="4"/>
  <c r="AD15" i="4"/>
  <c r="AF14" i="4"/>
  <c r="AE14" i="4"/>
  <c r="AD14" i="4"/>
  <c r="AF13" i="4"/>
  <c r="AE13" i="4"/>
  <c r="AD13" i="4"/>
  <c r="AG17" i="15" l="1"/>
  <c r="AF17" i="15"/>
  <c r="AE17" i="15"/>
  <c r="AG16" i="15"/>
  <c r="AF16" i="15"/>
  <c r="AE16" i="15"/>
  <c r="AG15" i="15"/>
  <c r="AF15" i="15"/>
  <c r="AE15" i="15"/>
  <c r="AG14" i="15"/>
  <c r="AF14" i="15"/>
  <c r="AE14" i="15"/>
  <c r="AG13" i="15"/>
  <c r="AF13" i="15"/>
  <c r="AE13" i="15"/>
  <c r="AG12" i="15"/>
  <c r="AF12" i="15"/>
  <c r="AE12" i="15"/>
  <c r="AG11" i="15"/>
  <c r="AF11" i="15"/>
  <c r="AE11" i="15"/>
  <c r="AG10" i="15"/>
  <c r="AF10" i="15"/>
  <c r="AE10" i="15"/>
  <c r="AG9" i="15"/>
  <c r="AF9" i="15"/>
  <c r="AE9" i="15"/>
  <c r="AG8" i="15"/>
  <c r="AF8" i="15"/>
  <c r="AE8" i="15"/>
  <c r="AG7" i="15"/>
  <c r="AF7" i="15"/>
  <c r="AE7" i="15"/>
  <c r="AG6" i="15"/>
  <c r="AF6" i="15"/>
  <c r="AE6" i="15"/>
  <c r="AG5" i="15"/>
  <c r="AF5" i="15"/>
  <c r="AE5" i="15"/>
  <c r="AG4" i="15"/>
  <c r="AF4" i="15"/>
  <c r="AE4" i="15"/>
  <c r="AG3" i="15"/>
  <c r="AF3" i="15"/>
  <c r="AE3" i="15"/>
  <c r="AG2" i="15"/>
  <c r="AF2" i="15"/>
  <c r="AE2" i="15"/>
  <c r="AF17" i="16"/>
  <c r="AE17" i="16"/>
  <c r="AD17" i="16"/>
  <c r="AF16" i="16"/>
  <c r="AE16" i="16"/>
  <c r="AD16" i="16"/>
  <c r="AF15" i="16"/>
  <c r="AE15" i="16"/>
  <c r="AD15" i="16"/>
  <c r="AF14" i="16"/>
  <c r="AE14" i="16"/>
  <c r="AD14" i="16"/>
  <c r="AF13" i="16"/>
  <c r="AE13" i="16"/>
  <c r="AD13" i="16"/>
  <c r="AF12" i="16"/>
  <c r="AE12" i="16"/>
  <c r="AD12" i="16"/>
  <c r="AF11" i="16"/>
  <c r="AE11" i="16"/>
  <c r="AD11" i="16"/>
  <c r="AF10" i="16"/>
  <c r="AE10" i="16"/>
  <c r="AD10" i="16"/>
  <c r="AF9" i="16"/>
  <c r="AE9" i="16"/>
  <c r="AD9" i="16"/>
  <c r="AF8" i="16"/>
  <c r="AE8" i="16"/>
  <c r="AD8" i="16"/>
  <c r="AF7" i="16"/>
  <c r="AE7" i="16"/>
  <c r="AD7" i="16"/>
  <c r="AF6" i="16"/>
  <c r="AE6" i="16"/>
  <c r="AD6" i="16"/>
  <c r="AF5" i="16"/>
  <c r="AE5" i="16"/>
  <c r="AD5" i="16"/>
  <c r="AF4" i="16"/>
  <c r="AE4" i="16"/>
  <c r="AD4" i="16"/>
  <c r="AF3" i="16"/>
  <c r="AE3" i="16"/>
  <c r="AD3" i="16"/>
  <c r="AF2" i="16"/>
  <c r="AE2" i="16"/>
  <c r="AD2" i="16"/>
  <c r="AF17" i="2"/>
  <c r="AE17" i="2"/>
  <c r="AD17" i="2"/>
  <c r="AF16" i="2"/>
  <c r="AE16" i="2"/>
  <c r="AD16" i="2"/>
  <c r="AF15" i="2"/>
  <c r="AE15" i="2"/>
  <c r="AD15" i="2"/>
  <c r="AF14" i="2"/>
  <c r="AE14" i="2"/>
  <c r="AD14" i="2"/>
  <c r="AF13" i="2"/>
  <c r="AE13" i="2"/>
  <c r="AD13" i="2"/>
  <c r="AF12" i="2"/>
  <c r="AE12" i="2"/>
  <c r="AD12" i="2"/>
  <c r="AF11" i="2"/>
  <c r="AE11" i="2"/>
  <c r="AD11" i="2"/>
  <c r="AF10" i="2"/>
  <c r="AE10" i="2"/>
  <c r="AD10" i="2"/>
  <c r="AF9" i="2"/>
  <c r="AE9" i="2"/>
  <c r="AD9" i="2"/>
  <c r="AF8" i="2"/>
  <c r="AE8" i="2"/>
  <c r="AD8" i="2"/>
  <c r="AF7" i="2"/>
  <c r="AE7" i="2"/>
  <c r="AD7" i="2"/>
  <c r="AF6" i="2"/>
  <c r="AE6" i="2"/>
  <c r="AD6" i="2"/>
  <c r="AF5" i="2"/>
  <c r="AE5" i="2"/>
  <c r="AD5" i="2"/>
  <c r="AF4" i="2"/>
  <c r="AE4" i="2"/>
  <c r="AD4" i="2"/>
  <c r="AF3" i="2"/>
  <c r="AE3" i="2"/>
  <c r="AD3" i="2"/>
  <c r="AF2" i="2"/>
  <c r="AE2" i="2"/>
  <c r="AD2" i="2"/>
  <c r="S19" i="15"/>
  <c r="R19" i="15"/>
  <c r="Q19" i="15"/>
  <c r="P19" i="15"/>
  <c r="O19" i="15"/>
  <c r="N19" i="15"/>
  <c r="M19" i="15"/>
  <c r="L19" i="15"/>
  <c r="K19" i="15"/>
  <c r="S18" i="15"/>
  <c r="R18" i="15"/>
  <c r="Q18" i="15"/>
  <c r="P18" i="15"/>
  <c r="O18" i="15"/>
  <c r="N18" i="15"/>
  <c r="M18" i="15"/>
  <c r="L18" i="15"/>
  <c r="K18" i="15"/>
  <c r="R19" i="4"/>
  <c r="Q19" i="4"/>
  <c r="P19" i="4"/>
  <c r="O19" i="4"/>
  <c r="N19" i="4"/>
  <c r="M19" i="4"/>
  <c r="L19" i="4"/>
  <c r="K19" i="4"/>
  <c r="J19" i="4"/>
  <c r="R18" i="4"/>
  <c r="Q18" i="4"/>
  <c r="P18" i="4"/>
  <c r="O18" i="4"/>
  <c r="N18" i="4"/>
  <c r="M18" i="4"/>
  <c r="L18" i="4"/>
  <c r="K18" i="4"/>
  <c r="J18" i="4"/>
  <c r="R19" i="16"/>
  <c r="Q19" i="16"/>
  <c r="P19" i="16"/>
  <c r="O19" i="16"/>
  <c r="N19" i="16"/>
  <c r="M19" i="16"/>
  <c r="L19" i="16"/>
  <c r="K19" i="16"/>
  <c r="J19" i="16"/>
  <c r="R18" i="16"/>
  <c r="Q18" i="16"/>
  <c r="P18" i="16"/>
  <c r="O18" i="16"/>
  <c r="N18" i="16"/>
  <c r="M18" i="16"/>
  <c r="L18" i="16"/>
  <c r="K18" i="16"/>
  <c r="J18" i="16"/>
  <c r="R19" i="2"/>
  <c r="Q19" i="2"/>
  <c r="P19" i="2"/>
  <c r="O19" i="2"/>
  <c r="N19" i="2"/>
  <c r="M19" i="2"/>
  <c r="L19" i="2"/>
  <c r="K19" i="2"/>
  <c r="J19" i="2"/>
  <c r="R18" i="2"/>
  <c r="Q18" i="2"/>
  <c r="P18" i="2"/>
  <c r="O18" i="2"/>
  <c r="N18" i="2"/>
  <c r="M18" i="2"/>
  <c r="L18" i="2"/>
  <c r="K18" i="2"/>
  <c r="J18" i="2"/>
  <c r="R19" i="14"/>
  <c r="Q19" i="14"/>
  <c r="P19" i="14"/>
  <c r="O19" i="14"/>
  <c r="N19" i="14"/>
  <c r="M19" i="14"/>
  <c r="L19" i="14"/>
  <c r="K19" i="14"/>
  <c r="J19" i="14"/>
  <c r="R18" i="14"/>
  <c r="Q18" i="14"/>
  <c r="P18" i="14"/>
  <c r="O18" i="14"/>
  <c r="N18" i="14"/>
  <c r="M18" i="14"/>
  <c r="L18" i="14"/>
  <c r="K18" i="14"/>
  <c r="J18" i="14"/>
  <c r="R19" i="13"/>
  <c r="Q19" i="13"/>
  <c r="P19" i="13"/>
  <c r="O19" i="13"/>
  <c r="N19" i="13"/>
  <c r="M19" i="13"/>
  <c r="L19" i="13"/>
  <c r="K19" i="13"/>
  <c r="J19" i="13"/>
  <c r="R18" i="13"/>
  <c r="Q18" i="13"/>
  <c r="P18" i="13"/>
  <c r="O18" i="13"/>
  <c r="N18" i="13"/>
  <c r="M18" i="13"/>
  <c r="L18" i="13"/>
  <c r="K18" i="13"/>
  <c r="J18" i="13"/>
  <c r="R19" i="12"/>
  <c r="Q19" i="12"/>
  <c r="P19" i="12"/>
  <c r="O19" i="12"/>
  <c r="N19" i="12"/>
  <c r="M19" i="12"/>
  <c r="L19" i="12"/>
  <c r="K19" i="12"/>
  <c r="J19" i="12"/>
  <c r="R18" i="12"/>
  <c r="Q18" i="12"/>
  <c r="P18" i="12"/>
  <c r="O18" i="12"/>
  <c r="N18" i="12"/>
  <c r="M18" i="12"/>
  <c r="L18" i="12"/>
  <c r="K18" i="12"/>
  <c r="J18" i="12"/>
  <c r="R19" i="11"/>
  <c r="Q19" i="11"/>
  <c r="P19" i="11"/>
  <c r="O19" i="11"/>
  <c r="N19" i="11"/>
  <c r="M19" i="11"/>
  <c r="L19" i="11"/>
  <c r="K19" i="11"/>
  <c r="J19" i="11"/>
  <c r="R18" i="11"/>
  <c r="Q18" i="11"/>
  <c r="P18" i="11"/>
  <c r="O18" i="11"/>
  <c r="N18" i="11"/>
  <c r="M18" i="11"/>
  <c r="L18" i="11"/>
  <c r="K18" i="11"/>
  <c r="J18" i="11"/>
  <c r="R19" i="10"/>
  <c r="Q19" i="10"/>
  <c r="P19" i="10"/>
  <c r="O19" i="10"/>
  <c r="N19" i="10"/>
  <c r="M19" i="10"/>
  <c r="L19" i="10"/>
  <c r="K19" i="10"/>
  <c r="J19" i="10"/>
  <c r="R18" i="10"/>
  <c r="Q18" i="10"/>
  <c r="P18" i="10"/>
  <c r="O18" i="10"/>
  <c r="N18" i="10"/>
  <c r="M18" i="10"/>
  <c r="L18" i="10"/>
  <c r="K18" i="10"/>
  <c r="J18" i="10"/>
  <c r="R19" i="9"/>
  <c r="Q19" i="9"/>
  <c r="P19" i="9"/>
  <c r="O19" i="9"/>
  <c r="N19" i="9"/>
  <c r="M19" i="9"/>
  <c r="L19" i="9"/>
  <c r="K19" i="9"/>
  <c r="J19" i="9"/>
  <c r="R18" i="9"/>
  <c r="Q18" i="9"/>
  <c r="P18" i="9"/>
  <c r="O18" i="9"/>
  <c r="N18" i="9"/>
  <c r="M18" i="9"/>
  <c r="L18" i="9"/>
  <c r="K18" i="9"/>
  <c r="J18" i="9"/>
  <c r="R19" i="8"/>
  <c r="Q19" i="8"/>
  <c r="P19" i="8"/>
  <c r="O19" i="8"/>
  <c r="N19" i="8"/>
  <c r="M19" i="8"/>
  <c r="L19" i="8"/>
  <c r="K19" i="8"/>
  <c r="J19" i="8"/>
  <c r="R18" i="8"/>
  <c r="Q18" i="8"/>
  <c r="P18" i="8"/>
  <c r="O18" i="8"/>
  <c r="N18" i="8"/>
  <c r="M18" i="8"/>
  <c r="L18" i="8"/>
  <c r="K18" i="8"/>
  <c r="J18" i="8"/>
  <c r="R19" i="7"/>
  <c r="Q19" i="7"/>
  <c r="P19" i="7"/>
  <c r="O19" i="7"/>
  <c r="N19" i="7"/>
  <c r="M19" i="7"/>
  <c r="L19" i="7"/>
  <c r="K19" i="7"/>
  <c r="J19" i="7"/>
  <c r="R18" i="7"/>
  <c r="Q18" i="7"/>
  <c r="P18" i="7"/>
  <c r="O18" i="7"/>
  <c r="N18" i="7"/>
  <c r="M18" i="7"/>
  <c r="L18" i="7"/>
  <c r="K18" i="7"/>
  <c r="J18" i="7"/>
  <c r="R19" i="6"/>
  <c r="Q19" i="6"/>
  <c r="P19" i="6"/>
  <c r="O19" i="6"/>
  <c r="N19" i="6"/>
  <c r="M19" i="6"/>
  <c r="L19" i="6"/>
  <c r="K19" i="6"/>
  <c r="J19" i="6"/>
  <c r="R18" i="6"/>
  <c r="Q18" i="6"/>
  <c r="P18" i="6"/>
  <c r="O18" i="6"/>
  <c r="N18" i="6"/>
  <c r="M18" i="6"/>
  <c r="L18" i="6"/>
  <c r="K18" i="6"/>
  <c r="J18" i="6"/>
  <c r="J19" i="1"/>
  <c r="J18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AF17" i="14" l="1"/>
  <c r="AE17" i="14"/>
  <c r="AD17" i="14"/>
  <c r="AF16" i="14"/>
  <c r="AE16" i="14"/>
  <c r="AD16" i="14"/>
  <c r="AF15" i="14"/>
  <c r="AE15" i="14"/>
  <c r="AD15" i="14"/>
  <c r="AF14" i="14"/>
  <c r="AE14" i="14"/>
  <c r="AD14" i="14"/>
  <c r="AF13" i="14"/>
  <c r="AE13" i="14"/>
  <c r="AD13" i="14"/>
  <c r="AF12" i="14"/>
  <c r="AE12" i="14"/>
  <c r="AD12" i="14"/>
  <c r="AF11" i="14"/>
  <c r="AE11" i="14"/>
  <c r="AD11" i="14"/>
  <c r="AF10" i="14"/>
  <c r="AE10" i="14"/>
  <c r="AD10" i="14"/>
  <c r="AF9" i="14"/>
  <c r="AE9" i="14"/>
  <c r="AD9" i="14"/>
  <c r="AF8" i="14"/>
  <c r="AE8" i="14"/>
  <c r="AD8" i="14"/>
  <c r="AF7" i="14"/>
  <c r="AE7" i="14"/>
  <c r="AD7" i="14"/>
  <c r="AF6" i="14"/>
  <c r="AE6" i="14"/>
  <c r="AD6" i="14"/>
  <c r="AF5" i="14"/>
  <c r="AE5" i="14"/>
  <c r="AD5" i="14"/>
  <c r="AF4" i="14"/>
  <c r="AE4" i="14"/>
  <c r="AD4" i="14"/>
  <c r="AF3" i="14"/>
  <c r="AE3" i="14"/>
  <c r="AD3" i="14"/>
  <c r="AF2" i="14"/>
  <c r="AE2" i="14"/>
  <c r="AD2" i="14"/>
  <c r="AF17" i="13"/>
  <c r="AE17" i="13"/>
  <c r="AD17" i="13"/>
  <c r="AF16" i="13"/>
  <c r="AE16" i="13"/>
  <c r="AD16" i="13"/>
  <c r="AF15" i="13"/>
  <c r="AE15" i="13"/>
  <c r="AD15" i="13"/>
  <c r="AF14" i="13"/>
  <c r="AE14" i="13"/>
  <c r="AD14" i="13"/>
  <c r="AF13" i="13"/>
  <c r="AE13" i="13"/>
  <c r="AD13" i="13"/>
  <c r="AF12" i="13"/>
  <c r="AE12" i="13"/>
  <c r="AD12" i="13"/>
  <c r="AF11" i="13"/>
  <c r="AE11" i="13"/>
  <c r="AD11" i="13"/>
  <c r="AF10" i="13"/>
  <c r="AE10" i="13"/>
  <c r="AD10" i="13"/>
  <c r="AF9" i="13"/>
  <c r="AE9" i="13"/>
  <c r="AD9" i="13"/>
  <c r="AF8" i="13"/>
  <c r="AE8" i="13"/>
  <c r="AD8" i="13"/>
  <c r="AF7" i="13"/>
  <c r="AE7" i="13"/>
  <c r="AD7" i="13"/>
  <c r="AF6" i="13"/>
  <c r="AE6" i="13"/>
  <c r="AD6" i="13"/>
  <c r="AF5" i="13"/>
  <c r="AE5" i="13"/>
  <c r="AD5" i="13"/>
  <c r="AF4" i="13"/>
  <c r="AE4" i="13"/>
  <c r="AD4" i="13"/>
  <c r="AF3" i="13"/>
  <c r="AE3" i="13"/>
  <c r="AD3" i="13"/>
  <c r="AF2" i="13"/>
  <c r="AE2" i="13"/>
  <c r="AD2" i="13"/>
  <c r="AF17" i="12"/>
  <c r="AE17" i="12"/>
  <c r="AD17" i="12"/>
  <c r="AF16" i="12"/>
  <c r="AE16" i="12"/>
  <c r="AD16" i="12"/>
  <c r="AF15" i="12"/>
  <c r="AE15" i="12"/>
  <c r="AD15" i="12"/>
  <c r="AF14" i="12"/>
  <c r="AE14" i="12"/>
  <c r="AD14" i="12"/>
  <c r="AF13" i="12"/>
  <c r="AE13" i="12"/>
  <c r="AD13" i="12"/>
  <c r="AF12" i="12"/>
  <c r="AE12" i="12"/>
  <c r="AD12" i="12"/>
  <c r="AF11" i="12"/>
  <c r="AE11" i="12"/>
  <c r="AD11" i="12"/>
  <c r="AF10" i="12"/>
  <c r="AE10" i="12"/>
  <c r="AD10" i="12"/>
  <c r="AF9" i="12"/>
  <c r="AE9" i="12"/>
  <c r="AD9" i="12"/>
  <c r="AF8" i="12"/>
  <c r="AE8" i="12"/>
  <c r="AD8" i="12"/>
  <c r="AF7" i="12"/>
  <c r="AE7" i="12"/>
  <c r="AD7" i="12"/>
  <c r="AF6" i="12"/>
  <c r="AE6" i="12"/>
  <c r="AD6" i="12"/>
  <c r="AF5" i="12"/>
  <c r="AE5" i="12"/>
  <c r="AD5" i="12"/>
  <c r="AF4" i="12"/>
  <c r="AE4" i="12"/>
  <c r="AD4" i="12"/>
  <c r="AF3" i="12"/>
  <c r="AE3" i="12"/>
  <c r="AD3" i="12"/>
  <c r="AF2" i="12"/>
  <c r="AE2" i="12"/>
  <c r="AD2" i="12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AF6" i="11"/>
  <c r="AE6" i="11"/>
  <c r="AD6" i="11"/>
  <c r="AF5" i="11"/>
  <c r="AE5" i="11"/>
  <c r="AD5" i="11"/>
  <c r="AF4" i="11"/>
  <c r="AE4" i="11"/>
  <c r="AD4" i="11"/>
  <c r="AF3" i="11"/>
  <c r="AE3" i="11"/>
  <c r="AD3" i="11"/>
  <c r="AF2" i="11"/>
  <c r="AE2" i="11"/>
  <c r="AD2" i="11"/>
  <c r="AF17" i="10"/>
  <c r="AE17" i="10"/>
  <c r="AD17" i="10"/>
  <c r="AF16" i="10"/>
  <c r="AE16" i="10"/>
  <c r="AD16" i="10"/>
  <c r="AF15" i="10"/>
  <c r="AE15" i="10"/>
  <c r="AD15" i="10"/>
  <c r="AF14" i="10"/>
  <c r="AE14" i="10"/>
  <c r="AD14" i="10"/>
  <c r="AF13" i="10"/>
  <c r="AE13" i="10"/>
  <c r="AD13" i="10"/>
  <c r="AF12" i="10"/>
  <c r="AE12" i="10"/>
  <c r="AD12" i="10"/>
  <c r="AF11" i="10"/>
  <c r="AE11" i="10"/>
  <c r="AD11" i="10"/>
  <c r="AF10" i="10"/>
  <c r="AE10" i="10"/>
  <c r="AD10" i="10"/>
  <c r="AF9" i="10"/>
  <c r="AE9" i="10"/>
  <c r="AD9" i="10"/>
  <c r="AF8" i="10"/>
  <c r="AE8" i="10"/>
  <c r="AD8" i="10"/>
  <c r="AF7" i="10"/>
  <c r="AE7" i="10"/>
  <c r="AD7" i="10"/>
  <c r="AF6" i="10"/>
  <c r="AE6" i="10"/>
  <c r="AD6" i="10"/>
  <c r="AF5" i="10"/>
  <c r="AE5" i="10"/>
  <c r="AD5" i="10"/>
  <c r="AF4" i="10"/>
  <c r="AE4" i="10"/>
  <c r="AD4" i="10"/>
  <c r="AF3" i="10"/>
  <c r="AE3" i="10"/>
  <c r="AD3" i="10"/>
  <c r="AF2" i="10"/>
  <c r="AE2" i="10"/>
  <c r="AD2" i="10"/>
  <c r="AF17" i="9"/>
  <c r="AE17" i="9"/>
  <c r="AD17" i="9"/>
  <c r="AF16" i="9"/>
  <c r="AE16" i="9"/>
  <c r="AD16" i="9"/>
  <c r="AF15" i="9"/>
  <c r="AE15" i="9"/>
  <c r="AD15" i="9"/>
  <c r="AF14" i="9"/>
  <c r="AE14" i="9"/>
  <c r="AD14" i="9"/>
  <c r="AF13" i="9"/>
  <c r="AE13" i="9"/>
  <c r="AD13" i="9"/>
  <c r="AF12" i="9"/>
  <c r="AE12" i="9"/>
  <c r="AD12" i="9"/>
  <c r="AF11" i="9"/>
  <c r="AE11" i="9"/>
  <c r="AD11" i="9"/>
  <c r="AF10" i="9"/>
  <c r="AE10" i="9"/>
  <c r="AD10" i="9"/>
  <c r="AF9" i="9"/>
  <c r="AE9" i="9"/>
  <c r="AD9" i="9"/>
  <c r="AF8" i="9"/>
  <c r="AE8" i="9"/>
  <c r="AD8" i="9"/>
  <c r="AF7" i="9"/>
  <c r="AE7" i="9"/>
  <c r="AD7" i="9"/>
  <c r="AF6" i="9"/>
  <c r="AE6" i="9"/>
  <c r="AD6" i="9"/>
  <c r="AF5" i="9"/>
  <c r="AE5" i="9"/>
  <c r="AD5" i="9"/>
  <c r="AF4" i="9"/>
  <c r="AE4" i="9"/>
  <c r="AD4" i="9"/>
  <c r="AF3" i="9"/>
  <c r="AE3" i="9"/>
  <c r="AD3" i="9"/>
  <c r="AF2" i="9"/>
  <c r="AE2" i="9"/>
  <c r="AD2" i="9"/>
  <c r="AF17" i="8"/>
  <c r="AE17" i="8"/>
  <c r="AD17" i="8"/>
  <c r="AF16" i="8"/>
  <c r="AE16" i="8"/>
  <c r="AD16" i="8"/>
  <c r="AF15" i="8"/>
  <c r="AE15" i="8"/>
  <c r="AD15" i="8"/>
  <c r="AF14" i="8"/>
  <c r="AE14" i="8"/>
  <c r="AD14" i="8"/>
  <c r="AF13" i="8"/>
  <c r="AE13" i="8"/>
  <c r="AD13" i="8"/>
  <c r="AF12" i="8"/>
  <c r="AE12" i="8"/>
  <c r="AD12" i="8"/>
  <c r="AF11" i="8"/>
  <c r="AE11" i="8"/>
  <c r="AD11" i="8"/>
  <c r="AF10" i="8"/>
  <c r="AE10" i="8"/>
  <c r="AD10" i="8"/>
  <c r="AF9" i="8"/>
  <c r="AE9" i="8"/>
  <c r="AD9" i="8"/>
  <c r="AF8" i="8"/>
  <c r="AE8" i="8"/>
  <c r="AD8" i="8"/>
  <c r="AF7" i="8"/>
  <c r="AE7" i="8"/>
  <c r="AD7" i="8"/>
  <c r="AF6" i="8"/>
  <c r="AE6" i="8"/>
  <c r="AD6" i="8"/>
  <c r="AF5" i="8"/>
  <c r="AE5" i="8"/>
  <c r="AD5" i="8"/>
  <c r="AF4" i="8"/>
  <c r="AE4" i="8"/>
  <c r="AD4" i="8"/>
  <c r="AF3" i="8"/>
  <c r="AE3" i="8"/>
  <c r="AD3" i="8"/>
  <c r="AF2" i="8"/>
  <c r="AE2" i="8"/>
  <c r="AD2" i="8"/>
  <c r="AF17" i="7"/>
  <c r="AE17" i="7"/>
  <c r="AD17" i="7"/>
  <c r="AF16" i="7"/>
  <c r="AE16" i="7"/>
  <c r="AD16" i="7"/>
  <c r="AF15" i="7"/>
  <c r="AE15" i="7"/>
  <c r="AD15" i="7"/>
  <c r="AF14" i="7"/>
  <c r="AE14" i="7"/>
  <c r="AD14" i="7"/>
  <c r="AF13" i="7"/>
  <c r="AE13" i="7"/>
  <c r="AD13" i="7"/>
  <c r="AF12" i="7"/>
  <c r="AE12" i="7"/>
  <c r="AD12" i="7"/>
  <c r="AF11" i="7"/>
  <c r="AE11" i="7"/>
  <c r="AD11" i="7"/>
  <c r="AF10" i="7"/>
  <c r="AE10" i="7"/>
  <c r="AD10" i="7"/>
  <c r="AF9" i="7"/>
  <c r="AE9" i="7"/>
  <c r="AD9" i="7"/>
  <c r="AF8" i="7"/>
  <c r="AE8" i="7"/>
  <c r="AD8" i="7"/>
  <c r="AF7" i="7"/>
  <c r="AE7" i="7"/>
  <c r="AD7" i="7"/>
  <c r="AF6" i="7"/>
  <c r="AE6" i="7"/>
  <c r="AD6" i="7"/>
  <c r="AF5" i="7"/>
  <c r="AE5" i="7"/>
  <c r="AD5" i="7"/>
  <c r="AF4" i="7"/>
  <c r="AE4" i="7"/>
  <c r="AD4" i="7"/>
  <c r="AF3" i="7"/>
  <c r="AE3" i="7"/>
  <c r="AD3" i="7"/>
  <c r="AF2" i="7"/>
  <c r="AE2" i="7"/>
  <c r="AD2" i="7"/>
  <c r="AF17" i="6"/>
  <c r="AE17" i="6"/>
  <c r="AD17" i="6"/>
  <c r="AF16" i="6"/>
  <c r="AE16" i="6"/>
  <c r="AD16" i="6"/>
  <c r="AF15" i="6"/>
  <c r="AE15" i="6"/>
  <c r="AD15" i="6"/>
  <c r="AF14" i="6"/>
  <c r="AE14" i="6"/>
  <c r="AD14" i="6"/>
  <c r="AF13" i="6"/>
  <c r="AE13" i="6"/>
  <c r="AD13" i="6"/>
  <c r="AF12" i="6"/>
  <c r="AE12" i="6"/>
  <c r="AD12" i="6"/>
  <c r="AF11" i="6"/>
  <c r="AE11" i="6"/>
  <c r="AD11" i="6"/>
  <c r="AF10" i="6"/>
  <c r="AE10" i="6"/>
  <c r="AD10" i="6"/>
  <c r="AF9" i="6"/>
  <c r="AE9" i="6"/>
  <c r="AD9" i="6"/>
  <c r="AF8" i="6"/>
  <c r="AE8" i="6"/>
  <c r="AD8" i="6"/>
  <c r="AF7" i="6"/>
  <c r="AE7" i="6"/>
  <c r="AD7" i="6"/>
  <c r="AF6" i="6"/>
  <c r="AE6" i="6"/>
  <c r="AD6" i="6"/>
  <c r="AF5" i="6"/>
  <c r="AE5" i="6"/>
  <c r="AD5" i="6"/>
  <c r="AF4" i="6"/>
  <c r="AE4" i="6"/>
  <c r="AD4" i="6"/>
  <c r="AF3" i="6"/>
  <c r="AE3" i="6"/>
  <c r="AD3" i="6"/>
  <c r="AF2" i="6"/>
  <c r="AE2" i="6"/>
  <c r="AD2" i="6"/>
  <c r="AF17" i="1"/>
  <c r="AE17" i="1"/>
  <c r="AD17" i="1"/>
  <c r="AF16" i="1"/>
  <c r="AE16" i="1"/>
  <c r="AD16" i="1"/>
  <c r="AF15" i="1"/>
  <c r="AE15" i="1"/>
  <c r="AD15" i="1"/>
  <c r="AF14" i="1"/>
  <c r="AE14" i="1"/>
  <c r="AD14" i="1"/>
  <c r="AF13" i="1"/>
  <c r="AE13" i="1"/>
  <c r="AD13" i="1"/>
  <c r="AF12" i="1" l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E2" i="1"/>
  <c r="AF3" i="1"/>
  <c r="AE3" i="1"/>
  <c r="AD3" i="1"/>
  <c r="AF2" i="1"/>
  <c r="AD2" i="1"/>
  <c r="AF12" i="4"/>
  <c r="AE12" i="4"/>
  <c r="AD12" i="4"/>
  <c r="AF11" i="4"/>
  <c r="AE11" i="4"/>
  <c r="AD11" i="4"/>
  <c r="AF10" i="4"/>
  <c r="AE10" i="4"/>
  <c r="AD10" i="4"/>
  <c r="AF9" i="4"/>
  <c r="AE9" i="4"/>
  <c r="AD9" i="4"/>
  <c r="AF8" i="4"/>
  <c r="AE8" i="4"/>
  <c r="AD8" i="4"/>
  <c r="AF7" i="4"/>
  <c r="AE7" i="4"/>
  <c r="AD7" i="4"/>
  <c r="AF6" i="4"/>
  <c r="AE6" i="4"/>
  <c r="AD6" i="4"/>
  <c r="AF5" i="4"/>
  <c r="AE5" i="4"/>
  <c r="AD5" i="4"/>
  <c r="AF4" i="4"/>
  <c r="AE4" i="4"/>
  <c r="AD4" i="4"/>
  <c r="AF3" i="4"/>
  <c r="AD3" i="4"/>
  <c r="AF2" i="4"/>
  <c r="AE2" i="4"/>
  <c r="AD2" i="4"/>
</calcChain>
</file>

<file path=xl/sharedStrings.xml><?xml version="1.0" encoding="utf-8"?>
<sst xmlns="http://schemas.openxmlformats.org/spreadsheetml/2006/main" count="1580" uniqueCount="273">
  <si>
    <t>NumF</t>
    <phoneticPr fontId="1" type="noConversion"/>
  </si>
  <si>
    <t>Max</t>
    <phoneticPr fontId="1" type="noConversion"/>
  </si>
  <si>
    <t>Mean</t>
    <phoneticPr fontId="1" type="noConversion"/>
  </si>
  <si>
    <t>MAD</t>
    <phoneticPr fontId="1" type="noConversion"/>
  </si>
  <si>
    <t>AD</t>
    <phoneticPr fontId="1" type="noConversion"/>
  </si>
  <si>
    <t>Gap</t>
    <phoneticPr fontId="1" type="noConversion"/>
  </si>
  <si>
    <t>SD</t>
    <phoneticPr fontId="1" type="noConversion"/>
  </si>
  <si>
    <t>CV</t>
    <phoneticPr fontId="1" type="noConversion"/>
  </si>
  <si>
    <t>SI</t>
    <phoneticPr fontId="1" type="noConversion"/>
  </si>
  <si>
    <t>GC</t>
    <phoneticPr fontId="1" type="noConversion"/>
  </si>
  <si>
    <t>CostConst</t>
    <phoneticPr fontId="1" type="noConversion"/>
  </si>
  <si>
    <t>Time</t>
    <phoneticPr fontId="1" type="noConversion"/>
  </si>
  <si>
    <t>OBJ</t>
    <phoneticPr fontId="1" type="noConversion"/>
  </si>
  <si>
    <t>Fcost</t>
    <phoneticPr fontId="1" type="noConversion"/>
  </si>
  <si>
    <t>Dcost</t>
    <phoneticPr fontId="1" type="noConversion"/>
  </si>
  <si>
    <t>D</t>
    <phoneticPr fontId="1" type="noConversion"/>
  </si>
  <si>
    <t>~</t>
    <phoneticPr fontId="1" type="noConversion"/>
  </si>
  <si>
    <t>UFLP</t>
    <phoneticPr fontId="1" type="noConversion"/>
  </si>
  <si>
    <t>MDUFLP-MC</t>
  </si>
  <si>
    <t>MEUFLP-MC</t>
  </si>
  <si>
    <t>alpha</t>
    <phoneticPr fontId="1" type="noConversion"/>
  </si>
  <si>
    <t>-</t>
    <phoneticPr fontId="1" type="noConversion"/>
  </si>
  <si>
    <t>-</t>
    <phoneticPr fontId="1" type="noConversion"/>
  </si>
  <si>
    <t>ILS</t>
    <phoneticPr fontId="1" type="noConversion"/>
  </si>
  <si>
    <t>ILS</t>
    <phoneticPr fontId="1" type="noConversion"/>
  </si>
  <si>
    <t>OBJ_1</t>
    <phoneticPr fontId="1" type="noConversion"/>
  </si>
  <si>
    <t>OBJ_1</t>
    <phoneticPr fontId="1" type="noConversion"/>
  </si>
  <si>
    <t>Time</t>
    <phoneticPr fontId="1" type="noConversion"/>
  </si>
  <si>
    <t>Gap</t>
    <phoneticPr fontId="1" type="noConversion"/>
  </si>
  <si>
    <t>CV</t>
    <phoneticPr fontId="1" type="noConversion"/>
  </si>
  <si>
    <t>10*200</t>
    <phoneticPr fontId="1" type="noConversion"/>
  </si>
  <si>
    <t>10*300</t>
    <phoneticPr fontId="1" type="noConversion"/>
  </si>
  <si>
    <t>Time</t>
    <phoneticPr fontId="1" type="noConversion"/>
  </si>
  <si>
    <t>10*100</t>
    <phoneticPr fontId="1" type="noConversion"/>
  </si>
  <si>
    <t>OBJ_1</t>
    <phoneticPr fontId="1" type="noConversion"/>
  </si>
  <si>
    <t>OBJ_1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</si>
  <si>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</si>
  <si>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</si>
  <si>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</si>
  <si>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</si>
  <si>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</si>
  <si>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opt</t>
    <phoneticPr fontId="1" type="noConversion"/>
  </si>
  <si>
    <t>D</t>
    <phoneticPr fontId="1" type="noConversion"/>
  </si>
  <si>
    <t>alpha</t>
    <phoneticPr fontId="1" type="noConversion"/>
  </si>
  <si>
    <t>OBJ</t>
    <phoneticPr fontId="1" type="noConversion"/>
  </si>
  <si>
    <t>Fcost</t>
    <phoneticPr fontId="1" type="noConversion"/>
  </si>
  <si>
    <t>Mean</t>
    <phoneticPr fontId="1" type="noConversion"/>
  </si>
  <si>
    <t>SD</t>
    <phoneticPr fontId="1" type="noConversion"/>
  </si>
  <si>
    <t>SI</t>
    <phoneticPr fontId="1" type="noConversion"/>
  </si>
  <si>
    <t>GC</t>
    <phoneticPr fontId="1" type="noConversion"/>
  </si>
  <si>
    <t>MH</t>
    <phoneticPr fontId="1" type="noConversion"/>
  </si>
  <si>
    <t>obj1</t>
    <phoneticPr fontId="1" type="noConversion"/>
  </si>
  <si>
    <t>time1</t>
    <phoneticPr fontId="1" type="noConversion"/>
  </si>
  <si>
    <t>obj1</t>
    <phoneticPr fontId="1" type="noConversion"/>
  </si>
  <si>
    <t>time1</t>
    <phoneticPr fontId="1" type="noConversion"/>
  </si>
  <si>
    <t>Time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</si>
  <si>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</si>
  <si>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</si>
  <si>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</si>
  <si>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</si>
  <si>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</si>
  <si>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</si>
  <si>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MDUFLP</t>
    <phoneticPr fontId="1" type="noConversion"/>
  </si>
  <si>
    <t>MEUFLP</t>
    <phoneticPr fontId="1" type="noConversion"/>
  </si>
  <si>
    <t>obj1</t>
    <phoneticPr fontId="1" type="noConversion"/>
  </si>
  <si>
    <t>10*100</t>
    <phoneticPr fontId="1" type="noConversion"/>
  </si>
  <si>
    <t>time1</t>
    <phoneticPr fontId="1" type="noConversion"/>
  </si>
  <si>
    <t>obj1</t>
    <phoneticPr fontId="1" type="noConversion"/>
  </si>
  <si>
    <t>time1</t>
    <phoneticPr fontId="1" type="noConversion"/>
  </si>
  <si>
    <t>10*100</t>
    <phoneticPr fontId="1" type="noConversion"/>
  </si>
  <si>
    <t>obj1</t>
    <phoneticPr fontId="1" type="noConversion"/>
  </si>
  <si>
    <t>obj1</t>
    <phoneticPr fontId="1" type="noConversion"/>
  </si>
  <si>
    <t>time1</t>
    <phoneticPr fontId="1" type="noConversion"/>
  </si>
  <si>
    <t>time1</t>
    <phoneticPr fontId="1" type="noConversion"/>
  </si>
  <si>
    <t>Fcost</t>
    <phoneticPr fontId="1" type="noConversion"/>
  </si>
  <si>
    <t>Dcost</t>
    <phoneticPr fontId="1" type="noConversion"/>
  </si>
  <si>
    <t>Fcost</t>
    <phoneticPr fontId="1" type="noConversion"/>
  </si>
  <si>
    <t>Dcost</t>
    <phoneticPr fontId="1" type="noConversion"/>
  </si>
  <si>
    <t>OBJ_1</t>
    <phoneticPr fontId="1" type="noConversion"/>
  </si>
  <si>
    <t>Time</t>
    <phoneticPr fontId="1" type="noConversion"/>
  </si>
  <si>
    <t>OBJ</t>
    <phoneticPr fontId="1" type="noConversion"/>
  </si>
  <si>
    <t>SD</t>
    <phoneticPr fontId="1" type="noConversion"/>
  </si>
  <si>
    <t>Mean</t>
    <phoneticPr fontId="1" type="noConversion"/>
  </si>
  <si>
    <t>AD</t>
    <phoneticPr fontId="1" type="noConversion"/>
  </si>
  <si>
    <t>SI</t>
    <phoneticPr fontId="1" type="noConversion"/>
  </si>
  <si>
    <t>GC</t>
    <phoneticPr fontId="1" type="noConversion"/>
  </si>
  <si>
    <t>Time</t>
    <phoneticPr fontId="1" type="noConversion"/>
  </si>
  <si>
    <t>OBJ</t>
    <phoneticPr fontId="1" type="noConversion"/>
  </si>
  <si>
    <t>Dcost</t>
    <phoneticPr fontId="1" type="noConversion"/>
  </si>
  <si>
    <t>Time</t>
    <phoneticPr fontId="1" type="noConversion"/>
  </si>
  <si>
    <t>OBJ_1</t>
    <phoneticPr fontId="1" type="noConversion"/>
  </si>
  <si>
    <t>Fcost</t>
    <phoneticPr fontId="1" type="noConversion"/>
  </si>
  <si>
    <t>Dcost</t>
    <phoneticPr fontId="1" type="noConversion"/>
  </si>
  <si>
    <t>OBJ</t>
    <phoneticPr fontId="1" type="noConversion"/>
  </si>
  <si>
    <t>Fcost</t>
    <phoneticPr fontId="1" type="noConversion"/>
  </si>
  <si>
    <t>OBJ_1</t>
    <phoneticPr fontId="1" type="noConversion"/>
  </si>
  <si>
    <t>Time</t>
    <phoneticPr fontId="1" type="noConversion"/>
  </si>
  <si>
    <t>OBJ_1</t>
    <phoneticPr fontId="1" type="noConversion"/>
  </si>
  <si>
    <t>Time</t>
    <phoneticPr fontId="1" type="noConversion"/>
  </si>
  <si>
    <t>OBJ</t>
    <phoneticPr fontId="1" type="noConversion"/>
  </si>
  <si>
    <t>GC</t>
    <phoneticPr fontId="1" type="noConversion"/>
  </si>
  <si>
    <t>alpha</t>
    <phoneticPr fontId="1" type="noConversion"/>
  </si>
  <si>
    <t>alpha</t>
    <phoneticPr fontId="1" type="noConversion"/>
  </si>
  <si>
    <t>opt</t>
    <phoneticPr fontId="1" type="noConversion"/>
  </si>
  <si>
    <t>opt</t>
    <phoneticPr fontId="1" type="noConversion"/>
  </si>
  <si>
    <t>10*200</t>
    <phoneticPr fontId="1" type="noConversion"/>
  </si>
  <si>
    <t>10*200</t>
    <phoneticPr fontId="1" type="noConversion"/>
  </si>
  <si>
    <t>CostConst</t>
  </si>
  <si>
    <t>D</t>
  </si>
  <si>
    <t>alpha</t>
  </si>
  <si>
    <t>OBJ</t>
  </si>
  <si>
    <t>Gap</t>
  </si>
  <si>
    <t>NumF</t>
  </si>
  <si>
    <t>Fcost</t>
  </si>
  <si>
    <t>Dcost</t>
  </si>
  <si>
    <t>Max</t>
  </si>
  <si>
    <t>Mean</t>
  </si>
  <si>
    <t>SD</t>
  </si>
  <si>
    <t>MAD</t>
  </si>
  <si>
    <t>AD</t>
  </si>
  <si>
    <t>CV</t>
  </si>
  <si>
    <t>SI</t>
  </si>
  <si>
    <t>GC</t>
  </si>
  <si>
    <t>Time</t>
  </si>
  <si>
    <t>UFLP</t>
  </si>
  <si>
    <t>-</t>
  </si>
  <si>
    <t>opt</t>
    <phoneticPr fontId="1" type="noConversion"/>
  </si>
  <si>
    <t>CostConst</t>
    <phoneticPr fontId="1" type="noConversion"/>
  </si>
  <si>
    <t>NumF</t>
    <phoneticPr fontId="1" type="noConversion"/>
  </si>
  <si>
    <t>-</t>
    <phoneticPr fontId="1" type="noConversion"/>
  </si>
  <si>
    <t>opt</t>
    <phoneticPr fontId="1" type="noConversion"/>
  </si>
  <si>
    <t>-</t>
    <phoneticPr fontId="1" type="noConversion"/>
  </si>
  <si>
    <t>-</t>
    <phoneticPr fontId="1" type="noConversion"/>
  </si>
  <si>
    <t>10*100</t>
    <phoneticPr fontId="1" type="noConversion"/>
  </si>
  <si>
    <t>10*100</t>
    <phoneticPr fontId="1" type="noConversion"/>
  </si>
  <si>
    <t>10*300</t>
    <phoneticPr fontId="1" type="noConversion"/>
  </si>
  <si>
    <t>OBJ_1</t>
    <phoneticPr fontId="1" type="noConversion"/>
  </si>
  <si>
    <t>Time</t>
    <phoneticPr fontId="1" type="noConversion"/>
  </si>
  <si>
    <t>Time</t>
    <phoneticPr fontId="1" type="noConversion"/>
  </si>
  <si>
    <t>OBJ_BKV</t>
    <phoneticPr fontId="1" type="noConversion"/>
  </si>
  <si>
    <t>opt</t>
    <phoneticPr fontId="1" type="noConversion"/>
  </si>
  <si>
    <t>inst</t>
    <phoneticPr fontId="1" type="noConversion"/>
  </si>
  <si>
    <t>i300_10</t>
    <phoneticPr fontId="1" type="noConversion"/>
  </si>
  <si>
    <t>|I|</t>
    <phoneticPr fontId="1" type="noConversion"/>
  </si>
  <si>
    <t>|J|</t>
    <phoneticPr fontId="1" type="noConversion"/>
  </si>
  <si>
    <t>Si</t>
    <phoneticPr fontId="1" type="noConversion"/>
  </si>
  <si>
    <t>60-200-1</t>
    <phoneticPr fontId="1" type="noConversion"/>
  </si>
  <si>
    <t>60-500-1</t>
    <phoneticPr fontId="1" type="noConversion"/>
  </si>
  <si>
    <t>i300_15</t>
    <phoneticPr fontId="1" type="noConversion"/>
  </si>
  <si>
    <t>A196</t>
    <phoneticPr fontId="1" type="noConversion"/>
  </si>
  <si>
    <t>B196</t>
    <phoneticPr fontId="1" type="noConversion"/>
  </si>
  <si>
    <t>D196</t>
    <phoneticPr fontId="1" type="noConversion"/>
  </si>
  <si>
    <t>E196</t>
    <phoneticPr fontId="1" type="noConversion"/>
  </si>
  <si>
    <t>C196</t>
    <phoneticPr fontId="1" type="noConversion"/>
  </si>
  <si>
    <t>ZY</t>
    <phoneticPr fontId="1" type="noConversion"/>
  </si>
  <si>
    <t>GY</t>
    <phoneticPr fontId="1" type="noConversion"/>
  </si>
  <si>
    <t>KF</t>
    <phoneticPr fontId="1" type="noConversion"/>
  </si>
  <si>
    <t>ZZ</t>
    <phoneticPr fontId="1" type="noConversion"/>
  </si>
  <si>
    <t>di</t>
    <phoneticPr fontId="1" type="noConversion"/>
  </si>
  <si>
    <t>5~35</t>
    <phoneticPr fontId="1" type="noConversion"/>
  </si>
  <si>
    <t>Random</t>
    <phoneticPr fontId="1" type="noConversion"/>
  </si>
  <si>
    <t>Regular</t>
    <phoneticPr fontId="1" type="noConversion"/>
  </si>
  <si>
    <t>Urban</t>
    <phoneticPr fontId="1" type="noConversion"/>
  </si>
  <si>
    <t>Urban</t>
    <phoneticPr fontId="1" type="noConversion"/>
  </si>
  <si>
    <t>1~20</t>
    <phoneticPr fontId="1" type="noConversion"/>
  </si>
  <si>
    <t>40~380</t>
    <phoneticPr fontId="1" type="noConversion"/>
  </si>
  <si>
    <t>10~20</t>
    <phoneticPr fontId="1" type="noConversion"/>
  </si>
  <si>
    <t>100~200</t>
    <phoneticPr fontId="1" type="noConversion"/>
  </si>
  <si>
    <t>250~350</t>
    <phoneticPr fontId="1" type="noConversion"/>
  </si>
  <si>
    <t>1~122</t>
    <phoneticPr fontId="1" type="noConversion"/>
  </si>
  <si>
    <t>20~2501</t>
    <phoneticPr fontId="1" type="noConversion"/>
  </si>
  <si>
    <t>15000~35000</t>
    <phoneticPr fontId="1" type="noConversion"/>
  </si>
  <si>
    <t>50000~90000</t>
    <phoneticPr fontId="1" type="noConversion"/>
  </si>
  <si>
    <t>Fi</t>
    <phoneticPr fontId="1" type="noConversion"/>
  </si>
  <si>
    <t>65~1410</t>
    <phoneticPr fontId="1" type="noConversion"/>
  </si>
  <si>
    <t>58~1349</t>
    <phoneticPr fontId="1" type="noConversion"/>
  </si>
  <si>
    <t>695~2936</t>
    <phoneticPr fontId="1" type="noConversion"/>
  </si>
  <si>
    <t>665~2286</t>
    <phoneticPr fontId="1" type="noConversion"/>
  </si>
  <si>
    <t>1040~1865</t>
    <phoneticPr fontId="1" type="noConversion"/>
  </si>
  <si>
    <t>1750~2929</t>
    <phoneticPr fontId="1" type="noConversion"/>
  </si>
  <si>
    <t>1000~1851</t>
    <phoneticPr fontId="1" type="noConversion"/>
  </si>
  <si>
    <t>22066~61729</t>
    <phoneticPr fontId="1" type="noConversion"/>
  </si>
  <si>
    <t>40000~65000</t>
    <phoneticPr fontId="1" type="noConversion"/>
  </si>
  <si>
    <t>40~590</t>
  </si>
  <si>
    <t>31~410</t>
  </si>
  <si>
    <t>42~680</t>
  </si>
  <si>
    <t>4~53</t>
  </si>
  <si>
    <t>32~31410</t>
  </si>
  <si>
    <t>30~4158</t>
  </si>
  <si>
    <t>Centered</t>
    <phoneticPr fontId="1" type="noConversion"/>
  </si>
  <si>
    <t>Urban</t>
    <phoneticPr fontId="1" type="noConversion"/>
  </si>
  <si>
    <t>Random</t>
    <phoneticPr fontId="1" type="noConversion"/>
  </si>
  <si>
    <t>Location pattern</t>
    <phoneticPr fontId="1" type="noConversion"/>
  </si>
  <si>
    <t>alpha=0.001</t>
    <phoneticPr fontId="1" type="noConversion"/>
  </si>
  <si>
    <t>alpha=sd*sd/(sd*sd+2mean)</t>
    <phoneticPr fontId="1" type="noConversion"/>
  </si>
  <si>
    <t>dMean</t>
    <phoneticPr fontId="1" type="noConversion"/>
  </si>
  <si>
    <t>dMax</t>
    <phoneticPr fontId="1" type="noConversion"/>
  </si>
  <si>
    <t>dSD</t>
    <phoneticPr fontId="1" type="noConversion"/>
  </si>
  <si>
    <t>dMAD</t>
    <phoneticPr fontId="1" type="noConversion"/>
  </si>
  <si>
    <t>dAD</t>
    <phoneticPr fontId="1" type="noConversion"/>
  </si>
  <si>
    <t>dCV</t>
    <phoneticPr fontId="1" type="noConversion"/>
  </si>
  <si>
    <t>dSI</t>
    <phoneticPr fontId="1" type="noConversion"/>
  </si>
  <si>
    <t>dGC</t>
    <phoneticPr fontId="1" type="noConversion"/>
  </si>
  <si>
    <t>average</t>
    <phoneticPr fontId="1" type="noConversion"/>
  </si>
  <si>
    <t>ZY</t>
    <phoneticPr fontId="1" type="noConversion"/>
  </si>
  <si>
    <t>Average increasing percentage of travel distance and the decreasing percentages of ineqitable indicators</t>
    <phoneticPr fontId="1" type="noConversion"/>
  </si>
  <si>
    <t>Gurobi</t>
  </si>
  <si>
    <t>MH</t>
  </si>
  <si>
    <t>Size</t>
    <phoneticPr fontId="1" type="noConversion"/>
  </si>
  <si>
    <t>300*300</t>
    <phoneticPr fontId="1" type="noConversion"/>
  </si>
  <si>
    <t>60*200</t>
    <phoneticPr fontId="1" type="noConversion"/>
  </si>
  <si>
    <t>60*300</t>
    <phoneticPr fontId="1" type="noConversion"/>
  </si>
  <si>
    <t>196*196</t>
    <phoneticPr fontId="1" type="noConversion"/>
  </si>
  <si>
    <t>400*400</t>
    <phoneticPr fontId="1" type="noConversion"/>
  </si>
  <si>
    <t>105*324</t>
    <phoneticPr fontId="1" type="noConversion"/>
  </si>
  <si>
    <t>135*1276</t>
    <phoneticPr fontId="1" type="noConversion"/>
  </si>
  <si>
    <t>146*2999</t>
    <phoneticPr fontId="1" type="noConversion"/>
  </si>
  <si>
    <t>320*6752</t>
    <phoneticPr fontId="1" type="noConversion"/>
  </si>
  <si>
    <t>D400</t>
    <phoneticPr fontId="1" type="noConversion"/>
  </si>
  <si>
    <t>ZZ</t>
    <phoneticPr fontId="1" type="noConversion"/>
  </si>
  <si>
    <t>Time</t>
    <phoneticPr fontId="1" type="noConversion"/>
  </si>
  <si>
    <t>Time</t>
    <phoneticPr fontId="1" type="noConversion"/>
  </si>
  <si>
    <t>OBJ_1</t>
    <phoneticPr fontId="1" type="noConversion"/>
  </si>
  <si>
    <t>10*200</t>
    <phoneticPr fontId="1" type="noConversion"/>
  </si>
  <si>
    <t>MD-UFLP</t>
  </si>
  <si>
    <t>MDE-UFLP(a=0.001)</t>
  </si>
  <si>
    <t>MDE-UFLP(a=sd*sd/(sd*sd+2Mean)</t>
  </si>
  <si>
    <t>SI</t>
    <phoneticPr fontId="1" type="noConversion"/>
  </si>
  <si>
    <t>MDUFLP</t>
    <phoneticPr fontId="1" type="noConversion"/>
  </si>
  <si>
    <t>MEUFLP</t>
    <phoneticPr fontId="1" type="noConversion"/>
  </si>
  <si>
    <t>MEUFLP</t>
    <phoneticPr fontId="1" type="noConversion"/>
  </si>
  <si>
    <t>CostConst</t>
    <phoneticPr fontId="1" type="noConversion"/>
  </si>
  <si>
    <t>D</t>
    <phoneticPr fontId="1" type="noConversion"/>
  </si>
  <si>
    <t>alpha</t>
    <phoneticPr fontId="1" type="noConversion"/>
  </si>
  <si>
    <t>Gap</t>
    <phoneticPr fontId="1" type="noConversion"/>
  </si>
  <si>
    <t>NumF</t>
    <phoneticPr fontId="1" type="noConversion"/>
  </si>
  <si>
    <t>Fcost</t>
    <phoneticPr fontId="1" type="noConversion"/>
  </si>
  <si>
    <t>Dcost</t>
    <phoneticPr fontId="1" type="noConversion"/>
  </si>
  <si>
    <t>Max</t>
    <phoneticPr fontId="1" type="noConversion"/>
  </si>
  <si>
    <t>Mean</t>
    <phoneticPr fontId="1" type="noConversion"/>
  </si>
  <si>
    <t>SD</t>
    <phoneticPr fontId="1" type="noConversion"/>
  </si>
  <si>
    <t>MAD</t>
    <phoneticPr fontId="1" type="noConversion"/>
  </si>
  <si>
    <t>AD</t>
    <phoneticPr fontId="1" type="noConversion"/>
  </si>
  <si>
    <t>CV</t>
    <phoneticPr fontId="1" type="noConversion"/>
  </si>
  <si>
    <t>GC</t>
    <phoneticPr fontId="1" type="noConversion"/>
  </si>
  <si>
    <t>Time</t>
    <phoneticPr fontId="1" type="noConversion"/>
  </si>
  <si>
    <t>ILS</t>
    <phoneticPr fontId="1" type="noConversion"/>
  </si>
  <si>
    <t>OBJ_1</t>
    <phoneticPr fontId="1" type="noConversion"/>
  </si>
  <si>
    <t>UFLP</t>
    <phoneticPr fontId="1" type="noConversion"/>
  </si>
  <si>
    <t>~</t>
    <phoneticPr fontId="1" type="noConversion"/>
  </si>
  <si>
    <t>opt</t>
    <phoneticPr fontId="1" type="noConversion"/>
  </si>
  <si>
    <t>10*100</t>
    <phoneticPr fontId="1" type="noConversion"/>
  </si>
  <si>
    <t>MDUFLP</t>
    <phoneticPr fontId="1" type="noConversion"/>
  </si>
  <si>
    <t>opt</t>
    <phoneticPr fontId="1" type="noConversion"/>
  </si>
  <si>
    <t>~</t>
    <phoneticPr fontId="1" type="noConversion"/>
  </si>
  <si>
    <t>MEUFLP</t>
    <phoneticPr fontId="1" type="noConversion"/>
  </si>
  <si>
    <t>10*100</t>
    <phoneticPr fontId="1" type="noConversion"/>
  </si>
  <si>
    <t>opt</t>
    <phoneticPr fontId="1" type="noConversion"/>
  </si>
  <si>
    <t>OBJ_1</t>
    <phoneticPr fontId="1" type="noConversion"/>
  </si>
  <si>
    <t>Time</t>
    <phoneticPr fontId="1" type="noConversion"/>
  </si>
  <si>
    <t>OBJ_1</t>
    <phoneticPr fontId="1" type="noConversion"/>
  </si>
  <si>
    <t>WS</t>
    <phoneticPr fontId="1" type="noConversion"/>
  </si>
  <si>
    <t>Rural-plain</t>
    <phoneticPr fontId="1" type="noConversion"/>
  </si>
  <si>
    <t>302~5696</t>
    <phoneticPr fontId="1" type="noConversion"/>
  </si>
  <si>
    <t>30000-40000</t>
    <phoneticPr fontId="1" type="noConversion"/>
  </si>
  <si>
    <t>60000~80000</t>
    <phoneticPr fontId="1" type="noConversion"/>
  </si>
  <si>
    <t>Rural-hilly</t>
    <phoneticPr fontId="1" type="noConversion"/>
  </si>
  <si>
    <t>WS</t>
    <phoneticPr fontId="1" type="noConversion"/>
  </si>
  <si>
    <t>106*516</t>
    <phoneticPr fontId="1" type="noConversion"/>
  </si>
  <si>
    <t>obj</t>
    <phoneticPr fontId="1" type="noConversion"/>
  </si>
  <si>
    <t>GrbGap</t>
    <phoneticPr fontId="1" type="noConversion"/>
  </si>
  <si>
    <t>Average</t>
    <phoneticPr fontId="8" type="noConversion"/>
  </si>
  <si>
    <t>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</si>
</sst>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_ "/>
    <numFmt numFmtId="178" formatCode="0.0_);[Red]\(0.0\)"/>
    <numFmt numFmtId="179" formatCode="0.00_);[Red]\(0.00\)"/>
    <numFmt numFmtId="180" formatCode="0.000_);[Red]\(0.000\)"/>
    <numFmt numFmtId="181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sz val="11"/>
      <color theme="1"/>
      <name val="Segoe UI"/>
      <family val="2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Font="1"/>
    <xf numFmtId="17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78" fontId="2" fillId="0" borderId="0" xfId="0" applyNumberFormat="1" applyFont="1"/>
    <xf numFmtId="178" fontId="0" fillId="0" borderId="0" xfId="0" applyNumberFormat="1" applyFont="1"/>
    <xf numFmtId="180" fontId="2" fillId="0" borderId="0" xfId="0" applyNumberFormat="1" applyFont="1"/>
    <xf numFmtId="180" fontId="0" fillId="0" borderId="0" xfId="0" applyNumberFormat="1" applyFont="1"/>
    <xf numFmtId="179" fontId="0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178" fontId="3" fillId="0" borderId="0" xfId="0" applyNumberFormat="1" applyFont="1"/>
    <xf numFmtId="178" fontId="2" fillId="0" borderId="0" xfId="0" applyNumberFormat="1" applyFont="1" applyAlignment="1">
      <alignment horizontal="right"/>
    </xf>
    <xf numFmtId="178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78" fontId="3" fillId="0" borderId="0" xfId="0" applyNumberFormat="1" applyFont="1" applyAlignment="1">
      <alignment horizontal="right"/>
    </xf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78" fontId="0" fillId="0" borderId="0" xfId="0" applyNumberFormat="1" applyAlignment="1">
      <alignment horizontal="center"/>
    </xf>
    <xf numFmtId="181" fontId="0" fillId="0" borderId="0" xfId="0" applyNumberFormat="1" applyFont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2" fillId="0" borderId="0" xfId="0" applyNumberFormat="1" applyFont="1" applyAlignment="1">
      <alignment horizontal="center"/>
    </xf>
    <xf numFmtId="18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0" fontId="4" fillId="3" borderId="0" xfId="0" applyNumberFormat="1" applyFont="1" applyFill="1"/>
    <xf numFmtId="10" fontId="5" fillId="3" borderId="0" xfId="0" applyNumberFormat="1" applyFont="1" applyFill="1"/>
    <xf numFmtId="181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78" fontId="0" fillId="2" borderId="0" xfId="0" applyNumberFormat="1" applyFill="1"/>
    <xf numFmtId="0" fontId="3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5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/>
    </xf>
    <xf numFmtId="0" fontId="0" fillId="0" borderId="0" xfId="0" applyAlignment="1"/>
    <xf numFmtId="10" fontId="0" fillId="0" borderId="0" xfId="0" applyNumberForma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/>
    <xf numFmtId="177" fontId="0" fillId="2" borderId="0" xfId="0" applyNumberFormat="1" applyFill="1" applyAlignment="1">
      <alignment vertical="center"/>
    </xf>
    <xf numFmtId="10" fontId="10" fillId="3" borderId="0" xfId="0" applyNumberFormat="1" applyFont="1" applyFill="1"/>
    <xf numFmtId="10" fontId="3" fillId="0" borderId="0" xfId="0" applyNumberFormat="1" applyFont="1"/>
    <xf numFmtId="10" fontId="0" fillId="2" borderId="0" xfId="0" applyNumberFormat="1" applyFill="1"/>
    <xf numFmtId="178" fontId="0" fillId="0" borderId="0" xfId="0" applyNumberFormat="1" applyAlignment="1"/>
    <xf numFmtId="10" fontId="3" fillId="0" borderId="0" xfId="0" applyNumberFormat="1" applyFont="1" applyAlignme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i300_10!$H$3:$H$7</c:f>
              <c:numCache>
                <c:formatCode>0.0_ </c:formatCode>
                <c:ptCount val="5"/>
                <c:pt idx="0">
                  <c:v>1984.5460949999999</c:v>
                </c:pt>
                <c:pt idx="1">
                  <c:v>2198.6415689999999</c:v>
                </c:pt>
                <c:pt idx="2">
                  <c:v>2393.2540720000002</c:v>
                </c:pt>
                <c:pt idx="3">
                  <c:v>2579.6735669999998</c:v>
                </c:pt>
                <c:pt idx="4">
                  <c:v>2790.208419</c:v>
                </c:pt>
              </c:numCache>
            </c:numRef>
          </c:xVal>
          <c:yVal>
            <c:numRef>
              <c:f>i300_10!$K$3:$K$7</c:f>
              <c:numCache>
                <c:formatCode>0.000_ </c:formatCode>
                <c:ptCount val="5"/>
                <c:pt idx="0">
                  <c:v>1.14807414458</c:v>
                </c:pt>
                <c:pt idx="1">
                  <c:v>1.1141457862299999</c:v>
                </c:pt>
                <c:pt idx="2">
                  <c:v>1.0764455578000001</c:v>
                </c:pt>
                <c:pt idx="3">
                  <c:v>1.04447995618</c:v>
                </c:pt>
                <c:pt idx="4">
                  <c:v>1.0089006595900001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B-4187-B154-317FB7B5A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i300_10!$H$3:$H$7</c:f>
              <c:numCache>
                <c:formatCode>0.0_ </c:formatCode>
                <c:ptCount val="5"/>
                <c:pt idx="0">
                  <c:v>1984.5460949999999</c:v>
                </c:pt>
                <c:pt idx="1">
                  <c:v>2198.6415689999999</c:v>
                </c:pt>
                <c:pt idx="2">
                  <c:v>2393.2540720000002</c:v>
                </c:pt>
                <c:pt idx="3">
                  <c:v>2579.6735669999998</c:v>
                </c:pt>
                <c:pt idx="4">
                  <c:v>2790.208419</c:v>
                </c:pt>
              </c:numCache>
            </c:numRef>
          </c:xVal>
          <c:yVal>
            <c:numRef>
              <c:f>i300_10!$L$3:$L$7</c:f>
              <c:numCache>
                <c:formatCode>0.000_ </c:formatCode>
                <c:ptCount val="5"/>
                <c:pt idx="0">
                  <c:v>0.54604762255499995</c:v>
                </c:pt>
                <c:pt idx="1">
                  <c:v>0.51828448640400004</c:v>
                </c:pt>
                <c:pt idx="2">
                  <c:v>0.50324721976300002</c:v>
                </c:pt>
                <c:pt idx="3">
                  <c:v>0.49905732930300001</c:v>
                </c:pt>
                <c:pt idx="4">
                  <c:v>0.48757235868100002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B-4187-B154-317FB7B5AFFB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i300_10!$H$8:$H$12</c:f>
              <c:numCache>
                <c:formatCode>0.0_ </c:formatCode>
                <c:ptCount val="5"/>
                <c:pt idx="0">
                  <c:v>1996.2031930000001</c:v>
                </c:pt>
                <c:pt idx="1">
                  <c:v>2192.416099</c:v>
                </c:pt>
                <c:pt idx="2">
                  <c:v>2392.6255019999999</c:v>
                </c:pt>
                <c:pt idx="3">
                  <c:v>2597.0282360000001</c:v>
                </c:pt>
                <c:pt idx="4">
                  <c:v>2793.8759690000002</c:v>
                </c:pt>
              </c:numCache>
            </c:numRef>
          </c:xVal>
          <c:yVal>
            <c:numRef>
              <c:f>i300_10!$K$8:$K$12</c:f>
              <c:numCache>
                <c:formatCode>0.000_ </c:formatCode>
                <c:ptCount val="5"/>
                <c:pt idx="0">
                  <c:v>1.2193136413000001</c:v>
                </c:pt>
                <c:pt idx="1">
                  <c:v>1.15055465148</c:v>
                </c:pt>
                <c:pt idx="2">
                  <c:v>1.0886122092799999</c:v>
                </c:pt>
                <c:pt idx="3">
                  <c:v>1.0797129088999999</c:v>
                </c:pt>
                <c:pt idx="4">
                  <c:v>1.0496716766700001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B-4187-B154-317FB7B5AFFB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i300_10!$H$8:$H$12</c:f>
              <c:numCache>
                <c:formatCode>0.0_ </c:formatCode>
                <c:ptCount val="5"/>
                <c:pt idx="0">
                  <c:v>1996.2031930000001</c:v>
                </c:pt>
                <c:pt idx="1">
                  <c:v>2192.416099</c:v>
                </c:pt>
                <c:pt idx="2">
                  <c:v>2392.6255019999999</c:v>
                </c:pt>
                <c:pt idx="3">
                  <c:v>2597.0282360000001</c:v>
                </c:pt>
                <c:pt idx="4">
                  <c:v>2793.8759690000002</c:v>
                </c:pt>
              </c:numCache>
            </c:numRef>
          </c:xVal>
          <c:yVal>
            <c:numRef>
              <c:f>i300_10!$L$8:$L$12</c:f>
              <c:numCache>
                <c:formatCode>0.000_ </c:formatCode>
                <c:ptCount val="5"/>
                <c:pt idx="0">
                  <c:v>0.50177874788400001</c:v>
                </c:pt>
                <c:pt idx="1">
                  <c:v>0.49211073196400001</c:v>
                </c:pt>
                <c:pt idx="2">
                  <c:v>0.48465168716399998</c:v>
                </c:pt>
                <c:pt idx="3">
                  <c:v>0.46009298026700002</c:v>
                </c:pt>
                <c:pt idx="4">
                  <c:v>0.453040805539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B-4187-B154-317FB7B5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cflp_e196_1!$H$3:$H$7</c:f>
              <c:numCache>
                <c:formatCode>0.0_ </c:formatCode>
                <c:ptCount val="5"/>
                <c:pt idx="0">
                  <c:v>21966</c:v>
                </c:pt>
                <c:pt idx="1">
                  <c:v>23941</c:v>
                </c:pt>
                <c:pt idx="2">
                  <c:v>25999</c:v>
                </c:pt>
                <c:pt idx="3">
                  <c:v>27993</c:v>
                </c:pt>
                <c:pt idx="4">
                  <c:v>29987</c:v>
                </c:pt>
              </c:numCache>
            </c:numRef>
          </c:xVal>
          <c:yVal>
            <c:numRef>
              <c:f>cflp_e196_1!$K$3:$K$7</c:f>
              <c:numCache>
                <c:formatCode>0.000_);[Red]\(0.000\)</c:formatCode>
                <c:ptCount val="5"/>
                <c:pt idx="0">
                  <c:v>8.4118665432299995</c:v>
                </c:pt>
                <c:pt idx="1">
                  <c:v>7.9867858178000004</c:v>
                </c:pt>
                <c:pt idx="2">
                  <c:v>7.6145424249999998</c:v>
                </c:pt>
                <c:pt idx="3">
                  <c:v>7.3242261405400004</c:v>
                </c:pt>
                <c:pt idx="4">
                  <c:v>7.0460167898300003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E-499E-8E39-540DF85403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cflp_e196_1!$H$3:$H$7</c:f>
              <c:numCache>
                <c:formatCode>0.0_ </c:formatCode>
                <c:ptCount val="5"/>
                <c:pt idx="0">
                  <c:v>21966</c:v>
                </c:pt>
                <c:pt idx="1">
                  <c:v>23941</c:v>
                </c:pt>
                <c:pt idx="2">
                  <c:v>25999</c:v>
                </c:pt>
                <c:pt idx="3">
                  <c:v>27993</c:v>
                </c:pt>
                <c:pt idx="4">
                  <c:v>29987</c:v>
                </c:pt>
              </c:numCache>
            </c:numRef>
          </c:xVal>
          <c:yVal>
            <c:numRef>
              <c:f>cflp_e196_1!$L$3:$L$7</c:f>
              <c:numCache>
                <c:formatCode>0.000_);[Red]\(0.000\)</c:formatCode>
                <c:ptCount val="5"/>
                <c:pt idx="0">
                  <c:v>4.2519490373400002</c:v>
                </c:pt>
                <c:pt idx="1">
                  <c:v>4.1436320211400002</c:v>
                </c:pt>
                <c:pt idx="2">
                  <c:v>4.0612029105599996</c:v>
                </c:pt>
                <c:pt idx="3">
                  <c:v>3.9590073850800001</c:v>
                </c:pt>
                <c:pt idx="4">
                  <c:v>3.7660368525000001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E-499E-8E39-540DF854035D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cflp_e196_1!$H$8:$H$12</c:f>
              <c:numCache>
                <c:formatCode>0.0_ </c:formatCode>
                <c:ptCount val="5"/>
                <c:pt idx="0">
                  <c:v>21989</c:v>
                </c:pt>
                <c:pt idx="1">
                  <c:v>23976</c:v>
                </c:pt>
                <c:pt idx="2">
                  <c:v>25996</c:v>
                </c:pt>
                <c:pt idx="3">
                  <c:v>27897</c:v>
                </c:pt>
                <c:pt idx="4">
                  <c:v>29999</c:v>
                </c:pt>
              </c:numCache>
            </c:numRef>
          </c:xVal>
          <c:yVal>
            <c:numRef>
              <c:f>cflp_e196_1!$K$8:$K$12</c:f>
              <c:numCache>
                <c:formatCode>0.000_ </c:formatCode>
                <c:ptCount val="5"/>
                <c:pt idx="0">
                  <c:v>8.6607311792699999</c:v>
                </c:pt>
                <c:pt idx="1">
                  <c:v>8.2557019350999994</c:v>
                </c:pt>
                <c:pt idx="2">
                  <c:v>7.8362911653299996</c:v>
                </c:pt>
                <c:pt idx="3">
                  <c:v>7.6732455948</c:v>
                </c:pt>
                <c:pt idx="4">
                  <c:v>7.4809554360700004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E-499E-8E39-540DF854035D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cflp_e196_1!$H$8:$H$12</c:f>
              <c:numCache>
                <c:formatCode>0.0_ </c:formatCode>
                <c:ptCount val="5"/>
                <c:pt idx="0">
                  <c:v>21989</c:v>
                </c:pt>
                <c:pt idx="1">
                  <c:v>23976</c:v>
                </c:pt>
                <c:pt idx="2">
                  <c:v>25996</c:v>
                </c:pt>
                <c:pt idx="3">
                  <c:v>27897</c:v>
                </c:pt>
                <c:pt idx="4">
                  <c:v>29999</c:v>
                </c:pt>
              </c:numCache>
            </c:numRef>
          </c:xVal>
          <c:yVal>
            <c:numRef>
              <c:f>cflp_e196_1!$L$8:$L$12</c:f>
              <c:numCache>
                <c:formatCode>0.000_ </c:formatCode>
                <c:ptCount val="5"/>
                <c:pt idx="0">
                  <c:v>3.72345774342</c:v>
                </c:pt>
                <c:pt idx="1">
                  <c:v>3.4830227424500002</c:v>
                </c:pt>
                <c:pt idx="2">
                  <c:v>3.4815655424199998</c:v>
                </c:pt>
                <c:pt idx="3">
                  <c:v>3.11360335005</c:v>
                </c:pt>
                <c:pt idx="4">
                  <c:v>3.0021780095000001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E-499E-8E39-540DF854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geo_ZY!$H$3:$H$7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geo_ZY!$K$3:$K$7</c:f>
              <c:numCache>
                <c:formatCode>0.000_);[Red]\(0.000\)</c:formatCode>
                <c:ptCount val="5"/>
                <c:pt idx="0">
                  <c:v>0.55300808476300001</c:v>
                </c:pt>
                <c:pt idx="1">
                  <c:v>0.50463176038400004</c:v>
                </c:pt>
                <c:pt idx="2">
                  <c:v>0.47527199841399997</c:v>
                </c:pt>
                <c:pt idx="3">
                  <c:v>0.44907797524199999</c:v>
                </c:pt>
                <c:pt idx="4">
                  <c:v>0.42737048449499998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FE5-BC7E-65B3CABBF3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geo_ZY!$H$3:$H$7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geo_ZY!$L$3:$L$7</c:f>
              <c:numCache>
                <c:formatCode>0.000_);[Red]\(0.000\)</c:formatCode>
                <c:ptCount val="5"/>
                <c:pt idx="0">
                  <c:v>0.26072288439500002</c:v>
                </c:pt>
                <c:pt idx="1">
                  <c:v>0.24836493992299999</c:v>
                </c:pt>
                <c:pt idx="2">
                  <c:v>0.23740127653199999</c:v>
                </c:pt>
                <c:pt idx="3">
                  <c:v>0.227790086147</c:v>
                </c:pt>
                <c:pt idx="4">
                  <c:v>0.217151620022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FE5-BC7E-65B3CABBF33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geo_ZY!$H$8:$H$12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geo_ZY!$K$8:$K$12</c:f>
              <c:numCache>
                <c:formatCode>0.000_);[Red]\(0.000\)</c:formatCode>
                <c:ptCount val="5"/>
                <c:pt idx="0">
                  <c:v>0.55791132929099996</c:v>
                </c:pt>
                <c:pt idx="1">
                  <c:v>0.51315859042500001</c:v>
                </c:pt>
                <c:pt idx="2">
                  <c:v>0.48523113586900002</c:v>
                </c:pt>
                <c:pt idx="3">
                  <c:v>0.46464845791999998</c:v>
                </c:pt>
                <c:pt idx="4">
                  <c:v>0.43234140608900001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F-4FE5-BC7E-65B3CABBF33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geo_ZY!$H$8:$H$12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geo_ZY!$L$8:$L$12</c:f>
              <c:numCache>
                <c:formatCode>0.000_);[Red]\(0.000\)</c:formatCode>
                <c:ptCount val="5"/>
                <c:pt idx="0">
                  <c:v>0.25139164716700002</c:v>
                </c:pt>
                <c:pt idx="1">
                  <c:v>0.235233723452</c:v>
                </c:pt>
                <c:pt idx="2">
                  <c:v>0.226344130462</c:v>
                </c:pt>
                <c:pt idx="3">
                  <c:v>0.20952014587100001</c:v>
                </c:pt>
                <c:pt idx="4">
                  <c:v>0.20648702137700001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F-4FE5-BC7E-65B3CABB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24863"/>
        <c:axId val="588426111"/>
      </c:scatterChart>
      <c:valAx>
        <c:axId val="58842486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426111"/>
        <c:crosses val="autoZero"/>
        <c:crossBetween val="midCat"/>
      </c:valAx>
      <c:valAx>
        <c:axId val="5884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4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geo_gy!$H$3:$H$7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geo_gy!$K$3:$K$7</c:f>
              <c:numCache>
                <c:formatCode>0.000_);[Red]\(0.000\)</c:formatCode>
                <c:ptCount val="5"/>
                <c:pt idx="0">
                  <c:v>1.8664778738500001</c:v>
                </c:pt>
                <c:pt idx="1">
                  <c:v>1.7792942250499999</c:v>
                </c:pt>
                <c:pt idx="2">
                  <c:v>1.74098545088</c:v>
                </c:pt>
                <c:pt idx="3">
                  <c:v>1.7036634295799999</c:v>
                </c:pt>
                <c:pt idx="4">
                  <c:v>1.6688699313199999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7-4167-B89B-4CF60D2708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geo_gy!$H$3:$H$7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geo_gy!$L$3:$L$7</c:f>
              <c:numCache>
                <c:formatCode>0.000_);[Red]\(0.000\)</c:formatCode>
                <c:ptCount val="5"/>
                <c:pt idx="0">
                  <c:v>1.37772453707</c:v>
                </c:pt>
                <c:pt idx="1">
                  <c:v>1.3826318418800001</c:v>
                </c:pt>
                <c:pt idx="2">
                  <c:v>1.34147245409</c:v>
                </c:pt>
                <c:pt idx="3">
                  <c:v>1.3482616085200001</c:v>
                </c:pt>
                <c:pt idx="4">
                  <c:v>1.3186206163800001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7-4167-B89B-4CF60D27085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geo_gy!$H$8:$H$12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geo_gy!$K$8:$K$12</c:f>
              <c:numCache>
                <c:formatCode>0.000_);[Red]\(0.000\)</c:formatCode>
                <c:ptCount val="5"/>
                <c:pt idx="0">
                  <c:v>1.9722489802100001</c:v>
                </c:pt>
                <c:pt idx="1">
                  <c:v>1.8998764695999999</c:v>
                </c:pt>
                <c:pt idx="2">
                  <c:v>1.8409371300999999</c:v>
                </c:pt>
                <c:pt idx="3">
                  <c:v>1.81649988749</c:v>
                </c:pt>
                <c:pt idx="4">
                  <c:v>1.79794476761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7-4167-B89B-4CF60D27085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geo_gy!$H$8:$H$12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geo_gy!$L$8:$L$12</c:f>
              <c:numCache>
                <c:formatCode>0.000_);[Red]\(0.000\)</c:formatCode>
                <c:ptCount val="5"/>
                <c:pt idx="0">
                  <c:v>1.1740955928200001</c:v>
                </c:pt>
                <c:pt idx="1">
                  <c:v>1.13499373411</c:v>
                </c:pt>
                <c:pt idx="2">
                  <c:v>1.1254410675099999</c:v>
                </c:pt>
                <c:pt idx="3">
                  <c:v>1.1019188361700001</c:v>
                </c:pt>
                <c:pt idx="4">
                  <c:v>1.0781002561299999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7-4167-B89B-4CF60D27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912"/>
        <c:axId val="1747348992"/>
      </c:scatterChart>
      <c:valAx>
        <c:axId val="1747346912"/>
        <c:scaling>
          <c:orientation val="minMax"/>
          <c:min val="1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48992"/>
        <c:crosses val="autoZero"/>
        <c:crossBetween val="midCat"/>
      </c:valAx>
      <c:valAx>
        <c:axId val="17473489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geo_KF!$K$3:$K$7</c:f>
              <c:numCache>
                <c:formatCode>0.000_);[Red]\(0.000\)</c:formatCode>
                <c:ptCount val="5"/>
                <c:pt idx="0">
                  <c:v>1.0400980067500001</c:v>
                </c:pt>
                <c:pt idx="1">
                  <c:v>1.0006151164299999</c:v>
                </c:pt>
                <c:pt idx="2">
                  <c:v>0.96601548715499996</c:v>
                </c:pt>
                <c:pt idx="3">
                  <c:v>0.93959284744000005</c:v>
                </c:pt>
                <c:pt idx="4">
                  <c:v>0.92368998541000003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D-415F-926A-80CE37F062D9}"/>
            </c:ext>
          </c:extLst>
        </c:ser>
        <c:ser>
          <c:idx val="1"/>
          <c:order val="1"/>
          <c:tx>
            <c:v>SD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geo_KF!$L$3:$L$7</c:f>
              <c:numCache>
                <c:formatCode>0.000_);[Red]\(0.000\)</c:formatCode>
                <c:ptCount val="5"/>
                <c:pt idx="0">
                  <c:v>0.52307604403800001</c:v>
                </c:pt>
                <c:pt idx="1">
                  <c:v>0.49792333204</c:v>
                </c:pt>
                <c:pt idx="2">
                  <c:v>0.43961619250700001</c:v>
                </c:pt>
                <c:pt idx="3">
                  <c:v>0.43373333490299998</c:v>
                </c:pt>
                <c:pt idx="4">
                  <c:v>0.443212046395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D-415F-926A-80CE37F062D9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geo_KF!$H$8:$H$17</c:f>
              <c:numCache>
                <c:formatCode>0.0_);[Red]\(0.0\)</c:formatCode>
                <c:ptCount val="10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  <c:pt idx="5">
                  <c:v>397386</c:v>
                </c:pt>
                <c:pt idx="6">
                  <c:v>425510</c:v>
                </c:pt>
                <c:pt idx="7">
                  <c:v>454311</c:v>
                </c:pt>
                <c:pt idx="8">
                  <c:v>480835</c:v>
                </c:pt>
                <c:pt idx="9">
                  <c:v>519531</c:v>
                </c:pt>
              </c:numCache>
            </c:numRef>
          </c:xVal>
          <c:yVal>
            <c:numRef>
              <c:f>geo_KF!$K$8:$K$17</c:f>
              <c:numCache>
                <c:formatCode>0.000_);[Red]\(0.000\)</c:formatCode>
                <c:ptCount val="10"/>
                <c:pt idx="0">
                  <c:v>1.1054934081500001</c:v>
                </c:pt>
                <c:pt idx="1">
                  <c:v>1.02511562473</c:v>
                </c:pt>
                <c:pt idx="2">
                  <c:v>0.98049361025199999</c:v>
                </c:pt>
                <c:pt idx="3">
                  <c:v>0.962043139273</c:v>
                </c:pt>
                <c:pt idx="4">
                  <c:v>0.95552069594300004</c:v>
                </c:pt>
                <c:pt idx="5">
                  <c:v>1.0567383432399999</c:v>
                </c:pt>
                <c:pt idx="6">
                  <c:v>1.0211488377</c:v>
                </c:pt>
                <c:pt idx="7">
                  <c:v>0.96806081956300005</c:v>
                </c:pt>
                <c:pt idx="8">
                  <c:v>0.94961034858399995</c:v>
                </c:pt>
                <c:pt idx="9">
                  <c:v>0.93212668271700005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D-415F-926A-80CE37F062D9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geo_KF!$H$8:$H$17</c:f>
              <c:numCache>
                <c:formatCode>0.0_);[Red]\(0.0\)</c:formatCode>
                <c:ptCount val="10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  <c:pt idx="5">
                  <c:v>397386</c:v>
                </c:pt>
                <c:pt idx="6">
                  <c:v>425510</c:v>
                </c:pt>
                <c:pt idx="7">
                  <c:v>454311</c:v>
                </c:pt>
                <c:pt idx="8">
                  <c:v>480835</c:v>
                </c:pt>
                <c:pt idx="9">
                  <c:v>519531</c:v>
                </c:pt>
              </c:numCache>
            </c:numRef>
          </c:xVal>
          <c:yVal>
            <c:numRef>
              <c:f>geo_KF!$L$8:$L$17</c:f>
              <c:numCache>
                <c:formatCode>0.000_);[Red]\(0.000\)</c:formatCode>
                <c:ptCount val="10"/>
                <c:pt idx="0">
                  <c:v>0.438800364424</c:v>
                </c:pt>
                <c:pt idx="1">
                  <c:v>0.45223754375199998</c:v>
                </c:pt>
                <c:pt idx="2">
                  <c:v>0.43173309265400001</c:v>
                </c:pt>
                <c:pt idx="3">
                  <c:v>0.41229693808700002</c:v>
                </c:pt>
                <c:pt idx="4">
                  <c:v>0.38535750665099999</c:v>
                </c:pt>
                <c:pt idx="5">
                  <c:v>0.47327317754300002</c:v>
                </c:pt>
                <c:pt idx="6">
                  <c:v>0.45405252887500003</c:v>
                </c:pt>
                <c:pt idx="7">
                  <c:v>0.43591031220300003</c:v>
                </c:pt>
                <c:pt idx="8">
                  <c:v>0.416118156849</c:v>
                </c:pt>
                <c:pt idx="9">
                  <c:v>0.404459560479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D-415F-926A-80CE37F0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56111"/>
        <c:axId val="1238158191"/>
      </c:scatterChart>
      <c:valAx>
        <c:axId val="1238156111"/>
        <c:scaling>
          <c:orientation val="minMax"/>
          <c:max val="500000"/>
          <c:min val="3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58191"/>
        <c:crosses val="autoZero"/>
        <c:crossBetween val="midCat"/>
      </c:valAx>
      <c:valAx>
        <c:axId val="12381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5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geo_KF!$K$3:$K$7</c:f>
              <c:numCache>
                <c:formatCode>0.000_);[Red]\(0.000\)</c:formatCode>
                <c:ptCount val="5"/>
                <c:pt idx="0">
                  <c:v>1.0400980067500001</c:v>
                </c:pt>
                <c:pt idx="1">
                  <c:v>1.0006151164299999</c:v>
                </c:pt>
                <c:pt idx="2">
                  <c:v>0.96601548715499996</c:v>
                </c:pt>
                <c:pt idx="3">
                  <c:v>0.93959284744000005</c:v>
                </c:pt>
                <c:pt idx="4">
                  <c:v>0.92368998541000003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B-4963-A9B0-70317952F0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geo_KF!$L$3:$L$7</c:f>
              <c:numCache>
                <c:formatCode>0.000_);[Red]\(0.000\)</c:formatCode>
                <c:ptCount val="5"/>
                <c:pt idx="0">
                  <c:v>0.52307604403800001</c:v>
                </c:pt>
                <c:pt idx="1">
                  <c:v>0.49792333204</c:v>
                </c:pt>
                <c:pt idx="2">
                  <c:v>0.43961619250700001</c:v>
                </c:pt>
                <c:pt idx="3">
                  <c:v>0.43373333490299998</c:v>
                </c:pt>
                <c:pt idx="4">
                  <c:v>0.443212046395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B-4963-A9B0-70317952F00A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geo_KF!$H$8:$H$12</c:f>
              <c:numCache>
                <c:formatCode>0.0_);[Red]\(0.0\)</c:formatCode>
                <c:ptCount val="5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</c:numCache>
            </c:numRef>
          </c:xVal>
          <c:yVal>
            <c:numRef>
              <c:f>geo_KF!$K$8:$K$12</c:f>
              <c:numCache>
                <c:formatCode>0.000_);[Red]\(0.000\)</c:formatCode>
                <c:ptCount val="5"/>
                <c:pt idx="0">
                  <c:v>1.1054934081500001</c:v>
                </c:pt>
                <c:pt idx="1">
                  <c:v>1.02511562473</c:v>
                </c:pt>
                <c:pt idx="2">
                  <c:v>0.98049361025199999</c:v>
                </c:pt>
                <c:pt idx="3">
                  <c:v>0.962043139273</c:v>
                </c:pt>
                <c:pt idx="4">
                  <c:v>0.95552069594300004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B-4963-A9B0-70317952F00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geo_KF!$H$8:$H$12</c:f>
              <c:numCache>
                <c:formatCode>0.0_);[Red]\(0.0\)</c:formatCode>
                <c:ptCount val="5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</c:numCache>
            </c:numRef>
          </c:xVal>
          <c:yVal>
            <c:numRef>
              <c:f>geo_KF!$L$8:$L$12</c:f>
              <c:numCache>
                <c:formatCode>0.000_);[Red]\(0.000\)</c:formatCode>
                <c:ptCount val="5"/>
                <c:pt idx="0">
                  <c:v>0.438800364424</c:v>
                </c:pt>
                <c:pt idx="1">
                  <c:v>0.45223754375199998</c:v>
                </c:pt>
                <c:pt idx="2">
                  <c:v>0.43173309265400001</c:v>
                </c:pt>
                <c:pt idx="3">
                  <c:v>0.41229693808700002</c:v>
                </c:pt>
                <c:pt idx="4">
                  <c:v>0.38535750665099999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B-4963-A9B0-70317952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7728"/>
        <c:axId val="1828798560"/>
      </c:scatterChart>
      <c:valAx>
        <c:axId val="1828797728"/>
        <c:scaling>
          <c:orientation val="minMax"/>
          <c:max val="550000"/>
          <c:min val="3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98560"/>
        <c:crosses val="autoZero"/>
        <c:crossBetween val="midCat"/>
        <c:majorUnit val="60000"/>
      </c:valAx>
      <c:valAx>
        <c:axId val="18287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geo_ZZ!$I$3:$I$7</c:f>
              <c:numCache>
                <c:formatCode>0.00E+00</c:formatCode>
                <c:ptCount val="5"/>
                <c:pt idx="0">
                  <c:v>3300000</c:v>
                </c:pt>
                <c:pt idx="1">
                  <c:v>3497000</c:v>
                </c:pt>
                <c:pt idx="2">
                  <c:v>3699000</c:v>
                </c:pt>
                <c:pt idx="3">
                  <c:v>3899000</c:v>
                </c:pt>
                <c:pt idx="4">
                  <c:v>4100000</c:v>
                </c:pt>
              </c:numCache>
            </c:numRef>
          </c:xVal>
          <c:yVal>
            <c:numRef>
              <c:f>geo_ZZ!$L$3:$L$7</c:f>
              <c:numCache>
                <c:formatCode>0.000_ </c:formatCode>
                <c:ptCount val="5"/>
                <c:pt idx="0">
                  <c:v>0.75592535610800005</c:v>
                </c:pt>
                <c:pt idx="1">
                  <c:v>0.73650545893499997</c:v>
                </c:pt>
                <c:pt idx="2">
                  <c:v>0.71509083160499998</c:v>
                </c:pt>
                <c:pt idx="3">
                  <c:v>0.69898430616499996</c:v>
                </c:pt>
                <c:pt idx="4">
                  <c:v>0.682803031028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A-4B13-BB78-A3CB358A6A1C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geo_ZZ!$I$3:$I$7</c:f>
              <c:numCache>
                <c:formatCode>0.00E+00</c:formatCode>
                <c:ptCount val="5"/>
                <c:pt idx="0">
                  <c:v>3300000</c:v>
                </c:pt>
                <c:pt idx="1">
                  <c:v>3497000</c:v>
                </c:pt>
                <c:pt idx="2">
                  <c:v>3699000</c:v>
                </c:pt>
                <c:pt idx="3">
                  <c:v>3899000</c:v>
                </c:pt>
                <c:pt idx="4">
                  <c:v>4100000</c:v>
                </c:pt>
              </c:numCache>
            </c:numRef>
          </c:xVal>
          <c:yVal>
            <c:numRef>
              <c:f>geo_ZZ!$M$3:$M$7</c:f>
              <c:numCache>
                <c:formatCode>0.000_ </c:formatCode>
                <c:ptCount val="5"/>
                <c:pt idx="0">
                  <c:v>0.38070422701700002</c:v>
                </c:pt>
                <c:pt idx="1">
                  <c:v>0.36462464099500003</c:v>
                </c:pt>
                <c:pt idx="2">
                  <c:v>0.34291392945600002</c:v>
                </c:pt>
                <c:pt idx="3">
                  <c:v>0.33562862527699999</c:v>
                </c:pt>
                <c:pt idx="4">
                  <c:v>0.33712947646000002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A-4B13-BB78-A3CB358A6A1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geo_ZZ!$I$8:$I$12</c:f>
              <c:numCache>
                <c:formatCode>0.00E+00</c:formatCode>
                <c:ptCount val="5"/>
                <c:pt idx="0">
                  <c:v>3297000</c:v>
                </c:pt>
                <c:pt idx="1">
                  <c:v>3500000</c:v>
                </c:pt>
                <c:pt idx="2">
                  <c:v>3689000</c:v>
                </c:pt>
                <c:pt idx="3">
                  <c:v>3897000</c:v>
                </c:pt>
                <c:pt idx="4">
                  <c:v>4100000</c:v>
                </c:pt>
              </c:numCache>
            </c:numRef>
          </c:xVal>
          <c:yVal>
            <c:numRef>
              <c:f>geo_ZZ!$L$8:$L$12</c:f>
              <c:numCache>
                <c:formatCode>0.000_ </c:formatCode>
                <c:ptCount val="5"/>
                <c:pt idx="0">
                  <c:v>0.77535976080699998</c:v>
                </c:pt>
                <c:pt idx="1">
                  <c:v>0.758092244044</c:v>
                </c:pt>
                <c:pt idx="2">
                  <c:v>0.74076278310200006</c:v>
                </c:pt>
                <c:pt idx="3">
                  <c:v>0.71803421818400004</c:v>
                </c:pt>
                <c:pt idx="4">
                  <c:v>0.70904728012100005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A-4B13-BB78-A3CB358A6A1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geo_ZZ!$I$8:$I$12</c:f>
              <c:numCache>
                <c:formatCode>0.00E+00</c:formatCode>
                <c:ptCount val="5"/>
                <c:pt idx="0">
                  <c:v>3297000</c:v>
                </c:pt>
                <c:pt idx="1">
                  <c:v>3500000</c:v>
                </c:pt>
                <c:pt idx="2">
                  <c:v>3689000</c:v>
                </c:pt>
                <c:pt idx="3">
                  <c:v>3897000</c:v>
                </c:pt>
                <c:pt idx="4">
                  <c:v>4100000</c:v>
                </c:pt>
              </c:numCache>
            </c:numRef>
          </c:xVal>
          <c:yVal>
            <c:numRef>
              <c:f>geo_ZZ!$M$8:$M$12</c:f>
              <c:numCache>
                <c:formatCode>0.000_ </c:formatCode>
                <c:ptCount val="5"/>
                <c:pt idx="0">
                  <c:v>0.32653544623699998</c:v>
                </c:pt>
                <c:pt idx="1">
                  <c:v>0.31427726365000003</c:v>
                </c:pt>
                <c:pt idx="2">
                  <c:v>0.30484599684199998</c:v>
                </c:pt>
                <c:pt idx="3">
                  <c:v>0.299824784831</c:v>
                </c:pt>
                <c:pt idx="4">
                  <c:v>0.29058857778000002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A-4B13-BB78-A3CB358A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98976"/>
        <c:axId val="1741993984"/>
      </c:scatterChart>
      <c:valAx>
        <c:axId val="1741998976"/>
        <c:scaling>
          <c:orientation val="minMax"/>
          <c:max val="4200000"/>
          <c:min val="3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设施成本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41993984"/>
        <c:crosses val="autoZero"/>
        <c:crossBetween val="midCat"/>
        <c:majorUnit val="300000"/>
      </c:valAx>
      <c:valAx>
        <c:axId val="1741993984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平均出行距离及其标准差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41998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'60-200-1'!$H$3:$H$7</c:f>
              <c:numCache>
                <c:formatCode>0.0_ </c:formatCode>
                <c:ptCount val="5"/>
                <c:pt idx="0">
                  <c:v>9885</c:v>
                </c:pt>
                <c:pt idx="1">
                  <c:v>11768</c:v>
                </c:pt>
                <c:pt idx="2">
                  <c:v>13842</c:v>
                </c:pt>
                <c:pt idx="3">
                  <c:v>15993</c:v>
                </c:pt>
                <c:pt idx="4">
                  <c:v>17953</c:v>
                </c:pt>
              </c:numCache>
            </c:numRef>
          </c:xVal>
          <c:yVal>
            <c:numRef>
              <c:f>'60-200-1'!$K$3:$K$7</c:f>
              <c:numCache>
                <c:formatCode>0.000_ </c:formatCode>
                <c:ptCount val="5"/>
                <c:pt idx="0">
                  <c:v>1.32582018532</c:v>
                </c:pt>
                <c:pt idx="1">
                  <c:v>1.2326571500100001</c:v>
                </c:pt>
                <c:pt idx="2">
                  <c:v>1.1572752316599999</c:v>
                </c:pt>
                <c:pt idx="3">
                  <c:v>1.09541697971</c:v>
                </c:pt>
                <c:pt idx="4">
                  <c:v>1.04232406712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7-4F2E-9777-B39483A56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'60-200-1'!$H$3:$H$7</c:f>
              <c:numCache>
                <c:formatCode>0.0_ </c:formatCode>
                <c:ptCount val="5"/>
                <c:pt idx="0">
                  <c:v>9885</c:v>
                </c:pt>
                <c:pt idx="1">
                  <c:v>11768</c:v>
                </c:pt>
                <c:pt idx="2">
                  <c:v>13842</c:v>
                </c:pt>
                <c:pt idx="3">
                  <c:v>15993</c:v>
                </c:pt>
                <c:pt idx="4">
                  <c:v>17953</c:v>
                </c:pt>
              </c:numCache>
            </c:numRef>
          </c:xVal>
          <c:yVal>
            <c:numRef>
              <c:f>'60-200-1'!$L$3:$L$7</c:f>
              <c:numCache>
                <c:formatCode>0.000_ </c:formatCode>
                <c:ptCount val="5"/>
                <c:pt idx="0">
                  <c:v>0.57817857544600004</c:v>
                </c:pt>
                <c:pt idx="1">
                  <c:v>0.56154601526199999</c:v>
                </c:pt>
                <c:pt idx="2">
                  <c:v>0.50528805966199997</c:v>
                </c:pt>
                <c:pt idx="3">
                  <c:v>0.48584019479899998</c:v>
                </c:pt>
                <c:pt idx="4">
                  <c:v>0.48295459442900002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7-4F2E-9777-B39483A562CA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'60-200-1'!$H$8:$H$12</c:f>
              <c:numCache>
                <c:formatCode>0.0_ </c:formatCode>
                <c:ptCount val="5"/>
                <c:pt idx="0">
                  <c:v>9922</c:v>
                </c:pt>
                <c:pt idx="1">
                  <c:v>11644</c:v>
                </c:pt>
                <c:pt idx="2">
                  <c:v>13985</c:v>
                </c:pt>
                <c:pt idx="3">
                  <c:v>15783</c:v>
                </c:pt>
                <c:pt idx="4">
                  <c:v>17557</c:v>
                </c:pt>
              </c:numCache>
            </c:numRef>
          </c:xVal>
          <c:yVal>
            <c:numRef>
              <c:f>'60-200-1'!$K$8:$K$12</c:f>
              <c:numCache>
                <c:formatCode>0.000_);[Red]\(0.000\)</c:formatCode>
                <c:ptCount val="5"/>
                <c:pt idx="0">
                  <c:v>1.3606311044299999</c:v>
                </c:pt>
                <c:pt idx="1">
                  <c:v>1.23766591535</c:v>
                </c:pt>
                <c:pt idx="2">
                  <c:v>1.16078136739</c:v>
                </c:pt>
                <c:pt idx="3">
                  <c:v>1.1036814425200001</c:v>
                </c:pt>
                <c:pt idx="4">
                  <c:v>1.06711745555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7-4F2E-9777-B39483A562C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'60-200-1'!$H$8:$H$12</c:f>
              <c:numCache>
                <c:formatCode>0.0_ </c:formatCode>
                <c:ptCount val="5"/>
                <c:pt idx="0">
                  <c:v>9922</c:v>
                </c:pt>
                <c:pt idx="1">
                  <c:v>11644</c:v>
                </c:pt>
                <c:pt idx="2">
                  <c:v>13985</c:v>
                </c:pt>
                <c:pt idx="3">
                  <c:v>15783</c:v>
                </c:pt>
                <c:pt idx="4">
                  <c:v>17557</c:v>
                </c:pt>
              </c:numCache>
            </c:numRef>
          </c:xVal>
          <c:yVal>
            <c:numRef>
              <c:f>'60-200-1'!$L$8:$L$12</c:f>
              <c:numCache>
                <c:formatCode>0.000_);[Red]\(0.000\)</c:formatCode>
                <c:ptCount val="5"/>
                <c:pt idx="0">
                  <c:v>0.51973161026699999</c:v>
                </c:pt>
                <c:pt idx="1">
                  <c:v>0.51691076618700005</c:v>
                </c:pt>
                <c:pt idx="2">
                  <c:v>0.49579380519499999</c:v>
                </c:pt>
                <c:pt idx="3">
                  <c:v>0.47668674141299999</c:v>
                </c:pt>
                <c:pt idx="4">
                  <c:v>0.46007291407200002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7-4F2E-9777-B39483A5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'60-300-1'!$H$3:$H$7</c:f>
              <c:numCache>
                <c:formatCode>0.0_ </c:formatCode>
                <c:ptCount val="5"/>
                <c:pt idx="0">
                  <c:v>4933</c:v>
                </c:pt>
                <c:pt idx="1">
                  <c:v>5829</c:v>
                </c:pt>
                <c:pt idx="2">
                  <c:v>6936</c:v>
                </c:pt>
                <c:pt idx="3">
                  <c:v>7982</c:v>
                </c:pt>
                <c:pt idx="4">
                  <c:v>8841</c:v>
                </c:pt>
              </c:numCache>
            </c:numRef>
          </c:xVal>
          <c:yVal>
            <c:numRef>
              <c:f>'60-300-1'!$K$3:$K$7</c:f>
              <c:numCache>
                <c:formatCode>0.000_ </c:formatCode>
                <c:ptCount val="5"/>
                <c:pt idx="0">
                  <c:v>1.7325391644899999</c:v>
                </c:pt>
                <c:pt idx="1">
                  <c:v>1.5992167101799999</c:v>
                </c:pt>
                <c:pt idx="2">
                  <c:v>1.52333550914</c:v>
                </c:pt>
                <c:pt idx="3">
                  <c:v>1.4321148825100001</c:v>
                </c:pt>
                <c:pt idx="4">
                  <c:v>1.33746736292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B-4E50-8E35-8F4F207D7D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'60-300-1'!$H$3:$H$7</c:f>
              <c:numCache>
                <c:formatCode>0.0_ </c:formatCode>
                <c:ptCount val="5"/>
                <c:pt idx="0">
                  <c:v>4933</c:v>
                </c:pt>
                <c:pt idx="1">
                  <c:v>5829</c:v>
                </c:pt>
                <c:pt idx="2">
                  <c:v>6936</c:v>
                </c:pt>
                <c:pt idx="3">
                  <c:v>7982</c:v>
                </c:pt>
                <c:pt idx="4">
                  <c:v>8841</c:v>
                </c:pt>
              </c:numCache>
            </c:numRef>
          </c:xVal>
          <c:yVal>
            <c:numRef>
              <c:f>'60-300-1'!$L$3:$L$7</c:f>
              <c:numCache>
                <c:formatCode>0.000_ </c:formatCode>
                <c:ptCount val="5"/>
                <c:pt idx="0">
                  <c:v>0.75672030137599999</c:v>
                </c:pt>
                <c:pt idx="1">
                  <c:v>0.76079147642</c:v>
                </c:pt>
                <c:pt idx="2">
                  <c:v>0.631393937282</c:v>
                </c:pt>
                <c:pt idx="3">
                  <c:v>0.62565912910199994</c:v>
                </c:pt>
                <c:pt idx="4">
                  <c:v>0.59128213764000004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B-4E50-8E35-8F4F207D7D63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'60-300-1'!$H$8:$H$12</c:f>
              <c:numCache>
                <c:formatCode>0.0_ </c:formatCode>
                <c:ptCount val="5"/>
                <c:pt idx="0">
                  <c:v>4933</c:v>
                </c:pt>
                <c:pt idx="1">
                  <c:v>5855</c:v>
                </c:pt>
                <c:pt idx="2">
                  <c:v>6936</c:v>
                </c:pt>
                <c:pt idx="3">
                  <c:v>7949</c:v>
                </c:pt>
                <c:pt idx="4">
                  <c:v>8988</c:v>
                </c:pt>
              </c:numCache>
            </c:numRef>
          </c:xVal>
          <c:yVal>
            <c:numRef>
              <c:f>'60-300-1'!$K$8:$K$12</c:f>
              <c:numCache>
                <c:formatCode>0.000_ </c:formatCode>
                <c:ptCount val="5"/>
                <c:pt idx="0">
                  <c:v>1.7325391644899999</c:v>
                </c:pt>
                <c:pt idx="1">
                  <c:v>1.6842362924300001</c:v>
                </c:pt>
                <c:pt idx="2">
                  <c:v>1.52333550914</c:v>
                </c:pt>
                <c:pt idx="3">
                  <c:v>1.4375</c:v>
                </c:pt>
                <c:pt idx="4">
                  <c:v>1.3470953002599999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B-4E50-8E35-8F4F207D7D63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'60-300-1'!$H$8:$H$12</c:f>
              <c:numCache>
                <c:formatCode>0.0_ </c:formatCode>
                <c:ptCount val="5"/>
                <c:pt idx="0">
                  <c:v>4933</c:v>
                </c:pt>
                <c:pt idx="1">
                  <c:v>5855</c:v>
                </c:pt>
                <c:pt idx="2">
                  <c:v>6936</c:v>
                </c:pt>
                <c:pt idx="3">
                  <c:v>7949</c:v>
                </c:pt>
                <c:pt idx="4">
                  <c:v>8988</c:v>
                </c:pt>
              </c:numCache>
            </c:numRef>
          </c:xVal>
          <c:yVal>
            <c:numRef>
              <c:f>'60-300-1'!$L$8:$L$12</c:f>
              <c:numCache>
                <c:formatCode>0.000_ </c:formatCode>
                <c:ptCount val="5"/>
                <c:pt idx="0">
                  <c:v>0.75672030137599999</c:v>
                </c:pt>
                <c:pt idx="1">
                  <c:v>0.67406896279299999</c:v>
                </c:pt>
                <c:pt idx="2">
                  <c:v>0.631393937282</c:v>
                </c:pt>
                <c:pt idx="3">
                  <c:v>0.61540488680100003</c:v>
                </c:pt>
                <c:pt idx="4">
                  <c:v>0.57897665703900003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B-4E50-8E35-8F4F207D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ax val="10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'50-200-5-1'!$H$3:$H$7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16907</c:v>
                </c:pt>
                <c:pt idx="3">
                  <c:v>18854</c:v>
                </c:pt>
                <c:pt idx="4">
                  <c:v>20160</c:v>
                </c:pt>
              </c:numCache>
            </c:numRef>
          </c:xVal>
          <c:yVal>
            <c:numRef>
              <c:f>'50-200-5-1'!$K$3:$K$7</c:f>
              <c:numCache>
                <c:formatCode>0.000_ </c:formatCode>
                <c:ptCount val="5"/>
                <c:pt idx="0">
                  <c:v>3.7017726798700003E-2</c:v>
                </c:pt>
                <c:pt idx="1">
                  <c:v>3.1803962460899997E-2</c:v>
                </c:pt>
                <c:pt idx="2">
                  <c:v>2.7632950990600001E-2</c:v>
                </c:pt>
                <c:pt idx="3">
                  <c:v>2.4765380604799998E-2</c:v>
                </c:pt>
                <c:pt idx="4">
                  <c:v>2.1897810218999999E-2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E-4A6B-845E-A513665820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'50-200-5-1'!$H$3:$H$7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16907</c:v>
                </c:pt>
                <c:pt idx="3">
                  <c:v>18854</c:v>
                </c:pt>
                <c:pt idx="4">
                  <c:v>20160</c:v>
                </c:pt>
              </c:numCache>
            </c:numRef>
          </c:xVal>
          <c:yVal>
            <c:numRef>
              <c:f>'50-200-5-1'!$L$3:$L$7</c:f>
              <c:numCache>
                <c:formatCode>0.000_ </c:formatCode>
                <c:ptCount val="5"/>
                <c:pt idx="0">
                  <c:v>4.8027826825299998E-2</c:v>
                </c:pt>
                <c:pt idx="1">
                  <c:v>4.2684627325099998E-2</c:v>
                </c:pt>
                <c:pt idx="2">
                  <c:v>4.09515828618E-2</c:v>
                </c:pt>
                <c:pt idx="3">
                  <c:v>3.8073674798000001E-2</c:v>
                </c:pt>
                <c:pt idx="4">
                  <c:v>3.4502331019099997E-2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E-4A6B-845E-A51366582090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'50-200-5-1'!$H$8:$H$12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16895</c:v>
                </c:pt>
                <c:pt idx="3">
                  <c:v>17977</c:v>
                </c:pt>
                <c:pt idx="4">
                  <c:v>20908</c:v>
                </c:pt>
              </c:numCache>
            </c:numRef>
          </c:xVal>
          <c:yVal>
            <c:numRef>
              <c:f>'50-200-5-1'!$K$8:$K$12</c:f>
              <c:numCache>
                <c:formatCode>0.000_ </c:formatCode>
                <c:ptCount val="5"/>
                <c:pt idx="0">
                  <c:v>3.7017726798700003E-2</c:v>
                </c:pt>
                <c:pt idx="1">
                  <c:v>3.1803962460899997E-2</c:v>
                </c:pt>
                <c:pt idx="2">
                  <c:v>2.8936392075100001E-2</c:v>
                </c:pt>
                <c:pt idx="3">
                  <c:v>2.7111574556800001E-2</c:v>
                </c:pt>
                <c:pt idx="4">
                  <c:v>2.2419186652799999E-2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E-4A6B-845E-A51366582090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'50-200-5-1'!$H$8:$H$12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16895</c:v>
                </c:pt>
                <c:pt idx="3">
                  <c:v>17977</c:v>
                </c:pt>
                <c:pt idx="4">
                  <c:v>20908</c:v>
                </c:pt>
              </c:numCache>
            </c:numRef>
          </c:xVal>
          <c:yVal>
            <c:numRef>
              <c:f>'50-200-5-1'!$L$8:$L$12</c:f>
              <c:numCache>
                <c:formatCode>0.000_ </c:formatCode>
                <c:ptCount val="5"/>
                <c:pt idx="0">
                  <c:v>4.8027826825299998E-2</c:v>
                </c:pt>
                <c:pt idx="1">
                  <c:v>4.2684627325099998E-2</c:v>
                </c:pt>
                <c:pt idx="2">
                  <c:v>4.0230228952399999E-2</c:v>
                </c:pt>
                <c:pt idx="3">
                  <c:v>3.6496983978899999E-2</c:v>
                </c:pt>
                <c:pt idx="4">
                  <c:v>3.3880618543300003E-2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E-4A6B-845E-A5136658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'60-300-5-1'!$H$3:$H$7</c:f>
              <c:numCache>
                <c:formatCode>0.0_ </c:formatCode>
                <c:ptCount val="5"/>
                <c:pt idx="0">
                  <c:v>20939</c:v>
                </c:pt>
                <c:pt idx="1">
                  <c:v>22000</c:v>
                </c:pt>
                <c:pt idx="2">
                  <c:v>22453</c:v>
                </c:pt>
                <c:pt idx="3">
                  <c:v>23794</c:v>
                </c:pt>
                <c:pt idx="4">
                  <c:v>24945</c:v>
                </c:pt>
              </c:numCache>
            </c:numRef>
          </c:xVal>
          <c:yVal>
            <c:numRef>
              <c:f>'60-300-5-1'!$K$3:$K$7</c:f>
              <c:numCache>
                <c:formatCode>0.000_ </c:formatCode>
                <c:ptCount val="5"/>
                <c:pt idx="0">
                  <c:v>2.72025272025E-2</c:v>
                </c:pt>
                <c:pt idx="1">
                  <c:v>2.5798525798500001E-2</c:v>
                </c:pt>
                <c:pt idx="2">
                  <c:v>2.5272025271999999E-2</c:v>
                </c:pt>
                <c:pt idx="3">
                  <c:v>2.2815022814999999E-2</c:v>
                </c:pt>
                <c:pt idx="4">
                  <c:v>2.1235521235500002E-2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A-4893-A7B3-985207D35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'60-300-5-1'!$H$3:$H$7</c:f>
              <c:numCache>
                <c:formatCode>0.0_ </c:formatCode>
                <c:ptCount val="5"/>
                <c:pt idx="0">
                  <c:v>20939</c:v>
                </c:pt>
                <c:pt idx="1">
                  <c:v>22000</c:v>
                </c:pt>
                <c:pt idx="2">
                  <c:v>22453</c:v>
                </c:pt>
                <c:pt idx="3">
                  <c:v>23794</c:v>
                </c:pt>
                <c:pt idx="4">
                  <c:v>24945</c:v>
                </c:pt>
              </c:numCache>
            </c:numRef>
          </c:xVal>
          <c:yVal>
            <c:numRef>
              <c:f>'60-300-5-1'!$L$3:$L$7</c:f>
              <c:numCache>
                <c:formatCode>0.000_ </c:formatCode>
                <c:ptCount val="5"/>
                <c:pt idx="0">
                  <c:v>4.0584433343399999E-2</c:v>
                </c:pt>
                <c:pt idx="1">
                  <c:v>4.5280860489900002E-2</c:v>
                </c:pt>
                <c:pt idx="2">
                  <c:v>4.4149731890400001E-2</c:v>
                </c:pt>
                <c:pt idx="3">
                  <c:v>3.9149314540999999E-2</c:v>
                </c:pt>
                <c:pt idx="4">
                  <c:v>4.25079574113E-2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A-4893-A7B3-985207D35B0A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'60-300-5-1'!$H$8:$H$12</c:f>
              <c:numCache>
                <c:formatCode>0.0_ </c:formatCode>
                <c:ptCount val="5"/>
                <c:pt idx="0">
                  <c:v>20998</c:v>
                </c:pt>
                <c:pt idx="1">
                  <c:v>21280</c:v>
                </c:pt>
                <c:pt idx="2">
                  <c:v>21280</c:v>
                </c:pt>
                <c:pt idx="3">
                  <c:v>23684</c:v>
                </c:pt>
                <c:pt idx="4">
                  <c:v>24211</c:v>
                </c:pt>
              </c:numCache>
            </c:numRef>
          </c:xVal>
          <c:yVal>
            <c:numRef>
              <c:f>'60-300-5-1'!$K$8:$K$12</c:f>
              <c:numCache>
                <c:formatCode>0.000_ </c:formatCode>
                <c:ptCount val="5"/>
                <c:pt idx="0">
                  <c:v>2.8957528957499999E-2</c:v>
                </c:pt>
                <c:pt idx="1">
                  <c:v>2.7027027027000002E-2</c:v>
                </c:pt>
                <c:pt idx="2">
                  <c:v>2.7027027027000002E-2</c:v>
                </c:pt>
                <c:pt idx="3">
                  <c:v>2.4394524394499999E-2</c:v>
                </c:pt>
                <c:pt idx="4">
                  <c:v>2.3166023165999999E-2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A-4893-A7B3-985207D35B0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'60-300-5-1'!$H$8:$H$12</c:f>
              <c:numCache>
                <c:formatCode>0.0_ </c:formatCode>
                <c:ptCount val="5"/>
                <c:pt idx="0">
                  <c:v>20998</c:v>
                </c:pt>
                <c:pt idx="1">
                  <c:v>21280</c:v>
                </c:pt>
                <c:pt idx="2">
                  <c:v>21280</c:v>
                </c:pt>
                <c:pt idx="3">
                  <c:v>23684</c:v>
                </c:pt>
                <c:pt idx="4">
                  <c:v>24211</c:v>
                </c:pt>
              </c:numCache>
            </c:numRef>
          </c:xVal>
          <c:yVal>
            <c:numRef>
              <c:f>'60-300-5-1'!$L$8:$L$12</c:f>
              <c:numCache>
                <c:formatCode>0.000_ </c:formatCode>
                <c:ptCount val="5"/>
                <c:pt idx="0">
                  <c:v>3.9410596905300001E-2</c:v>
                </c:pt>
                <c:pt idx="1">
                  <c:v>3.8212718762599997E-2</c:v>
                </c:pt>
                <c:pt idx="2">
                  <c:v>3.8212718762599997E-2</c:v>
                </c:pt>
                <c:pt idx="3">
                  <c:v>3.5772266992399999E-2</c:v>
                </c:pt>
                <c:pt idx="4">
                  <c:v>3.49066109313E-2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EA-4893-A7B3-985207D3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cflp_a196!$H$3:$H$7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1098</c:v>
                </c:pt>
                <c:pt idx="3">
                  <c:v>1200</c:v>
                </c:pt>
                <c:pt idx="4">
                  <c:v>1295</c:v>
                </c:pt>
              </c:numCache>
            </c:numRef>
          </c:xVal>
          <c:yVal>
            <c:numRef>
              <c:f>cflp_a196!$K$3:$K$7</c:f>
              <c:numCache>
                <c:formatCode>0.000_);[Red]\(0.000\)</c:formatCode>
                <c:ptCount val="5"/>
                <c:pt idx="0">
                  <c:v>14.1151990959</c:v>
                </c:pt>
                <c:pt idx="1">
                  <c:v>13.2395708086</c:v>
                </c:pt>
                <c:pt idx="2">
                  <c:v>12.6152506665</c:v>
                </c:pt>
                <c:pt idx="3">
                  <c:v>12.1275058899</c:v>
                </c:pt>
                <c:pt idx="4">
                  <c:v>11.681915932700001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2-4F4C-A247-F9ABFF1B6B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cflp_a196!$H$3:$H$7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1098</c:v>
                </c:pt>
                <c:pt idx="3">
                  <c:v>1200</c:v>
                </c:pt>
                <c:pt idx="4">
                  <c:v>1295</c:v>
                </c:pt>
              </c:numCache>
            </c:numRef>
          </c:xVal>
          <c:yVal>
            <c:numRef>
              <c:f>cflp_a196!$L$3:$L$7</c:f>
              <c:numCache>
                <c:formatCode>0.000_);[Red]\(0.000\)</c:formatCode>
                <c:ptCount val="5"/>
                <c:pt idx="0">
                  <c:v>5.8515593066399996</c:v>
                </c:pt>
                <c:pt idx="1">
                  <c:v>5.4411967385100004</c:v>
                </c:pt>
                <c:pt idx="2">
                  <c:v>5.3177927760700001</c:v>
                </c:pt>
                <c:pt idx="3">
                  <c:v>5.2098933431000001</c:v>
                </c:pt>
                <c:pt idx="4">
                  <c:v>5.1505085282499996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2-4F4C-A247-F9ABFF1B6B8B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cflp_a196!$H$8:$H$12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1096</c:v>
                </c:pt>
                <c:pt idx="3">
                  <c:v>1194</c:v>
                </c:pt>
                <c:pt idx="4">
                  <c:v>1300</c:v>
                </c:pt>
              </c:numCache>
            </c:numRef>
          </c:xVal>
          <c:yVal>
            <c:numRef>
              <c:f>cflp_a196!$K$8:$K$12</c:f>
              <c:numCache>
                <c:formatCode>0.000_ </c:formatCode>
                <c:ptCount val="5"/>
                <c:pt idx="0">
                  <c:v>14.1151990959</c:v>
                </c:pt>
                <c:pt idx="1">
                  <c:v>13.2395708086</c:v>
                </c:pt>
                <c:pt idx="2">
                  <c:v>12.922709214299999</c:v>
                </c:pt>
                <c:pt idx="3">
                  <c:v>12.444842855199999</c:v>
                </c:pt>
                <c:pt idx="4">
                  <c:v>11.8839619485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2-4F4C-A247-F9ABFF1B6B8B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cflp_a196!$H$8:$H$12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1096</c:v>
                </c:pt>
                <c:pt idx="3">
                  <c:v>1194</c:v>
                </c:pt>
                <c:pt idx="4">
                  <c:v>1300</c:v>
                </c:pt>
              </c:numCache>
            </c:numRef>
          </c:xVal>
          <c:yVal>
            <c:numRef>
              <c:f>cflp_a196!$L$8:$L$12</c:f>
              <c:numCache>
                <c:formatCode>0.000_ </c:formatCode>
                <c:ptCount val="5"/>
                <c:pt idx="0">
                  <c:v>5.8515593066399996</c:v>
                </c:pt>
                <c:pt idx="1">
                  <c:v>5.4411967385100004</c:v>
                </c:pt>
                <c:pt idx="2">
                  <c:v>5.0742964557599999</c:v>
                </c:pt>
                <c:pt idx="3">
                  <c:v>5.0485771467499996</c:v>
                </c:pt>
                <c:pt idx="4">
                  <c:v>4.8917902316899999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2-4F4C-A247-F9ABFF1B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cflp_b196_1!$H$3:$H$7</c:f>
              <c:numCache>
                <c:formatCode>0.0_ 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1291</c:v>
                </c:pt>
                <c:pt idx="4">
                  <c:v>1397</c:v>
                </c:pt>
              </c:numCache>
            </c:numRef>
          </c:xVal>
          <c:yVal>
            <c:numRef>
              <c:f>cflp_b196_1!$K$3:$K$7</c:f>
              <c:numCache>
                <c:formatCode>0.000_);[Red]\(0.000\)</c:formatCode>
                <c:ptCount val="5"/>
                <c:pt idx="0">
                  <c:v>12.105252763099999</c:v>
                </c:pt>
                <c:pt idx="1">
                  <c:v>11.398894781699999</c:v>
                </c:pt>
                <c:pt idx="2">
                  <c:v>10.89650859</c:v>
                </c:pt>
                <c:pt idx="3">
                  <c:v>10.3944869378</c:v>
                </c:pt>
                <c:pt idx="4">
                  <c:v>9.9538616827900004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5-4EEB-81B0-F01EB52416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cflp_b196_1!$H$3:$H$7</c:f>
              <c:numCache>
                <c:formatCode>0.0_ 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1291</c:v>
                </c:pt>
                <c:pt idx="4">
                  <c:v>1397</c:v>
                </c:pt>
              </c:numCache>
            </c:numRef>
          </c:xVal>
          <c:yVal>
            <c:numRef>
              <c:f>cflp_b196_1!$L$3:$L$7</c:f>
              <c:numCache>
                <c:formatCode>0.000_);[Red]\(0.000\)</c:formatCode>
                <c:ptCount val="5"/>
                <c:pt idx="0">
                  <c:v>5.9738886278800001</c:v>
                </c:pt>
                <c:pt idx="1">
                  <c:v>5.7061454340099997</c:v>
                </c:pt>
                <c:pt idx="2">
                  <c:v>5.7707724642700002</c:v>
                </c:pt>
                <c:pt idx="3">
                  <c:v>5.3871112695700001</c:v>
                </c:pt>
                <c:pt idx="4">
                  <c:v>5.21548174618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5-4EEB-81B0-F01EB52416D6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cflp_b196_1!$H$8:$H$12</c:f>
              <c:numCache>
                <c:formatCode>0.0_ </c:formatCode>
                <c:ptCount val="5"/>
                <c:pt idx="0">
                  <c:v>991</c:v>
                </c:pt>
                <c:pt idx="1">
                  <c:v>1098</c:v>
                </c:pt>
                <c:pt idx="2">
                  <c:v>1198</c:v>
                </c:pt>
                <c:pt idx="3">
                  <c:v>1289</c:v>
                </c:pt>
                <c:pt idx="4">
                  <c:v>1393</c:v>
                </c:pt>
              </c:numCache>
            </c:numRef>
          </c:xVal>
          <c:yVal>
            <c:numRef>
              <c:f>cflp_b196_1!$K$8:$K$12</c:f>
              <c:numCache>
                <c:formatCode>0.000_ </c:formatCode>
                <c:ptCount val="5"/>
                <c:pt idx="0">
                  <c:v>12.549900941500001</c:v>
                </c:pt>
                <c:pt idx="1">
                  <c:v>12.0865146294</c:v>
                </c:pt>
                <c:pt idx="2">
                  <c:v>11.6780763976</c:v>
                </c:pt>
                <c:pt idx="3">
                  <c:v>10.397869220800001</c:v>
                </c:pt>
                <c:pt idx="4">
                  <c:v>10.048296582700001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5-4EEB-81B0-F01EB52416D6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cflp_b196_1!$H$8:$H$12</c:f>
              <c:numCache>
                <c:formatCode>0.0_ </c:formatCode>
                <c:ptCount val="5"/>
                <c:pt idx="0">
                  <c:v>991</c:v>
                </c:pt>
                <c:pt idx="1">
                  <c:v>1098</c:v>
                </c:pt>
                <c:pt idx="2">
                  <c:v>1198</c:v>
                </c:pt>
                <c:pt idx="3">
                  <c:v>1289</c:v>
                </c:pt>
                <c:pt idx="4">
                  <c:v>1393</c:v>
                </c:pt>
              </c:numCache>
            </c:numRef>
          </c:xVal>
          <c:yVal>
            <c:numRef>
              <c:f>cflp_b196_1!$L$8:$L$12</c:f>
              <c:numCache>
                <c:formatCode>0.000_ </c:formatCode>
                <c:ptCount val="5"/>
                <c:pt idx="0">
                  <c:v>5.5249883767899997</c:v>
                </c:pt>
                <c:pt idx="1">
                  <c:v>5.3483585915800003</c:v>
                </c:pt>
                <c:pt idx="2">
                  <c:v>5.1000281131199996</c:v>
                </c:pt>
                <c:pt idx="3">
                  <c:v>5.1544145290500003</c:v>
                </c:pt>
                <c:pt idx="4">
                  <c:v>5.0240341817000003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05-4EEB-81B0-F01EB524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cflp_c196_1!$H$3:$H$7</c:f>
              <c:numCache>
                <c:formatCode>0.0_ </c:formatCode>
                <c:ptCount val="5"/>
                <c:pt idx="0">
                  <c:v>10952</c:v>
                </c:pt>
                <c:pt idx="1">
                  <c:v>11994</c:v>
                </c:pt>
                <c:pt idx="2">
                  <c:v>12952</c:v>
                </c:pt>
                <c:pt idx="3">
                  <c:v>13899</c:v>
                </c:pt>
                <c:pt idx="4">
                  <c:v>14879</c:v>
                </c:pt>
              </c:numCache>
            </c:numRef>
          </c:xVal>
          <c:yVal>
            <c:numRef>
              <c:f>cflp_c196_1!$K$3:$K$7</c:f>
              <c:numCache>
                <c:formatCode>0.000_);[Red]\(0.000\)</c:formatCode>
                <c:ptCount val="5"/>
                <c:pt idx="0">
                  <c:v>11.954581383100001</c:v>
                </c:pt>
                <c:pt idx="1">
                  <c:v>11.3292904709</c:v>
                </c:pt>
                <c:pt idx="2">
                  <c:v>10.725473018600001</c:v>
                </c:pt>
                <c:pt idx="3">
                  <c:v>10.2410966189</c:v>
                </c:pt>
                <c:pt idx="4">
                  <c:v>9.8957858303700004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0-47E4-ACF1-6E25A54382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cflp_c196_1!$H$3:$H$7</c:f>
              <c:numCache>
                <c:formatCode>0.0_ </c:formatCode>
                <c:ptCount val="5"/>
                <c:pt idx="0">
                  <c:v>10952</c:v>
                </c:pt>
                <c:pt idx="1">
                  <c:v>11994</c:v>
                </c:pt>
                <c:pt idx="2">
                  <c:v>12952</c:v>
                </c:pt>
                <c:pt idx="3">
                  <c:v>13899</c:v>
                </c:pt>
                <c:pt idx="4">
                  <c:v>14879</c:v>
                </c:pt>
              </c:numCache>
            </c:numRef>
          </c:xVal>
          <c:yVal>
            <c:numRef>
              <c:f>cflp_c196_1!$L$3:$L$7</c:f>
              <c:numCache>
                <c:formatCode>0.000_);[Red]\(0.000\)</c:formatCode>
                <c:ptCount val="5"/>
                <c:pt idx="0">
                  <c:v>6.0689122082800004</c:v>
                </c:pt>
                <c:pt idx="1">
                  <c:v>5.9278450035499999</c:v>
                </c:pt>
                <c:pt idx="2">
                  <c:v>5.9217981364999996</c:v>
                </c:pt>
                <c:pt idx="3">
                  <c:v>5.7469875589799999</c:v>
                </c:pt>
                <c:pt idx="4">
                  <c:v>5.57911990781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0-47E4-ACF1-6E25A5438250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cflp_c196_1!$H$8:$H$12</c:f>
              <c:numCache>
                <c:formatCode>0.0_ </c:formatCode>
                <c:ptCount val="5"/>
                <c:pt idx="0">
                  <c:v>10988</c:v>
                </c:pt>
                <c:pt idx="1">
                  <c:v>11867</c:v>
                </c:pt>
                <c:pt idx="2">
                  <c:v>12860</c:v>
                </c:pt>
                <c:pt idx="3">
                  <c:v>13933</c:v>
                </c:pt>
                <c:pt idx="4">
                  <c:v>14943</c:v>
                </c:pt>
              </c:numCache>
            </c:numRef>
          </c:xVal>
          <c:yVal>
            <c:numRef>
              <c:f>cflp_c196_1!$K$8:$K$12</c:f>
              <c:numCache>
                <c:formatCode>0.000_ </c:formatCode>
                <c:ptCount val="5"/>
                <c:pt idx="0">
                  <c:v>12.199621388900001</c:v>
                </c:pt>
                <c:pt idx="1">
                  <c:v>11.6423329231</c:v>
                </c:pt>
                <c:pt idx="2">
                  <c:v>11.0860164892</c:v>
                </c:pt>
                <c:pt idx="3">
                  <c:v>10.5569891572</c:v>
                </c:pt>
                <c:pt idx="4">
                  <c:v>10.091348287500001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0-47E4-ACF1-6E25A5438250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cflp_c196_1!$H$8:$H$12</c:f>
              <c:numCache>
                <c:formatCode>0.0_ </c:formatCode>
                <c:ptCount val="5"/>
                <c:pt idx="0">
                  <c:v>10988</c:v>
                </c:pt>
                <c:pt idx="1">
                  <c:v>11867</c:v>
                </c:pt>
                <c:pt idx="2">
                  <c:v>12860</c:v>
                </c:pt>
                <c:pt idx="3">
                  <c:v>13933</c:v>
                </c:pt>
                <c:pt idx="4">
                  <c:v>14943</c:v>
                </c:pt>
              </c:numCache>
            </c:numRef>
          </c:xVal>
          <c:yVal>
            <c:numRef>
              <c:f>cflp_c196_1!$L$8:$L$12</c:f>
              <c:numCache>
                <c:formatCode>0.000_ </c:formatCode>
                <c:ptCount val="5"/>
                <c:pt idx="0">
                  <c:v>5.3459610610299997</c:v>
                </c:pt>
                <c:pt idx="1">
                  <c:v>5.2442917287000004</c:v>
                </c:pt>
                <c:pt idx="2">
                  <c:v>5.1215969896200004</c:v>
                </c:pt>
                <c:pt idx="3">
                  <c:v>5.0705421397099997</c:v>
                </c:pt>
                <c:pt idx="4">
                  <c:v>4.9612643490200004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40-47E4-ACF1-6E25A543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cflp_d196_1!$H$3:$H$7</c:f>
              <c:numCache>
                <c:formatCode>0.0_ </c:formatCode>
                <c:ptCount val="5"/>
                <c:pt idx="0">
                  <c:v>19957</c:v>
                </c:pt>
                <c:pt idx="1">
                  <c:v>21994</c:v>
                </c:pt>
                <c:pt idx="2">
                  <c:v>23998</c:v>
                </c:pt>
                <c:pt idx="3">
                  <c:v>25978</c:v>
                </c:pt>
                <c:pt idx="4">
                  <c:v>27963</c:v>
                </c:pt>
              </c:numCache>
            </c:numRef>
          </c:xVal>
          <c:yVal>
            <c:numRef>
              <c:f>cflp_d196_1!$K$3:$K$7</c:f>
              <c:numCache>
                <c:formatCode>0.000_);[Red]\(0.000\)</c:formatCode>
                <c:ptCount val="5"/>
                <c:pt idx="0">
                  <c:v>10.467629386900001</c:v>
                </c:pt>
                <c:pt idx="1">
                  <c:v>9.8725756261599997</c:v>
                </c:pt>
                <c:pt idx="2">
                  <c:v>9.4547629733500003</c:v>
                </c:pt>
                <c:pt idx="3">
                  <c:v>9.0641557182299994</c:v>
                </c:pt>
                <c:pt idx="4">
                  <c:v>8.6737519935199998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5-480A-909D-C2412A46CD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cflp_d196_1!$H$3:$H$7</c:f>
              <c:numCache>
                <c:formatCode>0.0_ </c:formatCode>
                <c:ptCount val="5"/>
                <c:pt idx="0">
                  <c:v>19957</c:v>
                </c:pt>
                <c:pt idx="1">
                  <c:v>21994</c:v>
                </c:pt>
                <c:pt idx="2">
                  <c:v>23998</c:v>
                </c:pt>
                <c:pt idx="3">
                  <c:v>25978</c:v>
                </c:pt>
                <c:pt idx="4">
                  <c:v>27963</c:v>
                </c:pt>
              </c:numCache>
            </c:numRef>
          </c:xVal>
          <c:yVal>
            <c:numRef>
              <c:f>cflp_d196_1!$L$3:$L$7</c:f>
              <c:numCache>
                <c:formatCode>0.000_);[Red]\(0.000\)</c:formatCode>
                <c:ptCount val="5"/>
                <c:pt idx="0">
                  <c:v>5.77791353893</c:v>
                </c:pt>
                <c:pt idx="1">
                  <c:v>5.5459289201199997</c:v>
                </c:pt>
                <c:pt idx="2">
                  <c:v>5.2577995483000004</c:v>
                </c:pt>
                <c:pt idx="3">
                  <c:v>5.3334226967699996</c:v>
                </c:pt>
                <c:pt idx="4">
                  <c:v>5.2676165204199998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5-480A-909D-C2412A46CD18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cflp_d196_1!$H$8:$H$12</c:f>
              <c:numCache>
                <c:formatCode>0.0_ </c:formatCode>
                <c:ptCount val="5"/>
                <c:pt idx="0">
                  <c:v>19948</c:v>
                </c:pt>
                <c:pt idx="1">
                  <c:v>21989</c:v>
                </c:pt>
                <c:pt idx="2">
                  <c:v>23927</c:v>
                </c:pt>
                <c:pt idx="3">
                  <c:v>25759</c:v>
                </c:pt>
                <c:pt idx="4">
                  <c:v>27982</c:v>
                </c:pt>
              </c:numCache>
            </c:numRef>
          </c:xVal>
          <c:yVal>
            <c:numRef>
              <c:f>cflp_d196_1!$K$8:$K$12</c:f>
              <c:numCache>
                <c:formatCode>0.000_ </c:formatCode>
                <c:ptCount val="5"/>
                <c:pt idx="0">
                  <c:v>11.094942327</c:v>
                </c:pt>
                <c:pt idx="1">
                  <c:v>9.9803684824999994</c:v>
                </c:pt>
                <c:pt idx="2">
                  <c:v>10.180409795199999</c:v>
                </c:pt>
                <c:pt idx="3">
                  <c:v>9.5899765520799995</c:v>
                </c:pt>
                <c:pt idx="4">
                  <c:v>9.2261788563099998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5-480A-909D-C2412A46CD18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cflp_d196_1!$H$8:$H$12</c:f>
              <c:numCache>
                <c:formatCode>0.0_ </c:formatCode>
                <c:ptCount val="5"/>
                <c:pt idx="0">
                  <c:v>19948</c:v>
                </c:pt>
                <c:pt idx="1">
                  <c:v>21989</c:v>
                </c:pt>
                <c:pt idx="2">
                  <c:v>23927</c:v>
                </c:pt>
                <c:pt idx="3">
                  <c:v>25759</c:v>
                </c:pt>
                <c:pt idx="4">
                  <c:v>27982</c:v>
                </c:pt>
              </c:numCache>
            </c:numRef>
          </c:xVal>
          <c:yVal>
            <c:numRef>
              <c:f>cflp_d196_1!$L$8:$L$12</c:f>
              <c:numCache>
                <c:formatCode>0.000_ </c:formatCode>
                <c:ptCount val="5"/>
                <c:pt idx="0">
                  <c:v>5.15580913266</c:v>
                </c:pt>
                <c:pt idx="1">
                  <c:v>5.1744395449200002</c:v>
                </c:pt>
                <c:pt idx="2">
                  <c:v>4.5780663101399997</c:v>
                </c:pt>
                <c:pt idx="3">
                  <c:v>4.5925423581400002</c:v>
                </c:pt>
                <c:pt idx="4">
                  <c:v>4.4217448146300002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15-480A-909D-C2412A46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160803</xdr:colOff>
      <xdr:row>20</xdr:row>
      <xdr:rowOff>135030</xdr:rowOff>
    </xdr:from>
    <xdr:to>
      <xdr:col>11</xdr:col>
      <xdr:colOff>400050</xdr:colOff>
      <xdr:row>36</xdr:row>
      <xdr:rowOff>111499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67797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20</xdr:row>
      <xdr:rowOff>23811</xdr:rowOff>
    </xdr:from>
    <xdr:to>
      <xdr:col>16</xdr:col>
      <xdr:colOff>409575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20</xdr:row>
      <xdr:rowOff>19050</xdr:rowOff>
    </xdr:from>
    <xdr:to>
      <xdr:col>16</xdr:col>
      <xdr:colOff>47625</xdr:colOff>
      <xdr:row>35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485775</xdr:colOff>
      <xdr:row>3</xdr:row>
      <xdr:rowOff>0</xdr:rowOff>
    </xdr:from>
    <xdr:to>
      <xdr:col>40</xdr:col>
      <xdr:colOff>314325</xdr:colOff>
      <xdr:row>15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20</xdr:row>
      <xdr:rowOff>47625</xdr:rowOff>
    </xdr:from>
    <xdr:to>
      <xdr:col>16</xdr:col>
      <xdr:colOff>57150</xdr:colOff>
      <xdr:row>35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719137</xdr:colOff>
      <xdr:row>19</xdr:row>
      <xdr:rowOff>152400</xdr:rowOff>
    </xdr:from>
    <xdr:to>
      <xdr:col>17</xdr:col>
      <xdr:colOff>333375</xdr:colOff>
      <xdr:row>34</xdr:row>
      <xdr:rowOff>57979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277347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0</xdr:rowOff>
    </xdr:from>
    <xdr:to>
      <xdr:col>18</xdr:col>
      <xdr:colOff>277347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17</xdr:col>
      <xdr:colOff>277347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15</xdr:col>
      <xdr:colOff>334497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296397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220197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220197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15</xdr:col>
      <xdr:colOff>105897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5" sqref="D15"/>
    </sheetView>
  </sheetViews>
  <sheetFormatPr defaultRowHeight="16.5" x14ac:dyDescent="0.3"/>
  <cols>
    <col min="1" max="3" width="9" style="42"/>
    <col min="4" max="4" width="17.125" style="42" customWidth="1"/>
    <col min="5" max="5" width="11.625" style="43" customWidth="1"/>
    <col min="6" max="6" width="13.625" style="43" customWidth="1"/>
    <col min="7" max="7" width="16" style="43" customWidth="1"/>
    <col min="8" max="16384" width="9" style="42"/>
  </cols>
  <sheetData>
    <row r="1" spans="1:7" x14ac:dyDescent="0.3">
      <c r="A1" s="42" t="s">
        <v>141</v>
      </c>
      <c r="B1" s="42" t="s">
        <v>143</v>
      </c>
      <c r="C1" s="42" t="s">
        <v>144</v>
      </c>
      <c r="D1" s="42" t="s">
        <v>192</v>
      </c>
      <c r="E1" s="43" t="s">
        <v>158</v>
      </c>
      <c r="F1" s="43" t="s">
        <v>145</v>
      </c>
      <c r="G1" s="43" t="s">
        <v>173</v>
      </c>
    </row>
    <row r="2" spans="1:7" x14ac:dyDescent="0.3">
      <c r="A2" s="42" t="s">
        <v>142</v>
      </c>
      <c r="B2" s="42">
        <v>300</v>
      </c>
      <c r="C2" s="42">
        <v>300</v>
      </c>
      <c r="D2" s="42" t="s">
        <v>191</v>
      </c>
      <c r="E2" s="43" t="s">
        <v>159</v>
      </c>
      <c r="F2" s="43" t="s">
        <v>165</v>
      </c>
      <c r="G2" s="43" t="s">
        <v>174</v>
      </c>
    </row>
    <row r="3" spans="1:7" x14ac:dyDescent="0.3">
      <c r="A3" s="42" t="s">
        <v>148</v>
      </c>
      <c r="B3" s="42">
        <v>300</v>
      </c>
      <c r="C3" s="42">
        <v>300</v>
      </c>
      <c r="D3" s="42" t="s">
        <v>160</v>
      </c>
      <c r="E3" s="43" t="s">
        <v>159</v>
      </c>
      <c r="F3" s="43" t="s">
        <v>183</v>
      </c>
      <c r="G3" s="43" t="s">
        <v>175</v>
      </c>
    </row>
    <row r="4" spans="1:7" x14ac:dyDescent="0.3">
      <c r="A4" s="42" t="s">
        <v>146</v>
      </c>
      <c r="B4" s="42">
        <v>60</v>
      </c>
      <c r="C4" s="42">
        <v>200</v>
      </c>
      <c r="D4" s="42" t="s">
        <v>160</v>
      </c>
      <c r="E4" s="43" t="s">
        <v>159</v>
      </c>
      <c r="F4" s="43" t="s">
        <v>184</v>
      </c>
      <c r="G4" s="43" t="s">
        <v>177</v>
      </c>
    </row>
    <row r="5" spans="1:7" x14ac:dyDescent="0.3">
      <c r="A5" s="42" t="s">
        <v>147</v>
      </c>
      <c r="B5" s="42">
        <v>60</v>
      </c>
      <c r="C5" s="42">
        <v>300</v>
      </c>
      <c r="D5" s="42" t="s">
        <v>160</v>
      </c>
      <c r="E5" s="43" t="s">
        <v>159</v>
      </c>
      <c r="F5" s="43" t="s">
        <v>185</v>
      </c>
      <c r="G5" s="43" t="s">
        <v>176</v>
      </c>
    </row>
    <row r="6" spans="1:7" x14ac:dyDescent="0.3">
      <c r="A6" s="42" t="s">
        <v>149</v>
      </c>
      <c r="B6" s="44">
        <v>196</v>
      </c>
      <c r="C6" s="44">
        <v>196</v>
      </c>
      <c r="D6" s="42" t="s">
        <v>161</v>
      </c>
      <c r="E6" s="43">
        <v>1</v>
      </c>
      <c r="F6" s="45" t="s">
        <v>166</v>
      </c>
      <c r="G6" s="43" t="s">
        <v>167</v>
      </c>
    </row>
    <row r="7" spans="1:7" x14ac:dyDescent="0.3">
      <c r="A7" s="42" t="s">
        <v>150</v>
      </c>
      <c r="B7" s="44">
        <v>196</v>
      </c>
      <c r="C7" s="44">
        <v>196</v>
      </c>
      <c r="D7" s="42" t="s">
        <v>160</v>
      </c>
      <c r="E7" s="43">
        <v>1</v>
      </c>
      <c r="F7" s="45" t="s">
        <v>166</v>
      </c>
      <c r="G7" s="43" t="s">
        <v>167</v>
      </c>
    </row>
    <row r="8" spans="1:7" x14ac:dyDescent="0.3">
      <c r="A8" s="42" t="s">
        <v>153</v>
      </c>
      <c r="B8" s="44">
        <v>196</v>
      </c>
      <c r="C8" s="44">
        <v>196</v>
      </c>
      <c r="D8" s="42" t="s">
        <v>160</v>
      </c>
      <c r="E8" s="45" t="s">
        <v>164</v>
      </c>
      <c r="F8" s="43" t="s">
        <v>167</v>
      </c>
      <c r="G8" s="43" t="s">
        <v>178</v>
      </c>
    </row>
    <row r="9" spans="1:7" x14ac:dyDescent="0.3">
      <c r="A9" s="42" t="s">
        <v>151</v>
      </c>
      <c r="B9" s="44">
        <v>196</v>
      </c>
      <c r="C9" s="44">
        <v>196</v>
      </c>
      <c r="D9" s="42" t="s">
        <v>189</v>
      </c>
      <c r="E9" s="43" t="s">
        <v>186</v>
      </c>
      <c r="F9" s="43" t="s">
        <v>168</v>
      </c>
      <c r="G9" s="43" t="s">
        <v>179</v>
      </c>
    </row>
    <row r="10" spans="1:7" x14ac:dyDescent="0.3">
      <c r="A10" s="42" t="s">
        <v>152</v>
      </c>
      <c r="B10" s="44">
        <v>196</v>
      </c>
      <c r="C10" s="44">
        <v>196</v>
      </c>
      <c r="D10" s="42" t="s">
        <v>161</v>
      </c>
      <c r="E10" s="45" t="s">
        <v>164</v>
      </c>
      <c r="F10" s="43" t="s">
        <v>167</v>
      </c>
      <c r="G10" s="43" t="s">
        <v>180</v>
      </c>
    </row>
    <row r="11" spans="1:7" x14ac:dyDescent="0.3">
      <c r="A11" s="42" t="s">
        <v>154</v>
      </c>
      <c r="B11" s="44">
        <v>105</v>
      </c>
      <c r="C11" s="44">
        <v>324</v>
      </c>
      <c r="D11" s="42" t="s">
        <v>190</v>
      </c>
      <c r="E11" s="43" t="s">
        <v>169</v>
      </c>
      <c r="F11" s="43">
        <v>400</v>
      </c>
      <c r="G11" s="43">
        <v>160</v>
      </c>
    </row>
    <row r="12" spans="1:7" customFormat="1" x14ac:dyDescent="0.3">
      <c r="A12" s="42" t="s">
        <v>261</v>
      </c>
      <c r="B12" s="44">
        <v>106</v>
      </c>
      <c r="C12" s="44">
        <v>516</v>
      </c>
      <c r="D12" s="42" t="s">
        <v>262</v>
      </c>
      <c r="E12" s="43" t="s">
        <v>263</v>
      </c>
      <c r="F12" s="43" t="s">
        <v>264</v>
      </c>
      <c r="G12" s="43" t="s">
        <v>265</v>
      </c>
    </row>
    <row r="13" spans="1:7" x14ac:dyDescent="0.3">
      <c r="A13" s="42" t="s">
        <v>155</v>
      </c>
      <c r="B13" s="44">
        <v>135</v>
      </c>
      <c r="C13" s="44">
        <v>1276</v>
      </c>
      <c r="D13" s="42" t="s">
        <v>266</v>
      </c>
      <c r="E13" s="43" t="s">
        <v>187</v>
      </c>
      <c r="F13" s="43">
        <v>40000</v>
      </c>
      <c r="G13" s="43">
        <v>80000</v>
      </c>
    </row>
    <row r="14" spans="1:7" x14ac:dyDescent="0.3">
      <c r="A14" s="42" t="s">
        <v>156</v>
      </c>
      <c r="B14" s="44">
        <v>146</v>
      </c>
      <c r="C14" s="44">
        <v>2999</v>
      </c>
      <c r="D14" s="42" t="s">
        <v>162</v>
      </c>
      <c r="E14" s="43" t="s">
        <v>170</v>
      </c>
      <c r="F14" s="43" t="s">
        <v>171</v>
      </c>
      <c r="G14" s="43" t="s">
        <v>181</v>
      </c>
    </row>
    <row r="15" spans="1:7" x14ac:dyDescent="0.3">
      <c r="A15" s="42" t="s">
        <v>157</v>
      </c>
      <c r="B15" s="44">
        <v>320</v>
      </c>
      <c r="C15" s="42">
        <v>6752</v>
      </c>
      <c r="D15" s="42" t="s">
        <v>163</v>
      </c>
      <c r="E15" s="43" t="s">
        <v>188</v>
      </c>
      <c r="F15" s="43" t="s">
        <v>172</v>
      </c>
      <c r="G15" s="43" t="s">
        <v>182</v>
      </c>
    </row>
    <row r="18" spans="1:7" x14ac:dyDescent="0.3">
      <c r="A18" s="44"/>
      <c r="B18" s="44"/>
      <c r="C18" s="44"/>
      <c r="D18" s="44"/>
      <c r="E18" s="46"/>
      <c r="F18" s="46"/>
      <c r="G18" s="47"/>
    </row>
    <row r="19" spans="1:7" x14ac:dyDescent="0.3">
      <c r="A19" s="44"/>
      <c r="B19" s="44"/>
      <c r="C19" s="44"/>
      <c r="D19" s="44"/>
      <c r="E19" s="46"/>
      <c r="F19" s="46"/>
      <c r="G19" s="47"/>
    </row>
    <row r="20" spans="1:7" x14ac:dyDescent="0.3">
      <c r="A20" s="44"/>
      <c r="B20" s="44"/>
      <c r="C20" s="44"/>
      <c r="D20" s="44"/>
      <c r="E20" s="46"/>
      <c r="F20" s="46"/>
      <c r="G20" s="47"/>
    </row>
    <row r="21" spans="1:7" x14ac:dyDescent="0.3">
      <c r="A21" s="44"/>
      <c r="B21" s="44"/>
      <c r="C21" s="44"/>
      <c r="D21" s="44"/>
      <c r="E21" s="46"/>
      <c r="F21" s="46"/>
      <c r="G21" s="47"/>
    </row>
    <row r="22" spans="1:7" x14ac:dyDescent="0.3">
      <c r="A22" s="44"/>
      <c r="B22" s="44"/>
      <c r="C22" s="44"/>
      <c r="D22" s="44"/>
      <c r="F22" s="46"/>
      <c r="G22" s="4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AF13" sqref="AF13:AF17"/>
    </sheetView>
  </sheetViews>
  <sheetFormatPr defaultRowHeight="14.25" x14ac:dyDescent="0.2"/>
  <cols>
    <col min="2" max="2" width="6.375" customWidth="1"/>
    <col min="3" max="3" width="6.875" style="4" customWidth="1"/>
    <col min="4" max="4" width="7.125" style="35" customWidth="1"/>
    <col min="5" max="5" width="7.5" customWidth="1"/>
    <col min="6" max="6" width="4.875" customWidth="1"/>
    <col min="7" max="7" width="4" customWidth="1"/>
    <col min="8" max="9" width="7.5" customWidth="1"/>
    <col min="10" max="10" width="9" style="25"/>
    <col min="11" max="17" width="6.875" style="25" customWidth="1"/>
    <col min="18" max="18" width="5.625" customWidth="1"/>
    <col min="20" max="20" width="7.125" customWidth="1"/>
    <col min="21" max="21" width="4.75" customWidth="1"/>
    <col min="22" max="22" width="7.125" customWidth="1"/>
    <col min="23" max="23" width="4.75" customWidth="1"/>
    <col min="24" max="24" width="7.125" customWidth="1"/>
    <col min="25" max="25" width="4.75" customWidth="1"/>
    <col min="26" max="26" width="7.125" customWidth="1"/>
    <col min="27" max="27" width="4.75" customWidth="1"/>
    <col min="28" max="28" width="7.125" customWidth="1"/>
    <col min="29" max="29" width="4.75" customWidth="1"/>
    <col min="30" max="32" width="6" style="32" customWidth="1"/>
  </cols>
  <sheetData>
    <row r="1" spans="1:32" x14ac:dyDescent="0.2">
      <c r="B1" t="s">
        <v>10</v>
      </c>
      <c r="C1" s="27" t="s">
        <v>15</v>
      </c>
      <c r="D1" s="35" t="s">
        <v>20</v>
      </c>
      <c r="E1" s="2" t="s">
        <v>44</v>
      </c>
      <c r="F1" s="3" t="s">
        <v>5</v>
      </c>
      <c r="G1" t="s">
        <v>0</v>
      </c>
      <c r="H1" s="2" t="s">
        <v>76</v>
      </c>
      <c r="I1" s="2" t="s">
        <v>77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" t="s">
        <v>79</v>
      </c>
      <c r="S1" s="13" t="s">
        <v>24</v>
      </c>
      <c r="T1" s="2" t="s">
        <v>34</v>
      </c>
      <c r="U1" s="2" t="s">
        <v>11</v>
      </c>
      <c r="V1" s="2" t="s">
        <v>78</v>
      </c>
      <c r="W1" s="2" t="s">
        <v>79</v>
      </c>
      <c r="X1" s="2" t="s">
        <v>78</v>
      </c>
      <c r="Y1" s="2" t="s">
        <v>79</v>
      </c>
      <c r="Z1" s="2" t="s">
        <v>78</v>
      </c>
      <c r="AA1" s="2" t="s">
        <v>11</v>
      </c>
      <c r="AB1" s="2" t="s">
        <v>78</v>
      </c>
      <c r="AC1" s="2" t="s">
        <v>79</v>
      </c>
      <c r="AD1" s="10" t="s">
        <v>29</v>
      </c>
      <c r="AE1" s="10" t="s">
        <v>28</v>
      </c>
      <c r="AF1" s="33" t="s">
        <v>37</v>
      </c>
    </row>
    <row r="2" spans="1:32" x14ac:dyDescent="0.2">
      <c r="A2" t="s">
        <v>17</v>
      </c>
      <c r="E2" s="30">
        <v>3570.58913063</v>
      </c>
      <c r="F2" t="s">
        <v>41</v>
      </c>
      <c r="G2">
        <v>10</v>
      </c>
      <c r="H2" s="30">
        <v>1098</v>
      </c>
      <c r="I2" s="30">
        <v>2472.58913063</v>
      </c>
      <c r="J2" s="25">
        <v>25.238858928199999</v>
      </c>
      <c r="K2" s="25">
        <v>12.6152506665</v>
      </c>
      <c r="L2" s="25">
        <v>5.3177927760700001</v>
      </c>
      <c r="M2" s="25">
        <v>4.4498630594200002</v>
      </c>
      <c r="N2" s="25">
        <v>5.8829760196100001</v>
      </c>
      <c r="O2" s="25">
        <v>0.42153683003600001</v>
      </c>
      <c r="P2" s="25">
        <v>0.176368396358</v>
      </c>
      <c r="Q2" s="25">
        <v>0.23316920825199999</v>
      </c>
      <c r="R2" s="30">
        <v>32.774999856900003</v>
      </c>
      <c r="S2" t="s">
        <v>69</v>
      </c>
      <c r="T2" s="30">
        <v>3570.58913063</v>
      </c>
      <c r="U2" s="30">
        <v>6.8639999999999999</v>
      </c>
      <c r="V2" s="30">
        <v>3570.58913063</v>
      </c>
      <c r="W2" s="30">
        <v>5.9530000000000003</v>
      </c>
      <c r="X2" s="30">
        <v>3570.58913063</v>
      </c>
      <c r="Y2" s="30">
        <v>8.1440000000000001</v>
      </c>
      <c r="Z2" s="30">
        <v>3570.58913063</v>
      </c>
      <c r="AA2" s="30">
        <v>8.32</v>
      </c>
      <c r="AB2" s="30">
        <v>3570.58913063</v>
      </c>
      <c r="AC2" s="30">
        <v>6.7069999999999999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7.1975999999999996</v>
      </c>
    </row>
    <row r="3" spans="1:32" x14ac:dyDescent="0.2">
      <c r="A3" t="s">
        <v>62</v>
      </c>
      <c r="B3">
        <v>900</v>
      </c>
      <c r="E3" s="30">
        <v>2766.5790228000001</v>
      </c>
      <c r="F3" t="s">
        <v>41</v>
      </c>
      <c r="G3">
        <v>8</v>
      </c>
      <c r="H3" s="30">
        <v>900</v>
      </c>
      <c r="I3" s="30">
        <v>2766.5790228000001</v>
      </c>
      <c r="J3" s="25">
        <v>29.832867780400001</v>
      </c>
      <c r="K3" s="25">
        <v>14.1151990959</v>
      </c>
      <c r="L3" s="25">
        <v>5.8515593066399996</v>
      </c>
      <c r="M3" s="25">
        <v>4.5930984690100001</v>
      </c>
      <c r="N3" s="25">
        <v>6.4921570440599998</v>
      </c>
      <c r="O3" s="25">
        <v>0.41455733404</v>
      </c>
      <c r="P3" s="25">
        <v>0.16270044927499999</v>
      </c>
      <c r="Q3" s="25">
        <v>0.229970438247</v>
      </c>
      <c r="R3" s="30">
        <v>33.295000076299999</v>
      </c>
      <c r="S3" t="s">
        <v>69</v>
      </c>
      <c r="T3" s="30">
        <v>2766.5790228000001</v>
      </c>
      <c r="U3" s="30">
        <v>6.8389999866500002</v>
      </c>
      <c r="V3" s="30">
        <v>2766.5790228000001</v>
      </c>
      <c r="W3" s="30">
        <v>4.3130002021799996</v>
      </c>
      <c r="X3" s="30">
        <v>2775.9977445599998</v>
      </c>
      <c r="Y3" s="30">
        <v>2.97600007057</v>
      </c>
      <c r="Z3" s="30">
        <v>2766.5790228000001</v>
      </c>
      <c r="AA3" s="30">
        <v>3.58700013161</v>
      </c>
      <c r="AB3" s="30">
        <v>2766.5790228000001</v>
      </c>
      <c r="AC3" s="30">
        <v>3.7820000648500001</v>
      </c>
      <c r="AD3" s="3">
        <f t="shared" si="0"/>
        <v>1.521487113094301E-3</v>
      </c>
      <c r="AE3" s="3">
        <f t="shared" si="1"/>
        <v>6.8089302220387005E-4</v>
      </c>
      <c r="AF3" s="27">
        <f t="shared" si="2"/>
        <v>4.2994000911720001</v>
      </c>
    </row>
    <row r="4" spans="1:32" x14ac:dyDescent="0.2">
      <c r="A4" t="s">
        <v>62</v>
      </c>
      <c r="B4">
        <v>1000</v>
      </c>
      <c r="E4" s="30">
        <v>2594.9558784800001</v>
      </c>
      <c r="F4" t="s">
        <v>41</v>
      </c>
      <c r="G4">
        <v>9</v>
      </c>
      <c r="H4" s="30">
        <v>996</v>
      </c>
      <c r="I4" s="30">
        <v>2594.9558784800001</v>
      </c>
      <c r="J4" s="25">
        <v>25.238858928199999</v>
      </c>
      <c r="K4" s="25">
        <v>13.2395708086</v>
      </c>
      <c r="L4" s="25">
        <v>5.4411967385100004</v>
      </c>
      <c r="M4" s="25">
        <v>4.4780028025899998</v>
      </c>
      <c r="N4" s="25">
        <v>6.0323081731199997</v>
      </c>
      <c r="O4" s="25">
        <v>0.41097984346900002</v>
      </c>
      <c r="P4" s="25">
        <v>0.16911434922400001</v>
      </c>
      <c r="Q4" s="25">
        <v>0.22781358475800001</v>
      </c>
      <c r="R4" s="30">
        <v>35.055000066799998</v>
      </c>
      <c r="S4" t="s">
        <v>69</v>
      </c>
      <c r="T4" s="30">
        <v>2594.9558784800001</v>
      </c>
      <c r="U4" s="30">
        <v>3.2089998722100002</v>
      </c>
      <c r="V4" s="30">
        <v>2594.9558784800001</v>
      </c>
      <c r="W4" s="30">
        <v>2.8849999904599999</v>
      </c>
      <c r="X4" s="30">
        <v>2594.9558784800001</v>
      </c>
      <c r="Y4" s="30">
        <v>3.6259999275200001</v>
      </c>
      <c r="Z4" s="30">
        <v>2594.9558784800001</v>
      </c>
      <c r="AA4" s="30">
        <v>2.5999999046300002</v>
      </c>
      <c r="AB4" s="30">
        <v>2594.9558784800001</v>
      </c>
      <c r="AC4" s="30">
        <v>3.9379999637599998</v>
      </c>
      <c r="AD4" s="3">
        <f t="shared" si="0"/>
        <v>0</v>
      </c>
      <c r="AE4" s="3">
        <f t="shared" si="1"/>
        <v>0</v>
      </c>
      <c r="AF4" s="27">
        <f t="shared" si="2"/>
        <v>3.251599931716</v>
      </c>
    </row>
    <row r="5" spans="1:32" x14ac:dyDescent="0.2">
      <c r="A5" t="s">
        <v>62</v>
      </c>
      <c r="B5">
        <v>1100</v>
      </c>
      <c r="E5" s="30">
        <v>2472.58913063</v>
      </c>
      <c r="F5" t="s">
        <v>41</v>
      </c>
      <c r="G5">
        <v>10</v>
      </c>
      <c r="H5" s="30">
        <v>1098</v>
      </c>
      <c r="I5" s="30">
        <v>2472.58913063</v>
      </c>
      <c r="J5" s="25">
        <v>25.238858928199999</v>
      </c>
      <c r="K5" s="25">
        <v>12.6152506665</v>
      </c>
      <c r="L5" s="25">
        <v>5.3177927760700001</v>
      </c>
      <c r="M5" s="25">
        <v>4.4498630594200002</v>
      </c>
      <c r="N5" s="25">
        <v>5.8829760196100001</v>
      </c>
      <c r="O5" s="25">
        <v>0.42153683003600001</v>
      </c>
      <c r="P5" s="25">
        <v>0.176368396358</v>
      </c>
      <c r="Q5" s="25">
        <v>0.23316920825199999</v>
      </c>
      <c r="R5" s="30">
        <v>34.8139998913</v>
      </c>
      <c r="S5" t="s">
        <v>69</v>
      </c>
      <c r="T5" s="30">
        <v>2472.58913063</v>
      </c>
      <c r="U5" s="30">
        <v>2.7129998207099999</v>
      </c>
      <c r="V5" s="30">
        <v>2472.58913063</v>
      </c>
      <c r="W5" s="30">
        <v>3.49499988556</v>
      </c>
      <c r="X5" s="30">
        <v>2472.58913063</v>
      </c>
      <c r="Y5" s="30">
        <v>3.1710000038100001</v>
      </c>
      <c r="Z5" s="30">
        <v>2472.58913063</v>
      </c>
      <c r="AA5" s="30">
        <v>2.61999988556</v>
      </c>
      <c r="AB5" s="30">
        <v>2472.58913063</v>
      </c>
      <c r="AC5" s="30">
        <v>3.1800000667599999</v>
      </c>
      <c r="AD5" s="3">
        <f t="shared" si="0"/>
        <v>0</v>
      </c>
      <c r="AE5" s="3">
        <f t="shared" si="1"/>
        <v>0</v>
      </c>
      <c r="AF5" s="27">
        <f t="shared" si="2"/>
        <v>3.0357999324800002</v>
      </c>
    </row>
    <row r="6" spans="1:32" x14ac:dyDescent="0.2">
      <c r="A6" t="s">
        <v>62</v>
      </c>
      <c r="B6">
        <v>1200</v>
      </c>
      <c r="E6" s="30">
        <v>2376.99115441</v>
      </c>
      <c r="F6" t="s">
        <v>41</v>
      </c>
      <c r="G6">
        <v>11</v>
      </c>
      <c r="H6" s="30">
        <v>1200</v>
      </c>
      <c r="I6" s="30">
        <v>2376.99115441</v>
      </c>
      <c r="J6" s="25">
        <v>25.238858928199999</v>
      </c>
      <c r="K6" s="25">
        <v>12.1275058899</v>
      </c>
      <c r="L6" s="25">
        <v>5.2098933431000001</v>
      </c>
      <c r="M6" s="25">
        <v>4.37771106872</v>
      </c>
      <c r="N6" s="25">
        <v>5.7496941537200001</v>
      </c>
      <c r="O6" s="25">
        <v>0.429593140619</v>
      </c>
      <c r="P6" s="25">
        <v>0.18048686632200001</v>
      </c>
      <c r="Q6" s="25">
        <v>0.23705179803400001</v>
      </c>
      <c r="R6" s="30">
        <v>35.707999944699999</v>
      </c>
      <c r="S6" t="s">
        <v>69</v>
      </c>
      <c r="T6" s="30">
        <v>2380.9410168099998</v>
      </c>
      <c r="U6" s="30">
        <v>3.66499996185</v>
      </c>
      <c r="V6" s="30">
        <v>2376.99115441</v>
      </c>
      <c r="W6" s="30">
        <v>4.2190001010899998</v>
      </c>
      <c r="X6" s="30">
        <v>2376.99115441</v>
      </c>
      <c r="Y6" s="30">
        <v>4.0149998664900002</v>
      </c>
      <c r="Z6" s="30">
        <v>2380.9410168099998</v>
      </c>
      <c r="AA6" s="30">
        <v>3.4590001106299999</v>
      </c>
      <c r="AB6" s="30">
        <v>2376.99115441</v>
      </c>
      <c r="AC6" s="30">
        <v>3.76300001144</v>
      </c>
      <c r="AD6" s="3">
        <f t="shared" si="0"/>
        <v>9.0954974442193518E-4</v>
      </c>
      <c r="AE6" s="3">
        <f t="shared" si="1"/>
        <v>6.6468272591956002E-4</v>
      </c>
      <c r="AF6" s="27">
        <f t="shared" si="2"/>
        <v>3.8242000103000002</v>
      </c>
    </row>
    <row r="7" spans="1:32" x14ac:dyDescent="0.2">
      <c r="A7" t="s">
        <v>62</v>
      </c>
      <c r="B7">
        <v>1300</v>
      </c>
      <c r="E7" s="30">
        <v>2289.65552282</v>
      </c>
      <c r="F7" t="s">
        <v>41</v>
      </c>
      <c r="G7">
        <v>12</v>
      </c>
      <c r="H7" s="30">
        <v>1295</v>
      </c>
      <c r="I7" s="30">
        <v>2289.65552282</v>
      </c>
      <c r="J7" s="25">
        <v>25.238858928199999</v>
      </c>
      <c r="K7" s="25">
        <v>11.681915932700001</v>
      </c>
      <c r="L7" s="25">
        <v>5.1505085282499996</v>
      </c>
      <c r="M7" s="25">
        <v>4.2970340035900003</v>
      </c>
      <c r="N7" s="25">
        <v>5.6761123007199998</v>
      </c>
      <c r="O7" s="25">
        <v>0.44089587340899999</v>
      </c>
      <c r="P7" s="25">
        <v>0.18391820435699999</v>
      </c>
      <c r="Q7" s="25">
        <v>0.242944407981</v>
      </c>
      <c r="R7" s="30">
        <v>36.411000013399999</v>
      </c>
      <c r="S7" t="s">
        <v>69</v>
      </c>
      <c r="T7" s="30">
        <v>2289.65552282</v>
      </c>
      <c r="U7" s="30">
        <v>4.8650000095400001</v>
      </c>
      <c r="V7" s="30">
        <v>2289.65552282</v>
      </c>
      <c r="W7" s="30">
        <v>3.1569998264299999</v>
      </c>
      <c r="X7" s="30">
        <v>2289.65552282</v>
      </c>
      <c r="Y7" s="30">
        <v>16.1779999733</v>
      </c>
      <c r="Z7" s="30">
        <v>2289.65552282</v>
      </c>
      <c r="AA7" s="30">
        <v>3.3819999694799998</v>
      </c>
      <c r="AB7" s="30">
        <v>2289.65552282</v>
      </c>
      <c r="AC7" s="30">
        <v>3.2130000591300001</v>
      </c>
      <c r="AD7" s="3">
        <f t="shared" si="0"/>
        <v>0</v>
      </c>
      <c r="AE7" s="3">
        <f t="shared" si="1"/>
        <v>0</v>
      </c>
      <c r="AF7" s="27">
        <f t="shared" si="2"/>
        <v>6.1589999675759994</v>
      </c>
    </row>
    <row r="8" spans="1:32" x14ac:dyDescent="0.2">
      <c r="A8" t="s">
        <v>63</v>
      </c>
      <c r="B8">
        <v>900</v>
      </c>
      <c r="C8" s="4">
        <v>14.1</v>
      </c>
      <c r="D8" s="35">
        <v>1E-3</v>
      </c>
      <c r="E8" s="30">
        <v>3148.8372925899998</v>
      </c>
      <c r="F8" t="s">
        <v>41</v>
      </c>
      <c r="G8" s="29">
        <v>8</v>
      </c>
      <c r="H8" s="30">
        <v>900</v>
      </c>
      <c r="I8" s="30">
        <v>2766.5790228000001</v>
      </c>
      <c r="J8" s="35">
        <v>29.832867780400001</v>
      </c>
      <c r="K8" s="35">
        <v>14.1151990959</v>
      </c>
      <c r="L8" s="35">
        <v>5.8515593066399996</v>
      </c>
      <c r="M8" s="35">
        <v>4.5930984690100001</v>
      </c>
      <c r="N8" s="35">
        <v>6.4921570440599998</v>
      </c>
      <c r="O8" s="35">
        <v>0.41455733404</v>
      </c>
      <c r="P8" s="35">
        <v>0.16270044927499999</v>
      </c>
      <c r="Q8" s="35">
        <v>0.229970438247</v>
      </c>
      <c r="R8" s="30">
        <v>83.987999916099994</v>
      </c>
      <c r="S8" t="s">
        <v>69</v>
      </c>
      <c r="T8" s="30">
        <v>3148.8372925899998</v>
      </c>
      <c r="U8" s="30">
        <v>3.3710000514999998</v>
      </c>
      <c r="V8" s="30">
        <v>3164.5709047300002</v>
      </c>
      <c r="W8" s="30">
        <v>3.8410000801100002</v>
      </c>
      <c r="X8" s="30">
        <v>3148.8372925899998</v>
      </c>
      <c r="Y8" s="30">
        <v>4.8859999179800004</v>
      </c>
      <c r="Z8" s="30">
        <v>3148.8372925899998</v>
      </c>
      <c r="AA8" s="30">
        <v>2.5140001773799998</v>
      </c>
      <c r="AB8" s="30">
        <v>3148.8372925899998</v>
      </c>
      <c r="AC8" s="30">
        <v>4.2080001831100002</v>
      </c>
      <c r="AD8" s="3">
        <f t="shared" si="0"/>
        <v>2.2323353233411479E-3</v>
      </c>
      <c r="AE8" s="3">
        <f t="shared" si="1"/>
        <v>9.9932836650690041E-4</v>
      </c>
      <c r="AF8" s="27">
        <f t="shared" si="2"/>
        <v>3.7640000820159996</v>
      </c>
    </row>
    <row r="9" spans="1:32" x14ac:dyDescent="0.2">
      <c r="A9" t="s">
        <v>63</v>
      </c>
      <c r="B9">
        <v>1000</v>
      </c>
      <c r="C9" s="4">
        <v>13.2</v>
      </c>
      <c r="D9" s="35">
        <v>1E-3</v>
      </c>
      <c r="E9" s="30">
        <v>2617.8972019399998</v>
      </c>
      <c r="F9" t="s">
        <v>41</v>
      </c>
      <c r="G9" s="29">
        <v>9</v>
      </c>
      <c r="H9" s="30">
        <v>996</v>
      </c>
      <c r="I9" s="30">
        <v>2594.9558784800001</v>
      </c>
      <c r="J9" s="35">
        <v>25.238858928199999</v>
      </c>
      <c r="K9" s="35">
        <v>13.2395708086</v>
      </c>
      <c r="L9" s="35">
        <v>5.4411967385100004</v>
      </c>
      <c r="M9" s="35">
        <v>4.4780028025899998</v>
      </c>
      <c r="N9" s="35">
        <v>6.0323081731199997</v>
      </c>
      <c r="O9" s="35">
        <v>0.41097984346900002</v>
      </c>
      <c r="P9" s="35">
        <v>0.16911434922400001</v>
      </c>
      <c r="Q9" s="35">
        <v>0.22781358475800001</v>
      </c>
      <c r="R9" s="30">
        <v>60.024999856900003</v>
      </c>
      <c r="S9" t="s">
        <v>69</v>
      </c>
      <c r="T9" s="30">
        <v>2617.8972019399998</v>
      </c>
      <c r="U9" s="30">
        <v>3.2809998989100002</v>
      </c>
      <c r="V9" s="30">
        <v>2617.8972019399998</v>
      </c>
      <c r="W9" s="30">
        <v>4.0610001087200001</v>
      </c>
      <c r="X9" s="30">
        <v>2617.8972019399998</v>
      </c>
      <c r="Y9" s="30">
        <v>3.9460000991799999</v>
      </c>
      <c r="Z9" s="30">
        <v>2617.8972019399998</v>
      </c>
      <c r="AA9" s="30">
        <v>3.51800012589</v>
      </c>
      <c r="AB9" s="30">
        <v>2617.8972019399998</v>
      </c>
      <c r="AC9" s="30">
        <v>3.3540000915500001</v>
      </c>
      <c r="AD9" s="3">
        <f t="shared" si="0"/>
        <v>0</v>
      </c>
      <c r="AE9" s="3">
        <f t="shared" si="1"/>
        <v>0</v>
      </c>
      <c r="AF9" s="27">
        <f t="shared" si="2"/>
        <v>3.6320000648499997</v>
      </c>
    </row>
    <row r="10" spans="1:32" x14ac:dyDescent="0.2">
      <c r="A10" t="s">
        <v>63</v>
      </c>
      <c r="B10">
        <v>1100</v>
      </c>
      <c r="C10" s="4">
        <v>12.6</v>
      </c>
      <c r="D10" s="35">
        <v>1E-3</v>
      </c>
      <c r="E10" s="30">
        <v>2374.59194643</v>
      </c>
      <c r="F10" t="s">
        <v>41</v>
      </c>
      <c r="G10" s="29">
        <v>9</v>
      </c>
      <c r="H10" s="30">
        <v>1096</v>
      </c>
      <c r="I10" s="30">
        <v>2532.8510060100002</v>
      </c>
      <c r="J10" s="35">
        <v>25.238858928199999</v>
      </c>
      <c r="K10" s="35">
        <v>12.922709214299999</v>
      </c>
      <c r="L10" s="35">
        <v>5.0742964557599999</v>
      </c>
      <c r="M10" s="35">
        <v>4.2327819692700004</v>
      </c>
      <c r="N10" s="35">
        <v>5.5710131786400003</v>
      </c>
      <c r="O10" s="35">
        <v>0.39266506516600003</v>
      </c>
      <c r="P10" s="35">
        <v>0.163773009942</v>
      </c>
      <c r="Q10" s="35">
        <v>0.21555128596600001</v>
      </c>
      <c r="R10" s="30">
        <v>57.322000026700003</v>
      </c>
      <c r="S10" t="s">
        <v>69</v>
      </c>
      <c r="T10" s="30">
        <v>2374.59194643</v>
      </c>
      <c r="U10" s="30">
        <v>2.4550001621200002</v>
      </c>
      <c r="V10" s="30">
        <v>2374.59194643</v>
      </c>
      <c r="W10" s="30">
        <v>5.8369998931899998</v>
      </c>
      <c r="X10" s="30">
        <v>2374.59194643</v>
      </c>
      <c r="Y10" s="30">
        <v>3.4610002040899999</v>
      </c>
      <c r="Z10" s="30">
        <v>2374.59194643</v>
      </c>
      <c r="AA10" s="30">
        <v>2.7799999713900001</v>
      </c>
      <c r="AB10" s="30">
        <v>2374.59194643</v>
      </c>
      <c r="AC10" s="30">
        <v>2.58500003815</v>
      </c>
      <c r="AD10" s="3">
        <f t="shared" si="0"/>
        <v>0</v>
      </c>
      <c r="AE10" s="3">
        <f t="shared" si="1"/>
        <v>0</v>
      </c>
      <c r="AF10" s="27">
        <f t="shared" si="2"/>
        <v>3.4236000537880003</v>
      </c>
    </row>
    <row r="11" spans="1:32" x14ac:dyDescent="0.2">
      <c r="A11" t="s">
        <v>63</v>
      </c>
      <c r="B11">
        <v>1200</v>
      </c>
      <c r="C11" s="4">
        <v>12.1</v>
      </c>
      <c r="D11" s="35">
        <v>1E-3</v>
      </c>
      <c r="E11" s="30">
        <v>2454.5947232899998</v>
      </c>
      <c r="F11" t="s">
        <v>41</v>
      </c>
      <c r="G11" s="29">
        <v>10</v>
      </c>
      <c r="H11" s="30">
        <v>1194</v>
      </c>
      <c r="I11" s="30">
        <v>2439.1891996200002</v>
      </c>
      <c r="J11" s="35">
        <v>25.238858928199999</v>
      </c>
      <c r="K11" s="35">
        <v>12.444842855199999</v>
      </c>
      <c r="L11" s="35">
        <v>5.0485771467499996</v>
      </c>
      <c r="M11" s="35">
        <v>4.2558076287100004</v>
      </c>
      <c r="N11" s="35">
        <v>5.5486950634800003</v>
      </c>
      <c r="O11" s="35">
        <v>0.40567624722000001</v>
      </c>
      <c r="P11" s="35">
        <v>0.17098679662800001</v>
      </c>
      <c r="Q11" s="35">
        <v>0.22293150375699999</v>
      </c>
      <c r="R11" s="30">
        <v>69.638000011399996</v>
      </c>
      <c r="S11" t="s">
        <v>69</v>
      </c>
      <c r="T11" s="30">
        <v>2463.4064963800001</v>
      </c>
      <c r="U11" s="30">
        <v>3.8540000915500001</v>
      </c>
      <c r="V11" s="30">
        <v>2454.5947232899998</v>
      </c>
      <c r="W11" s="30">
        <v>5.8989999294300004</v>
      </c>
      <c r="X11" s="30">
        <v>2454.5947232899998</v>
      </c>
      <c r="Y11" s="30">
        <v>7.1310000419600001</v>
      </c>
      <c r="Z11" s="30">
        <v>2454.5947232899998</v>
      </c>
      <c r="AA11" s="30">
        <v>4.5060000419600001</v>
      </c>
      <c r="AB11" s="30">
        <v>2463.4064963800001</v>
      </c>
      <c r="AC11" s="30">
        <v>7.4209997654000004</v>
      </c>
      <c r="AD11" s="3">
        <f t="shared" si="0"/>
        <v>1.9634550010657883E-3</v>
      </c>
      <c r="AE11" s="3">
        <f t="shared" si="1"/>
        <v>1.435963828389629E-3</v>
      </c>
      <c r="AF11" s="27">
        <f t="shared" si="2"/>
        <v>5.7621999740600005</v>
      </c>
    </row>
    <row r="12" spans="1:32" x14ac:dyDescent="0.2">
      <c r="A12" t="s">
        <v>63</v>
      </c>
      <c r="B12">
        <v>1300</v>
      </c>
      <c r="C12" s="4">
        <v>11.7</v>
      </c>
      <c r="D12" s="35">
        <v>1E-3</v>
      </c>
      <c r="E12" s="30">
        <v>2192.2170829000002</v>
      </c>
      <c r="F12" t="s">
        <v>41</v>
      </c>
      <c r="G12" s="29">
        <v>11</v>
      </c>
      <c r="H12" s="30">
        <v>1300</v>
      </c>
      <c r="I12" s="30">
        <v>2329.2565419100001</v>
      </c>
      <c r="J12" s="35">
        <v>23.086792761200002</v>
      </c>
      <c r="K12" s="35">
        <v>11.8839619485</v>
      </c>
      <c r="L12" s="35">
        <v>4.8917902316899999</v>
      </c>
      <c r="M12" s="35">
        <v>4.1520360780300001</v>
      </c>
      <c r="N12" s="35">
        <v>5.3768001618000003</v>
      </c>
      <c r="O12" s="35">
        <v>0.41162957714499998</v>
      </c>
      <c r="P12" s="35">
        <v>0.17469073428599999</v>
      </c>
      <c r="Q12" s="35">
        <v>0.22622085904799999</v>
      </c>
      <c r="R12" s="30">
        <v>61.101000070600001</v>
      </c>
      <c r="S12" t="s">
        <v>69</v>
      </c>
      <c r="T12" s="30">
        <v>2192.2170829000002</v>
      </c>
      <c r="U12" s="30">
        <v>3.3179998397800001</v>
      </c>
      <c r="V12" s="30">
        <v>2209.6827962699999</v>
      </c>
      <c r="W12" s="30">
        <v>4.2880001068100002</v>
      </c>
      <c r="X12" s="30">
        <v>2192.2170829000002</v>
      </c>
      <c r="Y12" s="30">
        <v>3.6240000724799999</v>
      </c>
      <c r="Z12" s="30">
        <v>2192.2170829000002</v>
      </c>
      <c r="AA12" s="30">
        <v>6.1530001163500003</v>
      </c>
      <c r="AB12" s="30">
        <v>2192.2170829000002</v>
      </c>
      <c r="AC12" s="30">
        <v>4.9279999733000004</v>
      </c>
      <c r="AD12" s="3">
        <f t="shared" si="0"/>
        <v>3.557347587670576E-3</v>
      </c>
      <c r="AE12" s="3">
        <f t="shared" si="1"/>
        <v>1.5934291823777827E-3</v>
      </c>
      <c r="AF12" s="27">
        <f t="shared" si="2"/>
        <v>4.4622000217439997</v>
      </c>
    </row>
    <row r="13" spans="1:32" x14ac:dyDescent="0.2">
      <c r="A13" t="s">
        <v>63</v>
      </c>
      <c r="B13">
        <v>900</v>
      </c>
      <c r="C13" s="4">
        <v>14.1</v>
      </c>
      <c r="D13" s="35">
        <v>0.55000000000000004</v>
      </c>
      <c r="E13" s="30">
        <v>2938.76743261</v>
      </c>
      <c r="F13" t="s">
        <v>41</v>
      </c>
      <c r="G13" s="29">
        <v>8</v>
      </c>
      <c r="H13" s="30">
        <v>900</v>
      </c>
      <c r="I13" s="30">
        <v>2766.5790228000001</v>
      </c>
      <c r="J13" s="35">
        <v>29.832867780400001</v>
      </c>
      <c r="K13" s="35">
        <v>14.1151990959</v>
      </c>
      <c r="L13" s="35">
        <v>5.8515593066399996</v>
      </c>
      <c r="M13" s="35">
        <v>4.5930984690100001</v>
      </c>
      <c r="N13" s="35">
        <v>6.4921570440599998</v>
      </c>
      <c r="O13" s="35">
        <v>0.41455733404</v>
      </c>
      <c r="P13" s="35">
        <v>0.16270044927499999</v>
      </c>
      <c r="Q13" s="35">
        <v>0.229970438247</v>
      </c>
      <c r="R13" s="30">
        <v>49.085000038099999</v>
      </c>
      <c r="S13" t="s">
        <v>69</v>
      </c>
      <c r="T13" s="30">
        <v>2938.76743261</v>
      </c>
      <c r="U13" s="30">
        <v>2.7760000228899999</v>
      </c>
      <c r="V13" s="30">
        <v>2938.76743261</v>
      </c>
      <c r="W13" s="30">
        <v>3.6750001907300001</v>
      </c>
      <c r="X13" s="30">
        <v>2938.76743261</v>
      </c>
      <c r="Y13" s="30">
        <v>5.9449999332400001</v>
      </c>
      <c r="Z13" s="30">
        <v>2951.03069959</v>
      </c>
      <c r="AA13" s="30">
        <v>3.6740000248000002</v>
      </c>
      <c r="AB13" s="30">
        <v>2938.76743261</v>
      </c>
      <c r="AC13" s="30">
        <v>4.3320000171700004</v>
      </c>
      <c r="AD13" s="3">
        <f t="shared" si="0"/>
        <v>1.8646342532459283E-3</v>
      </c>
      <c r="AE13" s="3">
        <f t="shared" si="1"/>
        <v>8.3458574121377937E-4</v>
      </c>
      <c r="AF13" s="27">
        <f t="shared" si="2"/>
        <v>4.0804000377660001</v>
      </c>
    </row>
    <row r="14" spans="1:32" x14ac:dyDescent="0.2">
      <c r="A14" t="s">
        <v>63</v>
      </c>
      <c r="B14">
        <v>1000</v>
      </c>
      <c r="C14" s="4">
        <v>13.2</v>
      </c>
      <c r="D14" s="35">
        <v>0.53</v>
      </c>
      <c r="E14" s="30">
        <v>2605.74909372</v>
      </c>
      <c r="F14" t="s">
        <v>41</v>
      </c>
      <c r="G14" s="29">
        <v>9</v>
      </c>
      <c r="H14" s="30">
        <v>996</v>
      </c>
      <c r="I14" s="30">
        <v>2594.9558784800001</v>
      </c>
      <c r="J14" s="35">
        <v>25.238858928199999</v>
      </c>
      <c r="K14" s="35">
        <v>13.2395708086</v>
      </c>
      <c r="L14" s="35">
        <v>5.4411967385100004</v>
      </c>
      <c r="M14" s="35">
        <v>4.4780028025899998</v>
      </c>
      <c r="N14" s="35">
        <v>6.0323081731199997</v>
      </c>
      <c r="O14" s="35">
        <v>0.41097984346900002</v>
      </c>
      <c r="P14" s="35">
        <v>0.16911434922400001</v>
      </c>
      <c r="Q14" s="35">
        <v>0.22781358475800001</v>
      </c>
      <c r="R14" s="30">
        <v>43.112999916100001</v>
      </c>
      <c r="S14" t="s">
        <v>69</v>
      </c>
      <c r="T14" s="30">
        <v>2655.1509755900001</v>
      </c>
      <c r="U14" s="30">
        <v>2.4740002155299998</v>
      </c>
      <c r="V14" s="30">
        <v>2605.74909372</v>
      </c>
      <c r="W14" s="30">
        <v>3.59000015259</v>
      </c>
      <c r="X14" s="30">
        <v>2605.74909372</v>
      </c>
      <c r="Y14" s="30">
        <v>3.8139998912799999</v>
      </c>
      <c r="Z14" s="30">
        <v>2605.74909372</v>
      </c>
      <c r="AA14" s="30">
        <v>3.2709999084499999</v>
      </c>
      <c r="AB14" s="30">
        <v>2605.74909372</v>
      </c>
      <c r="AC14" s="30">
        <v>4.3629999160799997</v>
      </c>
      <c r="AD14" s="3">
        <f t="shared" si="0"/>
        <v>8.4466066268755417E-3</v>
      </c>
      <c r="AE14" s="3">
        <f t="shared" si="1"/>
        <v>3.7917604568346438E-3</v>
      </c>
      <c r="AF14" s="27">
        <f t="shared" si="2"/>
        <v>3.5024000167859994</v>
      </c>
    </row>
    <row r="15" spans="1:32" x14ac:dyDescent="0.2">
      <c r="A15" t="s">
        <v>63</v>
      </c>
      <c r="B15">
        <v>1100</v>
      </c>
      <c r="C15" s="4">
        <v>12.6</v>
      </c>
      <c r="D15" s="35">
        <v>0.53</v>
      </c>
      <c r="E15" s="30">
        <v>2458.39479179</v>
      </c>
      <c r="F15" t="s">
        <v>41</v>
      </c>
      <c r="G15" s="29">
        <v>9</v>
      </c>
      <c r="H15" s="30">
        <v>1096</v>
      </c>
      <c r="I15" s="30">
        <v>2532.8510060100002</v>
      </c>
      <c r="J15" s="35">
        <v>25.238858928199999</v>
      </c>
      <c r="K15" s="35">
        <v>12.922709214299999</v>
      </c>
      <c r="L15" s="35">
        <v>5.0742964557599999</v>
      </c>
      <c r="M15" s="35">
        <v>4.2327819692700004</v>
      </c>
      <c r="N15" s="35">
        <v>5.5710131786400003</v>
      </c>
      <c r="O15" s="35">
        <v>0.39266506516600003</v>
      </c>
      <c r="P15" s="35">
        <v>0.163773009942</v>
      </c>
      <c r="Q15" s="35">
        <v>0.21555128596600001</v>
      </c>
      <c r="R15" s="30">
        <v>41.516999959899998</v>
      </c>
      <c r="S15" t="s">
        <v>69</v>
      </c>
      <c r="T15" s="30">
        <v>2458.39479179</v>
      </c>
      <c r="U15" s="30">
        <v>3.6689999103500002</v>
      </c>
      <c r="V15" s="30">
        <v>2458.39479179</v>
      </c>
      <c r="W15" s="30">
        <v>2.8590002059900002</v>
      </c>
      <c r="X15" s="30">
        <v>2458.39479179</v>
      </c>
      <c r="Y15" s="30">
        <v>3.3780000209800001</v>
      </c>
      <c r="Z15" s="30">
        <v>2458.39479179</v>
      </c>
      <c r="AA15" s="30">
        <v>3.2999999523199999</v>
      </c>
      <c r="AB15" s="30">
        <v>2458.39479179</v>
      </c>
      <c r="AC15" s="30">
        <v>4.73399996758</v>
      </c>
      <c r="AD15" s="3">
        <f t="shared" si="0"/>
        <v>0</v>
      </c>
      <c r="AE15" s="3">
        <f t="shared" si="1"/>
        <v>0</v>
      </c>
      <c r="AF15" s="27">
        <f t="shared" si="2"/>
        <v>3.588000011444</v>
      </c>
    </row>
    <row r="16" spans="1:32" x14ac:dyDescent="0.2">
      <c r="A16" t="s">
        <v>63</v>
      </c>
      <c r="B16">
        <v>1200</v>
      </c>
      <c r="C16" s="4">
        <v>12.1</v>
      </c>
      <c r="D16" s="35">
        <v>0.53</v>
      </c>
      <c r="E16" s="30">
        <v>2425.9246105500001</v>
      </c>
      <c r="F16" t="s">
        <v>41</v>
      </c>
      <c r="G16" s="29">
        <v>11</v>
      </c>
      <c r="H16" s="30">
        <v>1200</v>
      </c>
      <c r="I16" s="30">
        <v>2376.99115441</v>
      </c>
      <c r="J16" s="35">
        <v>25.238858928199999</v>
      </c>
      <c r="K16" s="35">
        <v>12.1275058899</v>
      </c>
      <c r="L16" s="35">
        <v>5.2098933431000001</v>
      </c>
      <c r="M16" s="35">
        <v>4.37771106872</v>
      </c>
      <c r="N16" s="35">
        <v>5.7496941537200001</v>
      </c>
      <c r="O16" s="35">
        <v>0.429593140619</v>
      </c>
      <c r="P16" s="35">
        <v>0.18048686632200001</v>
      </c>
      <c r="Q16" s="35">
        <v>0.23705179803400001</v>
      </c>
      <c r="R16" s="30">
        <v>42.5610001087</v>
      </c>
      <c r="S16" t="s">
        <v>69</v>
      </c>
      <c r="T16" s="30">
        <v>2425.9246105500001</v>
      </c>
      <c r="U16" s="30">
        <v>5.0649998187999996</v>
      </c>
      <c r="V16" s="30">
        <v>2425.9246105500001</v>
      </c>
      <c r="W16" s="30">
        <v>5.8499999046299997</v>
      </c>
      <c r="X16" s="30">
        <v>2425.9246105500001</v>
      </c>
      <c r="Y16" s="30">
        <v>4.2009999752000002</v>
      </c>
      <c r="Z16" s="30">
        <v>2446.43704359</v>
      </c>
      <c r="AA16" s="30">
        <v>4.5659999847400004</v>
      </c>
      <c r="AB16" s="30">
        <v>2425.9246105500001</v>
      </c>
      <c r="AC16" s="30">
        <v>4.0099999904599999</v>
      </c>
      <c r="AD16" s="3">
        <f t="shared" si="0"/>
        <v>3.7750356541287715E-3</v>
      </c>
      <c r="AE16" s="3">
        <f t="shared" si="1"/>
        <v>1.6911022668054207E-3</v>
      </c>
      <c r="AF16" s="27">
        <f t="shared" si="2"/>
        <v>4.738399934766</v>
      </c>
    </row>
    <row r="17" spans="1:32" x14ac:dyDescent="0.2">
      <c r="A17" t="s">
        <v>63</v>
      </c>
      <c r="B17">
        <v>1300</v>
      </c>
      <c r="C17" s="4">
        <v>11.7</v>
      </c>
      <c r="D17" s="35">
        <v>0.53</v>
      </c>
      <c r="E17" s="30">
        <v>2264.7835231600002</v>
      </c>
      <c r="F17" t="s">
        <v>41</v>
      </c>
      <c r="G17" s="29">
        <v>11</v>
      </c>
      <c r="H17" s="30">
        <v>1300</v>
      </c>
      <c r="I17" s="30">
        <v>2329.2565419100001</v>
      </c>
      <c r="J17" s="35">
        <v>23.086792761200002</v>
      </c>
      <c r="K17" s="35">
        <v>11.8839619485</v>
      </c>
      <c r="L17" s="35">
        <v>4.8917902316899999</v>
      </c>
      <c r="M17" s="35">
        <v>4.1520360780300001</v>
      </c>
      <c r="N17" s="35">
        <v>5.3768001618000003</v>
      </c>
      <c r="O17" s="35">
        <v>0.41162957714499998</v>
      </c>
      <c r="P17" s="35">
        <v>0.17469073428599999</v>
      </c>
      <c r="Q17" s="35">
        <v>0.22622085904799999</v>
      </c>
      <c r="R17" s="30">
        <v>44.711999893200002</v>
      </c>
      <c r="S17" t="s">
        <v>69</v>
      </c>
      <c r="T17" s="30">
        <v>2264.7835231600002</v>
      </c>
      <c r="U17" s="30">
        <v>3.5250000953699998</v>
      </c>
      <c r="V17" s="30">
        <v>2264.7835231600002</v>
      </c>
      <c r="W17" s="30">
        <v>4.2990000247999998</v>
      </c>
      <c r="X17" s="30">
        <v>2264.7835231600002</v>
      </c>
      <c r="Y17" s="30">
        <v>7.84599995613</v>
      </c>
      <c r="Z17" s="30">
        <v>2264.7835231600002</v>
      </c>
      <c r="AA17" s="30">
        <v>5.2119998931899998</v>
      </c>
      <c r="AB17" s="30">
        <v>2264.7835231600002</v>
      </c>
      <c r="AC17" s="30">
        <v>5.2330000400500003</v>
      </c>
      <c r="AD17" s="3">
        <f t="shared" si="0"/>
        <v>0</v>
      </c>
      <c r="AE17" s="3">
        <f t="shared" si="1"/>
        <v>0</v>
      </c>
      <c r="AF17" s="27">
        <f t="shared" si="2"/>
        <v>5.2230000019079998</v>
      </c>
    </row>
    <row r="18" spans="1:32" x14ac:dyDescent="0.2">
      <c r="J18" s="37">
        <f>SUM(J8:J12)/SUM(J3:J7)-1</f>
        <v>-1.645457666718575E-2</v>
      </c>
      <c r="K18" s="37">
        <f>SUM(K8:K12)/SUM(K3:K7)-1</f>
        <v>1.2964075850606216E-2</v>
      </c>
      <c r="L18" s="37">
        <f>SUM(L8:L12)/SUM(L3:L7)-1</f>
        <v>-2.4601684263313439E-2</v>
      </c>
      <c r="M18" s="37">
        <f t="shared" ref="M18:R19" si="3">SUM(M8:M12)/SUM(M3:M7)-1</f>
        <v>-2.1805225817534968E-2</v>
      </c>
      <c r="N18" s="37">
        <f t="shared" si="3"/>
        <v>-2.7227141963789059E-2</v>
      </c>
      <c r="O18" s="37">
        <f t="shared" si="3"/>
        <v>-3.8749710727403408E-2</v>
      </c>
      <c r="P18" s="37">
        <f t="shared" si="3"/>
        <v>-3.5896570488212376E-2</v>
      </c>
      <c r="Q18" s="37">
        <f t="shared" si="3"/>
        <v>-4.1386727687322655E-2</v>
      </c>
      <c r="R18" s="37">
        <f t="shared" si="3"/>
        <v>0.89450203325997846</v>
      </c>
    </row>
    <row r="19" spans="1:32" x14ac:dyDescent="0.2">
      <c r="J19" s="37">
        <f>SUM(J13:J17)/SUM(J3:J7)-1</f>
        <v>-1.645457666718575E-2</v>
      </c>
      <c r="K19" s="37">
        <f>SUM(K13:K17)/SUM(K3:K7)-1</f>
        <v>7.9885390100420395E-3</v>
      </c>
      <c r="L19" s="37">
        <f>SUM(L13:L17)/SUM(L3:L7)-1</f>
        <v>-1.8620575247588644E-2</v>
      </c>
      <c r="M19" s="37">
        <f t="shared" ref="M19:Q19" si="4">SUM(M13:M17)/SUM(M3:M7)-1</f>
        <v>-1.6313018391548972E-2</v>
      </c>
      <c r="N19" s="37">
        <f t="shared" si="4"/>
        <v>-2.0489722949931899E-2</v>
      </c>
      <c r="O19" s="37">
        <f t="shared" si="4"/>
        <v>-2.7455173962573798E-2</v>
      </c>
      <c r="P19" s="37">
        <f t="shared" si="4"/>
        <v>-2.5009339855831092E-2</v>
      </c>
      <c r="Q19" s="37">
        <f t="shared" si="4"/>
        <v>-2.9327885667724929E-2</v>
      </c>
      <c r="R19" s="37">
        <f t="shared" si="3"/>
        <v>0.31505558211595397</v>
      </c>
    </row>
    <row r="20" spans="1:32" x14ac:dyDescent="0.2">
      <c r="M20" s="4"/>
    </row>
    <row r="21" spans="1:32" x14ac:dyDescent="0.2">
      <c r="M21" s="4"/>
    </row>
    <row r="22" spans="1:32" x14ac:dyDescent="0.2">
      <c r="M22" s="4"/>
    </row>
    <row r="23" spans="1:32" x14ac:dyDescent="0.2">
      <c r="M23" s="4"/>
    </row>
    <row r="24" spans="1:32" x14ac:dyDescent="0.2">
      <c r="M24" s="4"/>
    </row>
    <row r="25" spans="1:32" x14ac:dyDescent="0.2">
      <c r="M25" s="4"/>
    </row>
    <row r="26" spans="1:32" x14ac:dyDescent="0.2">
      <c r="M26" s="4"/>
    </row>
    <row r="27" spans="1:32" x14ac:dyDescent="0.2">
      <c r="M27" s="4"/>
    </row>
    <row r="28" spans="1:32" x14ac:dyDescent="0.2">
      <c r="M28" s="4"/>
    </row>
    <row r="39" spans="13:13" x14ac:dyDescent="0.2">
      <c r="M39" s="4"/>
    </row>
    <row r="40" spans="13:13" x14ac:dyDescent="0.2">
      <c r="M40" s="4"/>
    </row>
    <row r="41" spans="13:13" x14ac:dyDescent="0.2">
      <c r="M41" s="4"/>
    </row>
    <row r="42" spans="13:13" x14ac:dyDescent="0.2">
      <c r="M42" s="4"/>
    </row>
    <row r="43" spans="13:13" x14ac:dyDescent="0.2">
      <c r="M43" s="4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F13" sqref="AF13:AF17"/>
    </sheetView>
  </sheetViews>
  <sheetFormatPr defaultRowHeight="14.25" x14ac:dyDescent="0.2"/>
  <cols>
    <col min="2" max="2" width="6.5" customWidth="1"/>
    <col min="3" max="3" width="6.5" style="30" customWidth="1"/>
    <col min="4" max="4" width="6.125" customWidth="1"/>
    <col min="5" max="5" width="7.875" customWidth="1"/>
    <col min="6" max="6" width="4.625" customWidth="1"/>
    <col min="7" max="7" width="5.125" customWidth="1"/>
    <col min="8" max="9" width="9" style="30"/>
    <col min="10" max="17" width="7.5" style="25" customWidth="1"/>
    <col min="18" max="18" width="6.625" style="30" customWidth="1"/>
    <col min="19" max="19" width="6.25" customWidth="1"/>
    <col min="20" max="20" width="7.875" customWidth="1"/>
    <col min="21" max="21" width="5.5" customWidth="1"/>
    <col min="22" max="22" width="7.875" customWidth="1"/>
    <col min="23" max="23" width="5.5" customWidth="1"/>
    <col min="24" max="24" width="7.875" customWidth="1"/>
    <col min="25" max="25" width="5.5" customWidth="1"/>
    <col min="26" max="26" width="7.875" customWidth="1"/>
    <col min="27" max="27" width="5.5" customWidth="1"/>
    <col min="28" max="28" width="7.875" customWidth="1"/>
    <col min="29" max="29" width="5.5" customWidth="1"/>
    <col min="30" max="32" width="5.875" style="32" customWidth="1"/>
  </cols>
  <sheetData>
    <row r="1" spans="1:32" x14ac:dyDescent="0.2">
      <c r="B1" t="s">
        <v>10</v>
      </c>
      <c r="C1" s="30" t="s">
        <v>15</v>
      </c>
      <c r="D1" s="6" t="s">
        <v>20</v>
      </c>
      <c r="E1" s="2" t="s">
        <v>80</v>
      </c>
      <c r="F1" s="3" t="s">
        <v>5</v>
      </c>
      <c r="G1" t="s">
        <v>0</v>
      </c>
      <c r="H1" s="30" t="s">
        <v>74</v>
      </c>
      <c r="I1" s="30" t="s">
        <v>75</v>
      </c>
      <c r="J1" s="25" t="s">
        <v>1</v>
      </c>
      <c r="K1" s="25" t="s">
        <v>82</v>
      </c>
      <c r="L1" s="25" t="s">
        <v>81</v>
      </c>
      <c r="M1" s="25" t="s">
        <v>3</v>
      </c>
      <c r="N1" s="25" t="s">
        <v>83</v>
      </c>
      <c r="O1" s="25" t="s">
        <v>7</v>
      </c>
      <c r="P1" s="25" t="s">
        <v>84</v>
      </c>
      <c r="Q1" s="25" t="s">
        <v>85</v>
      </c>
      <c r="R1" s="30" t="s">
        <v>11</v>
      </c>
      <c r="S1" s="13" t="s">
        <v>24</v>
      </c>
      <c r="T1" s="2" t="s">
        <v>34</v>
      </c>
      <c r="U1" s="2" t="s">
        <v>11</v>
      </c>
      <c r="V1" s="2" t="s">
        <v>35</v>
      </c>
      <c r="W1" s="2" t="s">
        <v>11</v>
      </c>
      <c r="X1" s="2" t="s">
        <v>35</v>
      </c>
      <c r="Y1" s="2" t="s">
        <v>11</v>
      </c>
      <c r="Z1" s="2" t="s">
        <v>35</v>
      </c>
      <c r="AA1" s="2" t="s">
        <v>11</v>
      </c>
      <c r="AB1" s="2" t="s">
        <v>35</v>
      </c>
      <c r="AC1" s="2" t="s">
        <v>11</v>
      </c>
      <c r="AD1" s="10" t="s">
        <v>29</v>
      </c>
      <c r="AE1" s="10" t="s">
        <v>28</v>
      </c>
      <c r="AF1" s="33" t="s">
        <v>37</v>
      </c>
    </row>
    <row r="2" spans="1:32" x14ac:dyDescent="0.2">
      <c r="A2" t="s">
        <v>17</v>
      </c>
      <c r="E2" s="30">
        <v>3307.9530086</v>
      </c>
      <c r="F2" t="s">
        <v>41</v>
      </c>
      <c r="G2">
        <v>10</v>
      </c>
      <c r="H2" s="30">
        <v>1134</v>
      </c>
      <c r="I2" s="30">
        <v>2173.9530086</v>
      </c>
      <c r="J2" s="25">
        <v>30.0166620396</v>
      </c>
      <c r="K2" s="25">
        <v>11.0915969827</v>
      </c>
      <c r="L2" s="25">
        <v>5.6970227497200003</v>
      </c>
      <c r="M2" s="25">
        <v>4.6426764141400003</v>
      </c>
      <c r="N2" s="25">
        <v>6.4414539949499998</v>
      </c>
      <c r="O2" s="25">
        <v>0.51363412848699996</v>
      </c>
      <c r="P2" s="25">
        <v>0.209288005207</v>
      </c>
      <c r="Q2" s="25">
        <v>0.29037540784299998</v>
      </c>
      <c r="R2" s="30">
        <v>31.493000030499999</v>
      </c>
      <c r="S2" t="s">
        <v>69</v>
      </c>
      <c r="T2" s="30">
        <v>3307.9530086</v>
      </c>
      <c r="U2" s="30">
        <v>10.382999999999999</v>
      </c>
      <c r="V2" s="30">
        <v>3307.9530086</v>
      </c>
      <c r="W2" s="30">
        <v>5.85</v>
      </c>
      <c r="X2" s="30">
        <v>3307.9530086</v>
      </c>
      <c r="Y2" s="30">
        <v>6.3989900000000004</v>
      </c>
      <c r="Z2" s="30">
        <v>3307.9530086</v>
      </c>
      <c r="AA2" s="30">
        <v>7.077</v>
      </c>
      <c r="AB2" s="30">
        <v>3307.9530086</v>
      </c>
      <c r="AC2" s="30">
        <v>7.7049998999999998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7.4827979799999991</v>
      </c>
    </row>
    <row r="3" spans="1:32" x14ac:dyDescent="0.2">
      <c r="A3" t="s">
        <v>62</v>
      </c>
      <c r="B3">
        <v>1000</v>
      </c>
      <c r="D3" s="26"/>
      <c r="E3" s="30">
        <v>2372.6295415599998</v>
      </c>
      <c r="F3" t="s">
        <v>41</v>
      </c>
      <c r="G3">
        <v>9</v>
      </c>
      <c r="H3" s="30">
        <v>1000</v>
      </c>
      <c r="I3" s="30">
        <v>2372.6295415599998</v>
      </c>
      <c r="J3" s="25">
        <v>30.0166620396</v>
      </c>
      <c r="K3" s="25">
        <v>12.105252763099999</v>
      </c>
      <c r="L3" s="25">
        <v>5.9738886278800001</v>
      </c>
      <c r="M3" s="25">
        <v>4.7709205348500001</v>
      </c>
      <c r="N3" s="25">
        <v>6.7262455548100002</v>
      </c>
      <c r="O3" s="25">
        <v>0.49349557128600002</v>
      </c>
      <c r="P3" s="25">
        <v>0.19705993043799999</v>
      </c>
      <c r="Q3" s="25">
        <v>0.27782342452800002</v>
      </c>
      <c r="R3" s="30">
        <v>30.0529999733</v>
      </c>
      <c r="S3" t="s">
        <v>69</v>
      </c>
      <c r="T3" s="30">
        <v>2372.6295415599998</v>
      </c>
      <c r="U3" s="30">
        <v>2.8939998149899999</v>
      </c>
      <c r="V3" s="30">
        <v>2372.6295415599998</v>
      </c>
      <c r="W3" s="30">
        <v>2.9370000362400002</v>
      </c>
      <c r="X3" s="30">
        <v>2372.6295415599998</v>
      </c>
      <c r="Y3" s="30">
        <v>3.8499999046300002</v>
      </c>
      <c r="Z3" s="30">
        <v>2372.6295415599998</v>
      </c>
      <c r="AA3" s="30">
        <v>2.5479998588599999</v>
      </c>
      <c r="AB3" s="30">
        <v>2379.0924275500001</v>
      </c>
      <c r="AC3" s="30">
        <v>2.8410000801100002</v>
      </c>
      <c r="AD3" s="3">
        <f t="shared" si="0"/>
        <v>1.2175169766759334E-3</v>
      </c>
      <c r="AE3" s="3">
        <f t="shared" si="1"/>
        <v>5.4478677575177739E-4</v>
      </c>
      <c r="AF3" s="27">
        <f t="shared" si="2"/>
        <v>3.0139999389659997</v>
      </c>
    </row>
    <row r="4" spans="1:32" x14ac:dyDescent="0.2">
      <c r="A4" t="s">
        <v>62</v>
      </c>
      <c r="B4">
        <v>1100</v>
      </c>
      <c r="D4" s="26"/>
      <c r="E4" s="30">
        <v>2234.1833772199998</v>
      </c>
      <c r="F4" t="s">
        <v>41</v>
      </c>
      <c r="G4">
        <v>10</v>
      </c>
      <c r="H4" s="30">
        <v>1100</v>
      </c>
      <c r="I4" s="30">
        <v>2234.1833772199998</v>
      </c>
      <c r="J4" s="25">
        <v>30.0166620396</v>
      </c>
      <c r="K4" s="25">
        <v>11.398894781699999</v>
      </c>
      <c r="L4" s="25">
        <v>5.7061454340099997</v>
      </c>
      <c r="M4" s="25">
        <v>4.4865865436299996</v>
      </c>
      <c r="N4" s="25">
        <v>6.37482758244</v>
      </c>
      <c r="O4" s="25">
        <v>0.50058760461100005</v>
      </c>
      <c r="P4" s="25">
        <v>0.196799191042</v>
      </c>
      <c r="Q4" s="25">
        <v>0.27962481032199998</v>
      </c>
      <c r="R4" s="30">
        <v>28.950999975199998</v>
      </c>
      <c r="S4" t="s">
        <v>69</v>
      </c>
      <c r="T4" s="30">
        <v>2234.1833772199998</v>
      </c>
      <c r="U4" s="30">
        <v>3.1790001392399998</v>
      </c>
      <c r="V4" s="30">
        <v>2234.1833772199998</v>
      </c>
      <c r="W4" s="30">
        <v>4.0929999351499999</v>
      </c>
      <c r="X4" s="30">
        <v>2234.1833772199998</v>
      </c>
      <c r="Y4" s="30">
        <v>4.3209998607599998</v>
      </c>
      <c r="Z4" s="30">
        <v>2234.1833772199998</v>
      </c>
      <c r="AA4" s="30">
        <v>3.3069999218000001</v>
      </c>
      <c r="AB4" s="30">
        <v>2234.1833772199998</v>
      </c>
      <c r="AC4" s="30">
        <v>3.0459997653999999</v>
      </c>
      <c r="AD4" s="3">
        <f t="shared" si="0"/>
        <v>0</v>
      </c>
      <c r="AE4" s="3">
        <f t="shared" si="1"/>
        <v>0</v>
      </c>
      <c r="AF4" s="27">
        <f t="shared" si="2"/>
        <v>3.5891999244700004</v>
      </c>
    </row>
    <row r="5" spans="1:32" x14ac:dyDescent="0.2">
      <c r="A5" t="s">
        <v>62</v>
      </c>
      <c r="B5">
        <v>1200</v>
      </c>
      <c r="D5" s="26"/>
      <c r="E5" s="30">
        <v>2135.7156836300001</v>
      </c>
      <c r="F5" t="s">
        <v>41</v>
      </c>
      <c r="G5">
        <v>10</v>
      </c>
      <c r="H5" s="30">
        <v>1200</v>
      </c>
      <c r="I5" s="30">
        <v>2135.7156836300001</v>
      </c>
      <c r="J5" s="25">
        <v>30.0166620396</v>
      </c>
      <c r="K5" s="25">
        <v>10.89650859</v>
      </c>
      <c r="L5" s="25">
        <v>5.7707724642700002</v>
      </c>
      <c r="M5" s="25">
        <v>4.6536876633400004</v>
      </c>
      <c r="N5" s="25">
        <v>6.5144896726299999</v>
      </c>
      <c r="O5" s="25">
        <v>0.529598303587</v>
      </c>
      <c r="P5" s="25">
        <v>0.21354031086700001</v>
      </c>
      <c r="Q5" s="25">
        <v>0.29892555119100001</v>
      </c>
      <c r="R5" s="30">
        <v>30.602999925599999</v>
      </c>
      <c r="S5" t="s">
        <v>69</v>
      </c>
      <c r="T5" s="30">
        <v>2135.7156836300001</v>
      </c>
      <c r="U5" s="30">
        <v>3.7389998435999998</v>
      </c>
      <c r="V5" s="30">
        <v>2135.7156836300001</v>
      </c>
      <c r="W5" s="30">
        <v>3.8990001678500001</v>
      </c>
      <c r="X5" s="30">
        <v>2135.7156836300001</v>
      </c>
      <c r="Y5" s="30">
        <v>4.6909999847400004</v>
      </c>
      <c r="Z5" s="30">
        <v>2135.7156836300001</v>
      </c>
      <c r="AA5" s="30">
        <v>3.1860001087200001</v>
      </c>
      <c r="AB5" s="30">
        <v>2135.7156836300001</v>
      </c>
      <c r="AC5" s="30">
        <v>3.30800008774</v>
      </c>
      <c r="AD5" s="3">
        <f t="shared" si="0"/>
        <v>0</v>
      </c>
      <c r="AE5" s="3">
        <f t="shared" si="1"/>
        <v>0</v>
      </c>
      <c r="AF5" s="27">
        <f t="shared" si="2"/>
        <v>3.7646000385299998</v>
      </c>
    </row>
    <row r="6" spans="1:32" x14ac:dyDescent="0.2">
      <c r="A6" t="s">
        <v>62</v>
      </c>
      <c r="B6">
        <v>1300</v>
      </c>
      <c r="D6" s="26"/>
      <c r="E6" s="30">
        <v>2037.3194398099999</v>
      </c>
      <c r="F6" t="s">
        <v>41</v>
      </c>
      <c r="G6">
        <v>11</v>
      </c>
      <c r="H6" s="30">
        <v>1291</v>
      </c>
      <c r="I6" s="30">
        <v>2037.3194398099999</v>
      </c>
      <c r="J6" s="25">
        <v>24.698178070499999</v>
      </c>
      <c r="K6" s="25">
        <v>10.3944869378</v>
      </c>
      <c r="L6" s="25">
        <v>5.3871112695700001</v>
      </c>
      <c r="M6" s="25">
        <v>4.4263093067400003</v>
      </c>
      <c r="N6" s="25">
        <v>6.1525987332699996</v>
      </c>
      <c r="O6" s="25">
        <v>0.518266202249</v>
      </c>
      <c r="P6" s="25">
        <v>0.21291619938699999</v>
      </c>
      <c r="Q6" s="25">
        <v>0.29595490234799998</v>
      </c>
      <c r="R6" s="30">
        <v>26.5720000267</v>
      </c>
      <c r="S6" t="s">
        <v>69</v>
      </c>
      <c r="T6" s="30">
        <v>2037.3194398099999</v>
      </c>
      <c r="U6" s="30">
        <v>2.7850000858300001</v>
      </c>
      <c r="V6" s="30">
        <v>2037.3194398099999</v>
      </c>
      <c r="W6" s="30">
        <v>14.917000055300001</v>
      </c>
      <c r="X6" s="30">
        <v>2037.3194398099999</v>
      </c>
      <c r="Y6" s="30">
        <v>4.6259999275199997</v>
      </c>
      <c r="Z6" s="30">
        <v>2037.3194398099999</v>
      </c>
      <c r="AA6" s="30">
        <v>3.2419998645799999</v>
      </c>
      <c r="AB6" s="30">
        <v>2037.3194398099999</v>
      </c>
      <c r="AC6" s="30">
        <v>2.95499992371</v>
      </c>
      <c r="AD6" s="3">
        <f t="shared" si="0"/>
        <v>0</v>
      </c>
      <c r="AE6" s="3">
        <f t="shared" si="1"/>
        <v>0</v>
      </c>
      <c r="AF6" s="27">
        <f t="shared" si="2"/>
        <v>5.7049999713880002</v>
      </c>
    </row>
    <row r="7" spans="1:32" x14ac:dyDescent="0.2">
      <c r="A7" t="s">
        <v>62</v>
      </c>
      <c r="B7">
        <v>1400</v>
      </c>
      <c r="D7" s="26"/>
      <c r="E7" s="30">
        <v>1950.9568898299999</v>
      </c>
      <c r="F7" t="s">
        <v>41</v>
      </c>
      <c r="G7">
        <v>12</v>
      </c>
      <c r="H7" s="30">
        <v>1397</v>
      </c>
      <c r="I7" s="30">
        <v>1950.9568898299999</v>
      </c>
      <c r="J7" s="25">
        <v>24.698178070499999</v>
      </c>
      <c r="K7" s="25">
        <v>9.9538616827900004</v>
      </c>
      <c r="L7" s="25">
        <v>5.21548174618</v>
      </c>
      <c r="M7" s="25">
        <v>4.1505933510600004</v>
      </c>
      <c r="N7" s="25">
        <v>5.9086236751600003</v>
      </c>
      <c r="O7" s="25">
        <v>0.52396566401900002</v>
      </c>
      <c r="P7" s="25">
        <v>0.20849161277</v>
      </c>
      <c r="Q7" s="25">
        <v>0.29680057165000001</v>
      </c>
      <c r="R7" s="30">
        <v>25.741000175500002</v>
      </c>
      <c r="S7" t="s">
        <v>69</v>
      </c>
      <c r="T7" s="30">
        <v>1950.9568898299999</v>
      </c>
      <c r="U7" s="30">
        <v>3.8889999389600001</v>
      </c>
      <c r="V7" s="30">
        <v>1950.9568898299999</v>
      </c>
      <c r="W7" s="30">
        <v>5.2820000648500001</v>
      </c>
      <c r="X7" s="30">
        <v>1950.9568898299999</v>
      </c>
      <c r="Y7" s="30">
        <v>2.79899978638</v>
      </c>
      <c r="Z7" s="30">
        <v>1950.9568898299999</v>
      </c>
      <c r="AA7" s="30">
        <v>4.0550000667599999</v>
      </c>
      <c r="AB7" s="30">
        <v>1950.9568898299999</v>
      </c>
      <c r="AC7" s="30">
        <v>3.19400000572</v>
      </c>
      <c r="AD7" s="3">
        <f t="shared" si="0"/>
        <v>0</v>
      </c>
      <c r="AE7" s="3">
        <f t="shared" si="1"/>
        <v>0</v>
      </c>
      <c r="AF7" s="27">
        <f t="shared" si="2"/>
        <v>3.8437999725339997</v>
      </c>
    </row>
    <row r="8" spans="1:32" x14ac:dyDescent="0.2">
      <c r="A8" t="s">
        <v>63</v>
      </c>
      <c r="B8">
        <v>1000</v>
      </c>
      <c r="C8" s="30">
        <v>12.1</v>
      </c>
      <c r="D8" s="35">
        <v>1E-3</v>
      </c>
      <c r="E8" s="30">
        <v>3165.2183953899998</v>
      </c>
      <c r="F8" t="s">
        <v>41</v>
      </c>
      <c r="G8" s="29">
        <v>9</v>
      </c>
      <c r="H8" s="30">
        <v>991</v>
      </c>
      <c r="I8" s="30">
        <v>2459.7805845299999</v>
      </c>
      <c r="J8" s="35">
        <v>30.0166620396</v>
      </c>
      <c r="K8" s="35">
        <v>12.549900941500001</v>
      </c>
      <c r="L8" s="35">
        <v>5.5249883767899997</v>
      </c>
      <c r="M8" s="35">
        <v>4.3902857194099996</v>
      </c>
      <c r="N8" s="35">
        <v>6.1762456920900002</v>
      </c>
      <c r="O8" s="35">
        <v>0.44024159254799999</v>
      </c>
      <c r="P8" s="35">
        <v>0.174913162259</v>
      </c>
      <c r="Q8" s="35">
        <v>0.24606750765999999</v>
      </c>
      <c r="R8" s="30">
        <v>57.618000030499999</v>
      </c>
      <c r="S8" t="s">
        <v>69</v>
      </c>
      <c r="T8" s="30">
        <v>3165.2183953899998</v>
      </c>
      <c r="U8" s="30">
        <v>3.26800012589</v>
      </c>
      <c r="V8" s="30">
        <v>3165.2183953899998</v>
      </c>
      <c r="W8" s="30">
        <v>3.34599995613</v>
      </c>
      <c r="X8" s="30">
        <v>3165.2183953899998</v>
      </c>
      <c r="Y8" s="30">
        <v>3.13399982452</v>
      </c>
      <c r="Z8" s="30">
        <v>3165.2183953899998</v>
      </c>
      <c r="AA8" s="30">
        <v>3.01600003242</v>
      </c>
      <c r="AB8" s="30">
        <v>3165.2183953899998</v>
      </c>
      <c r="AC8" s="30">
        <v>2.4879999160800002</v>
      </c>
      <c r="AD8" s="3">
        <f t="shared" si="0"/>
        <v>0</v>
      </c>
      <c r="AE8" s="3">
        <f t="shared" si="1"/>
        <v>0</v>
      </c>
      <c r="AF8" s="27">
        <f t="shared" si="2"/>
        <v>3.0503999710080003</v>
      </c>
    </row>
    <row r="9" spans="1:32" x14ac:dyDescent="0.2">
      <c r="A9" t="s">
        <v>63</v>
      </c>
      <c r="B9">
        <v>1100</v>
      </c>
      <c r="C9" s="30">
        <v>11.4</v>
      </c>
      <c r="D9" s="35">
        <v>1E-3</v>
      </c>
      <c r="E9" s="30">
        <v>3141.8845535700002</v>
      </c>
      <c r="F9" t="s">
        <v>41</v>
      </c>
      <c r="G9" s="29">
        <v>10</v>
      </c>
      <c r="H9" s="30">
        <v>1098</v>
      </c>
      <c r="I9" s="30">
        <v>2368.9568673600002</v>
      </c>
      <c r="J9" s="35">
        <v>26.0192236625</v>
      </c>
      <c r="K9" s="35">
        <v>12.0865146294</v>
      </c>
      <c r="L9" s="35">
        <v>5.3483585915800003</v>
      </c>
      <c r="M9" s="35">
        <v>4.29408793175</v>
      </c>
      <c r="N9" s="35">
        <v>6.0301071881399997</v>
      </c>
      <c r="O9" s="35">
        <v>0.44250627708500001</v>
      </c>
      <c r="P9" s="35">
        <v>0.17763962827300001</v>
      </c>
      <c r="Q9" s="35">
        <v>0.24945600005599999</v>
      </c>
      <c r="R9" s="30">
        <v>54.955000162099999</v>
      </c>
      <c r="S9" t="s">
        <v>69</v>
      </c>
      <c r="T9" s="30">
        <v>3141.8845535700002</v>
      </c>
      <c r="U9" s="30">
        <v>4.00899982452</v>
      </c>
      <c r="V9" s="30">
        <v>3141.8845535700002</v>
      </c>
      <c r="W9" s="30">
        <v>4.4320001602200003</v>
      </c>
      <c r="X9" s="30">
        <v>3141.8845535700002</v>
      </c>
      <c r="Y9" s="30">
        <v>4.2809998989100002</v>
      </c>
      <c r="Z9" s="30">
        <v>3141.8845535700002</v>
      </c>
      <c r="AA9" s="30">
        <v>3.4509999751999998</v>
      </c>
      <c r="AB9" s="30">
        <v>3141.8845535700002</v>
      </c>
      <c r="AC9" s="30">
        <v>3.5520000457799998</v>
      </c>
      <c r="AD9" s="3">
        <f t="shared" si="0"/>
        <v>0</v>
      </c>
      <c r="AE9" s="3">
        <f t="shared" si="1"/>
        <v>0</v>
      </c>
      <c r="AF9" s="27">
        <f t="shared" si="2"/>
        <v>3.9449999809259992</v>
      </c>
    </row>
    <row r="10" spans="1:32" x14ac:dyDescent="0.2">
      <c r="A10" t="s">
        <v>63</v>
      </c>
      <c r="B10">
        <v>1200</v>
      </c>
      <c r="C10" s="30">
        <v>10.9</v>
      </c>
      <c r="D10" s="35">
        <v>1E-3</v>
      </c>
      <c r="E10" s="30">
        <v>2861.5256335499998</v>
      </c>
      <c r="F10" t="s">
        <v>41</v>
      </c>
      <c r="G10" s="29">
        <v>10</v>
      </c>
      <c r="H10" s="30">
        <v>1198</v>
      </c>
      <c r="I10" s="30">
        <v>2288.90297392</v>
      </c>
      <c r="J10" s="35">
        <v>21.260291625499999</v>
      </c>
      <c r="K10" s="35">
        <v>11.6780763976</v>
      </c>
      <c r="L10" s="35">
        <v>5.1000281131199996</v>
      </c>
      <c r="M10" s="35">
        <v>4.0999681019100001</v>
      </c>
      <c r="N10" s="35">
        <v>5.7516385803299999</v>
      </c>
      <c r="O10" s="35">
        <v>0.43671816654500001</v>
      </c>
      <c r="P10" s="35">
        <v>0.17554124336599999</v>
      </c>
      <c r="Q10" s="35">
        <v>0.24625796169299999</v>
      </c>
      <c r="R10" s="30">
        <v>60.062999963800003</v>
      </c>
      <c r="S10" t="s">
        <v>69</v>
      </c>
      <c r="T10" s="30">
        <v>2861.5256335499998</v>
      </c>
      <c r="U10" s="30">
        <v>3.4750001430499999</v>
      </c>
      <c r="V10" s="30">
        <v>2915.2731685600002</v>
      </c>
      <c r="W10" s="30">
        <v>4.51300001144</v>
      </c>
      <c r="X10" s="30">
        <v>2861.5256335499998</v>
      </c>
      <c r="Y10" s="30">
        <v>4.47099995613</v>
      </c>
      <c r="Z10" s="30">
        <v>2861.5256335499998</v>
      </c>
      <c r="AA10" s="30">
        <v>4.22800016403</v>
      </c>
      <c r="AB10" s="30">
        <v>2861.5256335499998</v>
      </c>
      <c r="AC10" s="30">
        <v>4.2640001773799998</v>
      </c>
      <c r="AD10" s="3">
        <f t="shared" si="0"/>
        <v>8.368497864888632E-3</v>
      </c>
      <c r="AE10" s="3">
        <f t="shared" si="1"/>
        <v>3.7565649861625119E-3</v>
      </c>
      <c r="AF10" s="27">
        <f t="shared" si="2"/>
        <v>4.1902000904059999</v>
      </c>
    </row>
    <row r="11" spans="1:32" x14ac:dyDescent="0.2">
      <c r="A11" t="s">
        <v>63</v>
      </c>
      <c r="B11">
        <v>1300</v>
      </c>
      <c r="C11" s="30">
        <v>10.4</v>
      </c>
      <c r="D11" s="35">
        <v>1E-3</v>
      </c>
      <c r="E11" s="30">
        <v>2540.9398188499999</v>
      </c>
      <c r="F11" t="s">
        <v>41</v>
      </c>
      <c r="G11" s="29">
        <v>11</v>
      </c>
      <c r="H11" s="30">
        <v>1289</v>
      </c>
      <c r="I11" s="30">
        <v>2037.9823672699999</v>
      </c>
      <c r="J11" s="35">
        <v>21.9544984001</v>
      </c>
      <c r="K11" s="35">
        <v>10.397869220800001</v>
      </c>
      <c r="L11" s="35">
        <v>5.1544145290500003</v>
      </c>
      <c r="M11" s="35">
        <v>4.21142422488</v>
      </c>
      <c r="N11" s="35">
        <v>5.8801592346899998</v>
      </c>
      <c r="O11" s="35">
        <v>0.49571834571200002</v>
      </c>
      <c r="P11" s="35">
        <v>0.20251381006399999</v>
      </c>
      <c r="Q11" s="35">
        <v>0.28275789538399998</v>
      </c>
      <c r="R11" s="30">
        <v>38.873000144999999</v>
      </c>
      <c r="S11" t="s">
        <v>69</v>
      </c>
      <c r="T11" s="30">
        <v>2540.9398188499999</v>
      </c>
      <c r="U11" s="30">
        <v>2.8810000419600001</v>
      </c>
      <c r="V11" s="30">
        <v>2540.9398188499999</v>
      </c>
      <c r="W11" s="30">
        <v>3.7489998340600001</v>
      </c>
      <c r="X11" s="30">
        <v>2540.9398188499999</v>
      </c>
      <c r="Y11" s="30">
        <v>6.8810000419600001</v>
      </c>
      <c r="Z11" s="30">
        <v>2540.9398188499999</v>
      </c>
      <c r="AA11" s="30">
        <v>3.5400002002700002</v>
      </c>
      <c r="AB11" s="30">
        <v>2540.9398188499999</v>
      </c>
      <c r="AC11" s="30">
        <v>2.6819999218000001</v>
      </c>
      <c r="AD11" s="3">
        <f t="shared" si="0"/>
        <v>0</v>
      </c>
      <c r="AE11" s="3">
        <f t="shared" si="1"/>
        <v>0</v>
      </c>
      <c r="AF11" s="27">
        <f t="shared" si="2"/>
        <v>3.9466000080100003</v>
      </c>
    </row>
    <row r="12" spans="1:32" x14ac:dyDescent="0.2">
      <c r="A12" t="s">
        <v>63</v>
      </c>
      <c r="B12">
        <v>1400</v>
      </c>
      <c r="C12" s="30">
        <v>10</v>
      </c>
      <c r="D12" s="35">
        <v>1E-3</v>
      </c>
      <c r="E12" s="30">
        <v>2449.6307642299998</v>
      </c>
      <c r="F12" t="s">
        <v>41</v>
      </c>
      <c r="G12" s="29">
        <v>12</v>
      </c>
      <c r="H12" s="30">
        <v>1393</v>
      </c>
      <c r="I12" s="30">
        <v>1969.46613022</v>
      </c>
      <c r="J12" s="35">
        <v>21.9544984001</v>
      </c>
      <c r="K12" s="35">
        <v>10.048296582700001</v>
      </c>
      <c r="L12" s="35">
        <v>5.0240341817000003</v>
      </c>
      <c r="M12" s="35">
        <v>4.0674281386000004</v>
      </c>
      <c r="N12" s="35">
        <v>5.7183914174700003</v>
      </c>
      <c r="O12" s="35">
        <v>0.49998864388000003</v>
      </c>
      <c r="P12" s="35">
        <v>0.202393913491</v>
      </c>
      <c r="Q12" s="35">
        <v>0.28454531424200002</v>
      </c>
      <c r="R12" s="30">
        <v>40.111000060999999</v>
      </c>
      <c r="S12" t="s">
        <v>69</v>
      </c>
      <c r="T12" s="30">
        <v>2449.6307642299998</v>
      </c>
      <c r="U12" s="30">
        <v>5.3489999771100001</v>
      </c>
      <c r="V12" s="30">
        <v>2449.6307642299998</v>
      </c>
      <c r="W12" s="30">
        <v>4.0830001831100002</v>
      </c>
      <c r="X12" s="30">
        <v>2449.6307642299998</v>
      </c>
      <c r="Y12" s="30">
        <v>3.0339999198899998</v>
      </c>
      <c r="Z12" s="30">
        <v>2449.6307642299998</v>
      </c>
      <c r="AA12" s="30">
        <v>3.2460000514999998</v>
      </c>
      <c r="AB12" s="30">
        <v>2449.6307642299998</v>
      </c>
      <c r="AC12" s="30">
        <v>4.6909999847400004</v>
      </c>
      <c r="AD12" s="3">
        <f t="shared" si="0"/>
        <v>0</v>
      </c>
      <c r="AE12" s="3">
        <f t="shared" si="1"/>
        <v>0</v>
      </c>
      <c r="AF12" s="27">
        <f t="shared" si="2"/>
        <v>4.0806000232699997</v>
      </c>
    </row>
    <row r="13" spans="1:32" x14ac:dyDescent="0.2">
      <c r="A13" t="s">
        <v>63</v>
      </c>
      <c r="B13">
        <v>1000</v>
      </c>
      <c r="C13" s="30">
        <v>12.1</v>
      </c>
      <c r="D13" s="35">
        <v>0.6</v>
      </c>
      <c r="E13" s="30">
        <v>2742.2381664499999</v>
      </c>
      <c r="F13" t="s">
        <v>41</v>
      </c>
      <c r="G13" s="29">
        <v>9</v>
      </c>
      <c r="H13" s="30">
        <v>991</v>
      </c>
      <c r="I13" s="30">
        <v>2459.7805845299999</v>
      </c>
      <c r="J13" s="35">
        <v>30.0166620396</v>
      </c>
      <c r="K13" s="35">
        <v>12.549900941500001</v>
      </c>
      <c r="L13" s="35">
        <v>5.5249883767899997</v>
      </c>
      <c r="M13" s="35">
        <v>4.3902857194099996</v>
      </c>
      <c r="N13" s="35">
        <v>6.1762456920900002</v>
      </c>
      <c r="O13" s="35">
        <v>0.44024159254799999</v>
      </c>
      <c r="P13" s="35">
        <v>0.174913162259</v>
      </c>
      <c r="Q13" s="35">
        <v>0.24606750765999999</v>
      </c>
      <c r="R13" s="30">
        <v>36.963999986600001</v>
      </c>
      <c r="S13" t="s">
        <v>69</v>
      </c>
      <c r="T13" s="30">
        <v>2742.2381664499999</v>
      </c>
      <c r="U13" s="30">
        <v>3.6059999465899999</v>
      </c>
      <c r="V13" s="30">
        <v>2742.2381664499999</v>
      </c>
      <c r="W13" s="30">
        <v>4.3109998702999999</v>
      </c>
      <c r="X13" s="30">
        <v>2742.2381664499999</v>
      </c>
      <c r="Y13" s="30">
        <v>3.4089999198899998</v>
      </c>
      <c r="Z13" s="30">
        <v>2742.2381664499999</v>
      </c>
      <c r="AA13" s="30">
        <v>2.8819999694799998</v>
      </c>
      <c r="AB13" s="30">
        <v>2742.2381664499999</v>
      </c>
      <c r="AC13" s="30">
        <v>2.9229998588599999</v>
      </c>
      <c r="AD13" s="3">
        <f t="shared" si="0"/>
        <v>0</v>
      </c>
      <c r="AE13" s="3">
        <f t="shared" si="1"/>
        <v>0</v>
      </c>
      <c r="AF13" s="27">
        <f t="shared" si="2"/>
        <v>3.426199913024</v>
      </c>
    </row>
    <row r="14" spans="1:32" x14ac:dyDescent="0.2">
      <c r="A14" t="s">
        <v>63</v>
      </c>
      <c r="B14">
        <v>1100</v>
      </c>
      <c r="C14" s="30">
        <v>11.4</v>
      </c>
      <c r="D14" s="35">
        <v>0.59</v>
      </c>
      <c r="E14" s="30">
        <v>2647.5418792300002</v>
      </c>
      <c r="F14" t="s">
        <v>41</v>
      </c>
      <c r="G14" s="29">
        <v>10</v>
      </c>
      <c r="H14" s="30">
        <v>1100</v>
      </c>
      <c r="I14" s="30">
        <v>2289.0146892100001</v>
      </c>
      <c r="J14" s="35">
        <v>30.0166620396</v>
      </c>
      <c r="K14" s="35">
        <v>11.678646373499999</v>
      </c>
      <c r="L14" s="35">
        <v>5.5642842934300001</v>
      </c>
      <c r="M14" s="35">
        <v>4.4311811111399999</v>
      </c>
      <c r="N14" s="35">
        <v>6.2482979170600004</v>
      </c>
      <c r="O14" s="35">
        <v>0.47644942020300002</v>
      </c>
      <c r="P14" s="35">
        <v>0.18971295856600001</v>
      </c>
      <c r="Q14" s="35">
        <v>0.26750950911600002</v>
      </c>
      <c r="R14" s="30">
        <v>36.710999965699997</v>
      </c>
      <c r="S14" t="s">
        <v>69</v>
      </c>
      <c r="T14" s="30">
        <v>2647.5418792300002</v>
      </c>
      <c r="U14" s="30">
        <v>4.0220000743900002</v>
      </c>
      <c r="V14" s="30">
        <v>2647.5418792300002</v>
      </c>
      <c r="W14" s="30">
        <v>4.7980000972700001</v>
      </c>
      <c r="X14" s="30">
        <v>2686.1744362700001</v>
      </c>
      <c r="Y14" s="30">
        <v>3.5500001907300001</v>
      </c>
      <c r="Z14" s="30">
        <v>2647.5418792300002</v>
      </c>
      <c r="AA14" s="30">
        <v>6.1849999427800002</v>
      </c>
      <c r="AB14" s="30">
        <v>2647.5418792300002</v>
      </c>
      <c r="AC14" s="30">
        <v>3.4230000972700001</v>
      </c>
      <c r="AD14" s="3">
        <f t="shared" si="0"/>
        <v>6.5066886639901268E-3</v>
      </c>
      <c r="AE14" s="3">
        <f t="shared" si="1"/>
        <v>2.9183717427152555E-3</v>
      </c>
      <c r="AF14" s="27">
        <f t="shared" si="2"/>
        <v>4.3956000804880002</v>
      </c>
    </row>
    <row r="15" spans="1:32" x14ac:dyDescent="0.2">
      <c r="A15" t="s">
        <v>63</v>
      </c>
      <c r="B15">
        <v>1200</v>
      </c>
      <c r="C15" s="30">
        <v>10.9</v>
      </c>
      <c r="D15" s="35">
        <v>0.6</v>
      </c>
      <c r="E15" s="30">
        <v>2470.1004854900002</v>
      </c>
      <c r="F15" t="s">
        <v>41</v>
      </c>
      <c r="G15" s="29">
        <v>11</v>
      </c>
      <c r="H15" s="30">
        <v>1199</v>
      </c>
      <c r="I15" s="30">
        <v>2203.3663064299999</v>
      </c>
      <c r="J15" s="35">
        <v>26.0192236625</v>
      </c>
      <c r="K15" s="35">
        <v>11.241664828699999</v>
      </c>
      <c r="L15" s="35">
        <v>5.2685505539799999</v>
      </c>
      <c r="M15" s="35">
        <v>4.1871961686699999</v>
      </c>
      <c r="N15" s="35">
        <v>5.9463161914000002</v>
      </c>
      <c r="O15" s="35">
        <v>0.46866283902400002</v>
      </c>
      <c r="P15" s="35">
        <v>0.186235590211</v>
      </c>
      <c r="Q15" s="35">
        <v>0.26447667147100001</v>
      </c>
      <c r="R15" s="30">
        <v>43.917000055300001</v>
      </c>
      <c r="S15" t="s">
        <v>69</v>
      </c>
      <c r="T15" s="30">
        <v>2477.2554670300001</v>
      </c>
      <c r="U15" s="30">
        <v>4.1219999790199999</v>
      </c>
      <c r="V15" s="30">
        <v>2482.3312061900001</v>
      </c>
      <c r="W15" s="30">
        <v>3.7610001564000002</v>
      </c>
      <c r="X15" s="30">
        <v>2470.1004854900002</v>
      </c>
      <c r="Y15" s="30">
        <v>4.7569999694799998</v>
      </c>
      <c r="Z15" s="30">
        <v>2477.2554670300001</v>
      </c>
      <c r="AA15" s="30">
        <v>4.0860002040900003</v>
      </c>
      <c r="AB15" s="30">
        <v>2470.1004854900002</v>
      </c>
      <c r="AC15" s="30">
        <v>4.2730000019099998</v>
      </c>
      <c r="AD15" s="3">
        <f t="shared" si="0"/>
        <v>2.1289881182710631E-3</v>
      </c>
      <c r="AE15" s="3">
        <f t="shared" si="1"/>
        <v>2.1489557964063355E-3</v>
      </c>
      <c r="AF15" s="27">
        <f t="shared" si="2"/>
        <v>4.1998000621800005</v>
      </c>
    </row>
    <row r="16" spans="1:32" x14ac:dyDescent="0.2">
      <c r="A16" t="s">
        <v>63</v>
      </c>
      <c r="B16">
        <v>1300</v>
      </c>
      <c r="C16" s="30">
        <v>10.4</v>
      </c>
      <c r="D16" s="35">
        <v>0.57999999999999996</v>
      </c>
      <c r="E16" s="30">
        <v>2249.43595052</v>
      </c>
      <c r="F16" t="s">
        <v>41</v>
      </c>
      <c r="G16" s="29">
        <v>11</v>
      </c>
      <c r="H16" s="30">
        <v>1289</v>
      </c>
      <c r="I16" s="30">
        <v>2037.9823672699999</v>
      </c>
      <c r="J16" s="35">
        <v>21.9544984001</v>
      </c>
      <c r="K16" s="35">
        <v>10.397869220800001</v>
      </c>
      <c r="L16" s="35">
        <v>5.1544145290500003</v>
      </c>
      <c r="M16" s="35">
        <v>4.21142422488</v>
      </c>
      <c r="N16" s="35">
        <v>5.8801592346899998</v>
      </c>
      <c r="O16" s="35">
        <v>0.49571834571200002</v>
      </c>
      <c r="P16" s="35">
        <v>0.20251381006399999</v>
      </c>
      <c r="Q16" s="35">
        <v>0.28275789538399998</v>
      </c>
      <c r="R16" s="30">
        <v>32.950000047700001</v>
      </c>
      <c r="S16" t="s">
        <v>69</v>
      </c>
      <c r="T16" s="30">
        <v>2249.43595052</v>
      </c>
      <c r="U16" s="30">
        <v>5.2799999713899997</v>
      </c>
      <c r="V16" s="30">
        <v>2249.43595052</v>
      </c>
      <c r="W16" s="30">
        <v>3.10899996758</v>
      </c>
      <c r="X16" s="30">
        <v>2249.43595052</v>
      </c>
      <c r="Y16" s="30">
        <v>3.3580000400499999</v>
      </c>
      <c r="Z16" s="30">
        <v>2249.43595052</v>
      </c>
      <c r="AA16" s="30">
        <v>3.5069999694799998</v>
      </c>
      <c r="AB16" s="30">
        <v>2249.43595052</v>
      </c>
      <c r="AC16" s="30">
        <v>3.6779999732999999</v>
      </c>
      <c r="AD16" s="3">
        <f t="shared" si="0"/>
        <v>0</v>
      </c>
      <c r="AE16" s="3">
        <f t="shared" si="1"/>
        <v>0</v>
      </c>
      <c r="AF16" s="27">
        <f t="shared" si="2"/>
        <v>3.78639998436</v>
      </c>
    </row>
    <row r="17" spans="1:32" x14ac:dyDescent="0.2">
      <c r="A17" t="s">
        <v>63</v>
      </c>
      <c r="B17">
        <v>1400</v>
      </c>
      <c r="C17" s="30">
        <v>10</v>
      </c>
      <c r="D17" s="35">
        <v>0.57999999999999996</v>
      </c>
      <c r="E17" s="30">
        <v>2171.3371475200001</v>
      </c>
      <c r="F17" t="s">
        <v>41</v>
      </c>
      <c r="G17" s="29">
        <v>12</v>
      </c>
      <c r="H17" s="30">
        <v>1393</v>
      </c>
      <c r="I17" s="30">
        <v>1969.46613022</v>
      </c>
      <c r="J17" s="35">
        <v>21.9544984001</v>
      </c>
      <c r="K17" s="35">
        <v>10.048296582700001</v>
      </c>
      <c r="L17" s="35">
        <v>5.0240341817000003</v>
      </c>
      <c r="M17" s="35">
        <v>4.0674281386000004</v>
      </c>
      <c r="N17" s="35">
        <v>5.7183914174700003</v>
      </c>
      <c r="O17" s="35">
        <v>0.49998864388000003</v>
      </c>
      <c r="P17" s="35">
        <v>0.202393913491</v>
      </c>
      <c r="Q17" s="35">
        <v>0.28454531424200002</v>
      </c>
      <c r="R17" s="30">
        <v>31.743000030499999</v>
      </c>
      <c r="S17" t="s">
        <v>69</v>
      </c>
      <c r="T17" s="30">
        <v>2171.3371475200001</v>
      </c>
      <c r="U17" s="30">
        <v>3.875</v>
      </c>
      <c r="V17" s="30">
        <v>2171.3371475200001</v>
      </c>
      <c r="W17" s="30">
        <v>2.64100003242</v>
      </c>
      <c r="X17" s="30">
        <v>2171.3371475200001</v>
      </c>
      <c r="Y17" s="30">
        <v>3.5060000419600001</v>
      </c>
      <c r="Z17" s="30">
        <v>2171.3371475200001</v>
      </c>
      <c r="AA17" s="30">
        <v>5.51600003242</v>
      </c>
      <c r="AB17" s="30">
        <v>2171.3371475200001</v>
      </c>
      <c r="AC17" s="30">
        <v>3.5069999694799998</v>
      </c>
      <c r="AD17" s="3">
        <f t="shared" si="0"/>
        <v>0</v>
      </c>
      <c r="AE17" s="3">
        <f t="shared" si="1"/>
        <v>0</v>
      </c>
      <c r="AF17" s="27">
        <f t="shared" si="2"/>
        <v>3.8090000152559993</v>
      </c>
    </row>
    <row r="18" spans="1:32" x14ac:dyDescent="0.2">
      <c r="J18" s="37">
        <f>SUM(J8:J12)/SUM(J3:J7)-1</f>
        <v>-0.13081137759795247</v>
      </c>
      <c r="K18" s="37">
        <f>SUM(K8:K12)/SUM(K3:K7)-1</f>
        <v>3.6743188768412427E-2</v>
      </c>
      <c r="L18" s="37">
        <f>SUM(L8:L12)/SUM(L3:L7)-1</f>
        <v>-6.7784146688859015E-2</v>
      </c>
      <c r="M18" s="37">
        <f t="shared" ref="M18:R19" si="3">SUM(M8:M12)/SUM(M3:M7)-1</f>
        <v>-6.3362553876793348E-2</v>
      </c>
      <c r="N18" s="37">
        <f t="shared" si="3"/>
        <v>-6.6933657913128219E-2</v>
      </c>
      <c r="O18" s="37">
        <f t="shared" si="3"/>
        <v>-9.7719714657205303E-2</v>
      </c>
      <c r="P18" s="37">
        <f t="shared" si="3"/>
        <v>-9.3122873660545502E-2</v>
      </c>
      <c r="Q18" s="37">
        <f t="shared" si="3"/>
        <v>-9.6640503277279133E-2</v>
      </c>
      <c r="R18" s="37">
        <f t="shared" si="3"/>
        <v>0.7729706893117414</v>
      </c>
    </row>
    <row r="19" spans="1:32" x14ac:dyDescent="0.2">
      <c r="J19" s="37">
        <f>SUM(J13:J17)/SUM(J3:J7)-1</f>
        <v>-6.8017543982825002E-2</v>
      </c>
      <c r="K19" s="37">
        <f>SUM(K13:K17)/SUM(K3:K7)-1</f>
        <v>2.1322272377838569E-2</v>
      </c>
      <c r="L19" s="37">
        <f>SUM(L13:L17)/SUM(L3:L7)-1</f>
        <v>-5.4079991435387553E-2</v>
      </c>
      <c r="M19" s="37">
        <f t="shared" ref="M19:Q19" si="4">SUM(M13:M17)/SUM(M3:M7)-1</f>
        <v>-5.3387443836857784E-2</v>
      </c>
      <c r="N19" s="37">
        <f t="shared" si="4"/>
        <v>-5.3899875060967162E-2</v>
      </c>
      <c r="O19" s="37">
        <f t="shared" si="4"/>
        <v>-7.2041600582900989E-2</v>
      </c>
      <c r="P19" s="37">
        <f t="shared" si="4"/>
        <v>-7.0992705682406454E-2</v>
      </c>
      <c r="Q19" s="37">
        <f t="shared" si="4"/>
        <v>-7.1610148954695196E-2</v>
      </c>
      <c r="R19" s="37">
        <f t="shared" si="3"/>
        <v>0.36275186675264837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E10" sqref="AE10"/>
    </sheetView>
  </sheetViews>
  <sheetFormatPr defaultRowHeight="14.25" x14ac:dyDescent="0.2"/>
  <cols>
    <col min="2" max="2" width="7.375" customWidth="1"/>
    <col min="3" max="3" width="5.75" style="30" customWidth="1"/>
    <col min="4" max="4" width="6.625" customWidth="1"/>
    <col min="5" max="5" width="8.125" style="30" customWidth="1"/>
    <col min="6" max="6" width="4.625" customWidth="1"/>
    <col min="7" max="7" width="5.5" customWidth="1"/>
    <col min="8" max="9" width="8.125" style="30" customWidth="1"/>
    <col min="10" max="10" width="9" style="25"/>
    <col min="11" max="17" width="7.125" style="25" customWidth="1"/>
    <col min="18" max="18" width="5.75" style="30" customWidth="1"/>
    <col min="19" max="19" width="7" customWidth="1"/>
    <col min="20" max="20" width="9" style="30"/>
    <col min="21" max="21" width="6.625" style="30" customWidth="1"/>
    <col min="22" max="22" width="9" style="30"/>
    <col min="23" max="23" width="6.625" style="30" customWidth="1"/>
    <col min="24" max="24" width="9" style="30"/>
    <col min="25" max="25" width="6.625" style="30" customWidth="1"/>
    <col min="26" max="26" width="9" style="30"/>
    <col min="27" max="27" width="6.625" style="30" customWidth="1"/>
    <col min="28" max="28" width="9" style="30"/>
    <col min="29" max="29" width="6.625" style="30" customWidth="1"/>
    <col min="30" max="32" width="6.75" customWidth="1"/>
  </cols>
  <sheetData>
    <row r="1" spans="1:32" x14ac:dyDescent="0.2">
      <c r="B1" t="s">
        <v>10</v>
      </c>
      <c r="C1" s="30" t="s">
        <v>15</v>
      </c>
      <c r="D1" s="6" t="s">
        <v>20</v>
      </c>
      <c r="E1" s="30" t="s">
        <v>87</v>
      </c>
      <c r="F1" s="3" t="s">
        <v>5</v>
      </c>
      <c r="G1" t="s">
        <v>0</v>
      </c>
      <c r="H1" s="30" t="s">
        <v>13</v>
      </c>
      <c r="I1" s="30" t="s">
        <v>88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30" t="s">
        <v>86</v>
      </c>
      <c r="S1" s="13" t="s">
        <v>24</v>
      </c>
      <c r="T1" s="30" t="s">
        <v>34</v>
      </c>
      <c r="U1" s="30" t="s">
        <v>11</v>
      </c>
      <c r="V1" s="30" t="s">
        <v>35</v>
      </c>
      <c r="W1" s="30" t="s">
        <v>89</v>
      </c>
      <c r="X1" s="30" t="s">
        <v>35</v>
      </c>
      <c r="Y1" s="30" t="s">
        <v>11</v>
      </c>
      <c r="Z1" s="30" t="s">
        <v>90</v>
      </c>
      <c r="AA1" s="30" t="s">
        <v>11</v>
      </c>
      <c r="AB1" s="30" t="s">
        <v>35</v>
      </c>
      <c r="AC1" s="30" t="s">
        <v>11</v>
      </c>
      <c r="AD1" s="16" t="s">
        <v>29</v>
      </c>
      <c r="AE1" s="16" t="s">
        <v>28</v>
      </c>
      <c r="AF1" s="11" t="s">
        <v>37</v>
      </c>
    </row>
    <row r="2" spans="1:32" x14ac:dyDescent="0.2">
      <c r="A2" t="s">
        <v>17</v>
      </c>
      <c r="E2" s="30">
        <v>35459.218960899998</v>
      </c>
      <c r="F2" t="s">
        <v>41</v>
      </c>
      <c r="G2">
        <v>11</v>
      </c>
      <c r="H2" s="30">
        <v>12748</v>
      </c>
      <c r="I2" s="30">
        <v>22711.218960900002</v>
      </c>
      <c r="J2" s="25">
        <v>26</v>
      </c>
      <c r="K2" s="25">
        <v>10.7789363839</v>
      </c>
      <c r="L2" s="25">
        <v>5.9108716139500004</v>
      </c>
      <c r="M2" s="25">
        <v>4.8100984758100003</v>
      </c>
      <c r="N2" s="25">
        <v>6.7120141784999996</v>
      </c>
      <c r="O2" s="25">
        <v>0.54837243707799999</v>
      </c>
      <c r="P2" s="25">
        <v>0.22312491253700001</v>
      </c>
      <c r="Q2" s="25">
        <v>0.31134863123000001</v>
      </c>
      <c r="R2" s="30">
        <v>27.641999959</v>
      </c>
      <c r="S2" t="s">
        <v>69</v>
      </c>
      <c r="T2" s="30">
        <v>35459.218960899998</v>
      </c>
      <c r="U2" s="30">
        <v>6.0510000000000002</v>
      </c>
      <c r="V2" s="30">
        <v>35459.218960899998</v>
      </c>
      <c r="W2" s="30">
        <v>6.3789899999999999</v>
      </c>
      <c r="X2" s="30">
        <v>35459.218960899998</v>
      </c>
      <c r="Y2" s="30">
        <v>8.4479900000000008</v>
      </c>
      <c r="Z2" s="30">
        <v>35459.218960899998</v>
      </c>
      <c r="AA2" s="30">
        <v>5.6959</v>
      </c>
      <c r="AB2" s="30">
        <v>35459.218960899998</v>
      </c>
      <c r="AC2" s="30">
        <v>7.3129900000000001</v>
      </c>
      <c r="AD2" s="17">
        <f t="shared" ref="AD2:AD17" si="0">STDEV(T2,V2,X2,Z2,AB2)/AVERAGE(T2,V2,X2,Z2,AB2)</f>
        <v>0</v>
      </c>
      <c r="AE2" s="17">
        <f t="shared" ref="AE2:AE17" si="1">(AVERAGE(T2,V2,X2,Z2,AB2)-E2)/E2</f>
        <v>0</v>
      </c>
      <c r="AF2" s="4">
        <f t="shared" ref="AF2:AF17" si="2">AVERAGE(U2,W2,Y2,AA2,AC2)</f>
        <v>6.777374</v>
      </c>
    </row>
    <row r="3" spans="1:32" x14ac:dyDescent="0.2">
      <c r="A3" t="s">
        <v>62</v>
      </c>
      <c r="B3">
        <v>11000</v>
      </c>
      <c r="D3" s="26"/>
      <c r="E3" s="30">
        <v>25188.302974300001</v>
      </c>
      <c r="F3" t="s">
        <v>41</v>
      </c>
      <c r="G3">
        <v>9</v>
      </c>
      <c r="H3" s="30">
        <v>10952</v>
      </c>
      <c r="I3" s="30">
        <v>25188.302974300001</v>
      </c>
      <c r="J3" s="25">
        <v>27.784887978899999</v>
      </c>
      <c r="K3" s="25">
        <v>11.954581383100001</v>
      </c>
      <c r="L3" s="25">
        <v>6.0689122082800004</v>
      </c>
      <c r="M3" s="25">
        <v>4.8093149302900002</v>
      </c>
      <c r="N3" s="25">
        <v>6.8575178405599999</v>
      </c>
      <c r="O3" s="25">
        <v>0.50766413425699997</v>
      </c>
      <c r="P3" s="25">
        <v>0.20114944957700001</v>
      </c>
      <c r="Q3" s="25">
        <v>0.28681547353199999</v>
      </c>
      <c r="R3" s="30">
        <v>55.326999902700003</v>
      </c>
      <c r="S3" t="s">
        <v>69</v>
      </c>
      <c r="T3" s="30">
        <v>25188.302974300001</v>
      </c>
      <c r="U3" s="30">
        <v>17.713999986600001</v>
      </c>
      <c r="V3" s="30">
        <v>25188.302974300001</v>
      </c>
      <c r="W3" s="30">
        <v>5.19900012016</v>
      </c>
      <c r="X3" s="30">
        <v>25188.302974300001</v>
      </c>
      <c r="Y3" s="30">
        <v>5.0350000858300001</v>
      </c>
      <c r="Z3" s="30">
        <v>25188.302974300001</v>
      </c>
      <c r="AA3" s="30">
        <v>4.1579999923699997</v>
      </c>
      <c r="AB3" s="30">
        <v>25188.302974300001</v>
      </c>
      <c r="AC3" s="30">
        <v>3.36999988556</v>
      </c>
      <c r="AD3" s="17">
        <f t="shared" si="0"/>
        <v>0</v>
      </c>
      <c r="AE3" s="17">
        <f t="shared" si="1"/>
        <v>0</v>
      </c>
      <c r="AF3" s="4">
        <f t="shared" si="2"/>
        <v>7.0952000141039999</v>
      </c>
    </row>
    <row r="4" spans="1:32" x14ac:dyDescent="0.2">
      <c r="A4" t="s">
        <v>62</v>
      </c>
      <c r="B4">
        <v>12000</v>
      </c>
      <c r="D4" s="26"/>
      <c r="E4" s="30">
        <v>23870.8150222</v>
      </c>
      <c r="F4" t="s">
        <v>41</v>
      </c>
      <c r="G4">
        <v>10</v>
      </c>
      <c r="H4" s="30">
        <v>11994</v>
      </c>
      <c r="I4" s="30">
        <v>23870.8150222</v>
      </c>
      <c r="J4" s="25">
        <v>27.513632984400001</v>
      </c>
      <c r="K4" s="25">
        <v>11.3292904709</v>
      </c>
      <c r="L4" s="25">
        <v>5.9278450035499999</v>
      </c>
      <c r="M4" s="25">
        <v>4.8221707568200003</v>
      </c>
      <c r="N4" s="25">
        <v>6.7428636828300004</v>
      </c>
      <c r="O4" s="25">
        <v>0.52323179626899996</v>
      </c>
      <c r="P4" s="25">
        <v>0.212818744881</v>
      </c>
      <c r="Q4" s="25">
        <v>0.29758543574000001</v>
      </c>
      <c r="R4" s="30">
        <v>37.2470002174</v>
      </c>
      <c r="S4" t="s">
        <v>69</v>
      </c>
      <c r="T4" s="30">
        <v>23870.8150222</v>
      </c>
      <c r="U4" s="30">
        <v>2.9670000076299998</v>
      </c>
      <c r="V4" s="30">
        <v>23870.8150222</v>
      </c>
      <c r="W4" s="30">
        <v>4.3140001297000001</v>
      </c>
      <c r="X4" s="30">
        <v>23870.8150222</v>
      </c>
      <c r="Y4" s="30">
        <v>7.2829999923699997</v>
      </c>
      <c r="Z4" s="30">
        <v>23870.8150222</v>
      </c>
      <c r="AA4" s="30">
        <v>2.4340000152600001</v>
      </c>
      <c r="AB4" s="30">
        <v>23870.8150222</v>
      </c>
      <c r="AC4" s="30">
        <v>4.3079998493199998</v>
      </c>
      <c r="AD4" s="17">
        <f t="shared" si="0"/>
        <v>0</v>
      </c>
      <c r="AE4" s="17">
        <f t="shared" si="1"/>
        <v>0</v>
      </c>
      <c r="AF4" s="4">
        <f t="shared" si="2"/>
        <v>4.2611999988560001</v>
      </c>
    </row>
    <row r="5" spans="1:32" x14ac:dyDescent="0.2">
      <c r="A5" t="s">
        <v>62</v>
      </c>
      <c r="B5">
        <v>13000</v>
      </c>
      <c r="D5" s="26"/>
      <c r="E5" s="30">
        <v>22598.571650099999</v>
      </c>
      <c r="F5" t="s">
        <v>41</v>
      </c>
      <c r="G5">
        <v>11</v>
      </c>
      <c r="H5" s="30">
        <v>12952</v>
      </c>
      <c r="I5" s="30">
        <v>22598.571650099999</v>
      </c>
      <c r="J5" s="25">
        <v>26</v>
      </c>
      <c r="K5" s="25">
        <v>10.725473018600001</v>
      </c>
      <c r="L5" s="25">
        <v>5.9217981364999996</v>
      </c>
      <c r="M5" s="25">
        <v>4.7784279552299997</v>
      </c>
      <c r="N5" s="25">
        <v>6.7169491836799997</v>
      </c>
      <c r="O5" s="25">
        <v>0.55212465932699994</v>
      </c>
      <c r="P5" s="25">
        <v>0.222760709339</v>
      </c>
      <c r="Q5" s="25">
        <v>0.31313067368000003</v>
      </c>
      <c r="R5" s="30">
        <v>28.0989999771</v>
      </c>
      <c r="S5" t="s">
        <v>69</v>
      </c>
      <c r="T5" s="30">
        <v>22598.571650099999</v>
      </c>
      <c r="U5" s="30">
        <v>4.5980000495900004</v>
      </c>
      <c r="V5" s="30">
        <v>22598.571650099999</v>
      </c>
      <c r="W5" s="30">
        <v>2.4300000667599999</v>
      </c>
      <c r="X5" s="30">
        <v>22598.571650099999</v>
      </c>
      <c r="Y5" s="30">
        <v>2.6970000267000001</v>
      </c>
      <c r="Z5" s="30">
        <v>22598.571650099999</v>
      </c>
      <c r="AA5" s="30">
        <v>3.3010001182600002</v>
      </c>
      <c r="AB5" s="30">
        <v>22598.571650099999</v>
      </c>
      <c r="AC5" s="30">
        <v>3.2860000133499998</v>
      </c>
      <c r="AD5" s="17">
        <f t="shared" si="0"/>
        <v>0</v>
      </c>
      <c r="AE5" s="17">
        <f t="shared" si="1"/>
        <v>0</v>
      </c>
      <c r="AF5" s="4">
        <f t="shared" si="2"/>
        <v>3.2624000549320002</v>
      </c>
    </row>
    <row r="6" spans="1:32" x14ac:dyDescent="0.2">
      <c r="A6" t="s">
        <v>62</v>
      </c>
      <c r="B6">
        <v>14000</v>
      </c>
      <c r="D6" s="26"/>
      <c r="E6" s="30">
        <v>21577.990576100001</v>
      </c>
      <c r="F6" t="s">
        <v>41</v>
      </c>
      <c r="G6">
        <v>12</v>
      </c>
      <c r="H6" s="30">
        <v>13899</v>
      </c>
      <c r="I6" s="30">
        <v>21577.990576100001</v>
      </c>
      <c r="J6" s="25">
        <v>26</v>
      </c>
      <c r="K6" s="25">
        <v>10.2410966189</v>
      </c>
      <c r="L6" s="25">
        <v>5.7469875589799999</v>
      </c>
      <c r="M6" s="25">
        <v>4.6034757544599998</v>
      </c>
      <c r="N6" s="25">
        <v>6.4821285425899999</v>
      </c>
      <c r="O6" s="25">
        <v>0.56116915725200001</v>
      </c>
      <c r="P6" s="25">
        <v>0.224755020178</v>
      </c>
      <c r="Q6" s="25">
        <v>0.31647629076299999</v>
      </c>
      <c r="R6" s="30">
        <v>25.157000064799998</v>
      </c>
      <c r="S6" t="s">
        <v>69</v>
      </c>
      <c r="T6" s="30">
        <v>21577.990576100001</v>
      </c>
      <c r="U6" s="30">
        <v>2.3039999008200001</v>
      </c>
      <c r="V6" s="30">
        <v>21577.990576100001</v>
      </c>
      <c r="W6" s="30">
        <v>3.1260001659399999</v>
      </c>
      <c r="X6" s="30">
        <v>21577.990576100001</v>
      </c>
      <c r="Y6" s="30">
        <v>2.50200009346</v>
      </c>
      <c r="Z6" s="30">
        <v>21577.990576100001</v>
      </c>
      <c r="AA6" s="30">
        <v>2.71899986267</v>
      </c>
      <c r="AB6" s="30">
        <v>21577.990576100001</v>
      </c>
      <c r="AC6" s="30">
        <v>3.72300004959</v>
      </c>
      <c r="AD6" s="17">
        <f t="shared" si="0"/>
        <v>0</v>
      </c>
      <c r="AE6" s="17">
        <f t="shared" si="1"/>
        <v>0</v>
      </c>
      <c r="AF6" s="4">
        <f t="shared" si="2"/>
        <v>2.874800014496</v>
      </c>
    </row>
    <row r="7" spans="1:32" x14ac:dyDescent="0.2">
      <c r="A7" t="s">
        <v>62</v>
      </c>
      <c r="B7">
        <v>15000</v>
      </c>
      <c r="D7" s="26"/>
      <c r="E7" s="30">
        <v>20850.4207446</v>
      </c>
      <c r="F7" t="s">
        <v>41</v>
      </c>
      <c r="G7">
        <v>13</v>
      </c>
      <c r="H7" s="30">
        <v>14879</v>
      </c>
      <c r="I7" s="30">
        <v>20850.4207446</v>
      </c>
      <c r="J7" s="25">
        <v>26</v>
      </c>
      <c r="K7" s="25">
        <v>9.8957858303700004</v>
      </c>
      <c r="L7" s="25">
        <v>5.57911990781</v>
      </c>
      <c r="M7" s="25">
        <v>4.4131307934299997</v>
      </c>
      <c r="N7" s="25">
        <v>6.2782429797199999</v>
      </c>
      <c r="O7" s="25">
        <v>0.563787454927</v>
      </c>
      <c r="P7" s="25">
        <v>0.222980310461</v>
      </c>
      <c r="Q7" s="25">
        <v>0.317218010138</v>
      </c>
      <c r="R7" s="30">
        <v>35.081000089600003</v>
      </c>
      <c r="S7" t="s">
        <v>69</v>
      </c>
      <c r="T7" s="30">
        <v>20883.6792737</v>
      </c>
      <c r="U7" s="30">
        <v>6.6240000724800003</v>
      </c>
      <c r="V7" s="30">
        <v>20850.4207446</v>
      </c>
      <c r="W7" s="30">
        <v>4.875</v>
      </c>
      <c r="X7" s="30">
        <v>20850.4207446</v>
      </c>
      <c r="Y7" s="30">
        <v>4.3739998340600001</v>
      </c>
      <c r="Z7" s="30">
        <v>20872.868346800002</v>
      </c>
      <c r="AA7" s="30">
        <v>3.57400012016</v>
      </c>
      <c r="AB7" s="30">
        <v>20872.868346800002</v>
      </c>
      <c r="AC7" s="30">
        <v>3.18099999428</v>
      </c>
      <c r="AD7" s="17">
        <f t="shared" si="0"/>
        <v>7.1579657106486639E-4</v>
      </c>
      <c r="AE7" s="17">
        <f t="shared" si="1"/>
        <v>7.496609728630426E-4</v>
      </c>
      <c r="AF7" s="4">
        <f t="shared" si="2"/>
        <v>4.5256000041960007</v>
      </c>
    </row>
    <row r="8" spans="1:32" x14ac:dyDescent="0.2">
      <c r="A8" t="s">
        <v>63</v>
      </c>
      <c r="B8">
        <v>11000</v>
      </c>
      <c r="C8" s="30">
        <v>12</v>
      </c>
      <c r="D8">
        <v>1E-3</v>
      </c>
      <c r="E8" s="30">
        <v>28676.7666852</v>
      </c>
      <c r="F8" t="s">
        <v>41</v>
      </c>
      <c r="G8" s="29">
        <v>9</v>
      </c>
      <c r="H8" s="30">
        <v>10988</v>
      </c>
      <c r="I8" s="30">
        <v>25704.602266499998</v>
      </c>
      <c r="J8" s="35">
        <v>23.600847442399999</v>
      </c>
      <c r="K8" s="35">
        <v>12.199621388900001</v>
      </c>
      <c r="L8" s="35">
        <v>5.3459610610299997</v>
      </c>
      <c r="M8" s="35">
        <v>4.1862799847599996</v>
      </c>
      <c r="N8" s="35">
        <v>5.9951262271000001</v>
      </c>
      <c r="O8" s="35">
        <v>0.43820712877899998</v>
      </c>
      <c r="P8" s="35">
        <v>0.171574176415</v>
      </c>
      <c r="Q8" s="35">
        <v>0.24570951982700001</v>
      </c>
      <c r="R8" s="30">
        <v>45.907999992400001</v>
      </c>
      <c r="S8" t="s">
        <v>105</v>
      </c>
      <c r="T8" s="30">
        <v>28676.7666852</v>
      </c>
      <c r="U8" s="30">
        <v>4.9000000953700003</v>
      </c>
      <c r="V8" s="30">
        <v>28676.7666852</v>
      </c>
      <c r="W8" s="30">
        <v>4.0910000801099997</v>
      </c>
      <c r="X8" s="30">
        <v>28676.7666852</v>
      </c>
      <c r="Y8" s="30">
        <v>6.7090001106299999</v>
      </c>
      <c r="Z8" s="30">
        <v>28676.7666852</v>
      </c>
      <c r="AA8" s="30">
        <v>4.3569998741099996</v>
      </c>
      <c r="AB8" s="30">
        <v>28676.7666852</v>
      </c>
      <c r="AC8" s="30">
        <v>6.4570000171700004</v>
      </c>
      <c r="AD8" s="17">
        <f t="shared" si="0"/>
        <v>0</v>
      </c>
      <c r="AE8" s="17">
        <f t="shared" si="1"/>
        <v>0</v>
      </c>
      <c r="AF8" s="4">
        <f t="shared" si="2"/>
        <v>5.3028000354779996</v>
      </c>
    </row>
    <row r="9" spans="1:32" x14ac:dyDescent="0.2">
      <c r="A9" t="s">
        <v>63</v>
      </c>
      <c r="B9">
        <v>12000</v>
      </c>
      <c r="C9" s="30">
        <v>11.3</v>
      </c>
      <c r="D9">
        <v>1E-3</v>
      </c>
      <c r="E9" s="30">
        <v>29182.651894999999</v>
      </c>
      <c r="F9" t="s">
        <v>41</v>
      </c>
      <c r="G9" s="29">
        <v>10</v>
      </c>
      <c r="H9" s="30">
        <v>11867</v>
      </c>
      <c r="I9" s="30">
        <v>24530.395468999999</v>
      </c>
      <c r="J9" s="35">
        <v>23.600847442399999</v>
      </c>
      <c r="K9" s="35">
        <v>11.6423329231</v>
      </c>
      <c r="L9" s="35">
        <v>5.2442917287000004</v>
      </c>
      <c r="M9" s="35">
        <v>4.1798156020599997</v>
      </c>
      <c r="N9" s="35">
        <v>5.9017814080199997</v>
      </c>
      <c r="O9" s="35">
        <v>0.45045024595499999</v>
      </c>
      <c r="P9" s="35">
        <v>0.179509365935</v>
      </c>
      <c r="Q9" s="35">
        <v>0.25346214745000001</v>
      </c>
      <c r="R9" s="30">
        <v>48.312999963800003</v>
      </c>
      <c r="S9" t="s">
        <v>105</v>
      </c>
      <c r="T9" s="30">
        <v>29182.651894999999</v>
      </c>
      <c r="U9" s="30">
        <v>5.6039998531300004</v>
      </c>
      <c r="V9" s="30">
        <v>29182.651894999999</v>
      </c>
      <c r="W9" s="30">
        <v>6.2130000591299996</v>
      </c>
      <c r="X9" s="30">
        <v>29182.651894999999</v>
      </c>
      <c r="Y9" s="30">
        <v>5.1299998760200003</v>
      </c>
      <c r="Z9" s="30">
        <v>29182.651894999999</v>
      </c>
      <c r="AA9" s="30">
        <v>7.7250001430499999</v>
      </c>
      <c r="AB9" s="30">
        <v>29182.651894999999</v>
      </c>
      <c r="AC9" s="30">
        <v>7.4479999542200002</v>
      </c>
      <c r="AD9" s="17">
        <f t="shared" si="0"/>
        <v>0</v>
      </c>
      <c r="AE9" s="17">
        <f t="shared" si="1"/>
        <v>0</v>
      </c>
      <c r="AF9" s="4">
        <f t="shared" si="2"/>
        <v>6.4239999771100003</v>
      </c>
    </row>
    <row r="10" spans="1:32" x14ac:dyDescent="0.2">
      <c r="A10" t="s">
        <v>63</v>
      </c>
      <c r="B10">
        <v>13000</v>
      </c>
      <c r="C10" s="30">
        <v>10.7</v>
      </c>
      <c r="D10">
        <v>1E-3</v>
      </c>
      <c r="E10" s="30">
        <v>28071.492440599999</v>
      </c>
      <c r="F10" t="s">
        <v>41</v>
      </c>
      <c r="G10" s="29">
        <v>11</v>
      </c>
      <c r="H10" s="30">
        <v>12860</v>
      </c>
      <c r="I10" s="30">
        <v>23358.2367428</v>
      </c>
      <c r="J10" s="35">
        <v>23.600847442399999</v>
      </c>
      <c r="K10" s="35">
        <v>11.0860164892</v>
      </c>
      <c r="L10" s="35">
        <v>5.1215969896200004</v>
      </c>
      <c r="M10" s="35">
        <v>4.0311965338700002</v>
      </c>
      <c r="N10" s="35">
        <v>5.7294285284999997</v>
      </c>
      <c r="O10" s="35">
        <v>0.46198713438700001</v>
      </c>
      <c r="P10" s="35">
        <v>0.18181447492</v>
      </c>
      <c r="Q10" s="35">
        <v>0.25840790215600001</v>
      </c>
      <c r="R10" s="30">
        <v>46.230000019099997</v>
      </c>
      <c r="S10" t="s">
        <v>105</v>
      </c>
      <c r="T10" s="30">
        <v>28071.492440599999</v>
      </c>
      <c r="U10" s="30">
        <v>6.8040001392400002</v>
      </c>
      <c r="V10" s="30">
        <v>28071.492440599999</v>
      </c>
      <c r="W10" s="30">
        <v>7.4690001010899998</v>
      </c>
      <c r="X10" s="30">
        <v>28071.492440599999</v>
      </c>
      <c r="Y10" s="30">
        <v>9.8810000419600001</v>
      </c>
      <c r="Z10" s="30">
        <v>28071.492440599999</v>
      </c>
      <c r="AA10" s="30">
        <v>4.5180001258900004</v>
      </c>
      <c r="AB10" s="30">
        <v>28071.492440599999</v>
      </c>
      <c r="AC10" s="30">
        <v>5.1519999504099996</v>
      </c>
      <c r="AD10" s="17">
        <f t="shared" si="0"/>
        <v>0</v>
      </c>
      <c r="AE10" s="17">
        <f t="shared" si="1"/>
        <v>0</v>
      </c>
      <c r="AF10" s="4">
        <f t="shared" si="2"/>
        <v>6.7648000717179997</v>
      </c>
    </row>
    <row r="11" spans="1:32" x14ac:dyDescent="0.2">
      <c r="A11" t="s">
        <v>63</v>
      </c>
      <c r="B11">
        <v>14000</v>
      </c>
      <c r="C11" s="30">
        <v>10.199999999999999</v>
      </c>
      <c r="D11">
        <v>1E-3</v>
      </c>
      <c r="E11" s="30">
        <v>27341.740480799999</v>
      </c>
      <c r="F11" t="s">
        <v>41</v>
      </c>
      <c r="G11" s="29">
        <v>12</v>
      </c>
      <c r="H11" s="30">
        <v>13933</v>
      </c>
      <c r="I11" s="30">
        <v>22243.5761542</v>
      </c>
      <c r="J11" s="35">
        <v>25.495097567999998</v>
      </c>
      <c r="K11" s="35">
        <v>10.5569891572</v>
      </c>
      <c r="L11" s="35">
        <v>5.0705421397099997</v>
      </c>
      <c r="M11" s="35">
        <v>4.0142152651799998</v>
      </c>
      <c r="N11" s="35">
        <v>5.6727112484299997</v>
      </c>
      <c r="O11" s="35">
        <v>0.48030191792499999</v>
      </c>
      <c r="P11" s="35">
        <v>0.190121217585</v>
      </c>
      <c r="Q11" s="35">
        <v>0.26867088541799999</v>
      </c>
      <c r="R11" s="30">
        <v>61.5</v>
      </c>
      <c r="S11" t="s">
        <v>105</v>
      </c>
      <c r="T11" s="30">
        <v>27341.740480799999</v>
      </c>
      <c r="U11" s="30">
        <v>6.1610000133499998</v>
      </c>
      <c r="V11" s="30">
        <v>27341.740480799999</v>
      </c>
      <c r="W11" s="30">
        <v>6.7960000038099997</v>
      </c>
      <c r="X11" s="30">
        <v>27341.740480799999</v>
      </c>
      <c r="Y11" s="30">
        <v>8.1429998874699994</v>
      </c>
      <c r="Z11" s="30">
        <v>27341.740480799999</v>
      </c>
      <c r="AA11" s="30">
        <v>5.1109998226200002</v>
      </c>
      <c r="AB11" s="30">
        <v>27341.740480799999</v>
      </c>
      <c r="AC11" s="30">
        <v>7.6189999580399999</v>
      </c>
      <c r="AD11" s="17">
        <f t="shared" si="0"/>
        <v>1.487609744352794E-16</v>
      </c>
      <c r="AE11" s="17">
        <f t="shared" si="1"/>
        <v>-1.3305586049455723E-16</v>
      </c>
      <c r="AF11" s="4">
        <f t="shared" si="2"/>
        <v>6.765999937058</v>
      </c>
    </row>
    <row r="12" spans="1:32" x14ac:dyDescent="0.2">
      <c r="A12" t="s">
        <v>63</v>
      </c>
      <c r="B12">
        <v>15000</v>
      </c>
      <c r="C12" s="30">
        <v>9.9</v>
      </c>
      <c r="D12">
        <v>1E-3</v>
      </c>
      <c r="E12" s="30">
        <v>24573.071564900001</v>
      </c>
      <c r="F12" t="s">
        <v>41</v>
      </c>
      <c r="G12" s="29">
        <v>13</v>
      </c>
      <c r="H12" s="30">
        <v>14943</v>
      </c>
      <c r="I12" s="30">
        <v>21262.4708417</v>
      </c>
      <c r="J12" s="35">
        <v>22.360679775000001</v>
      </c>
      <c r="K12" s="35">
        <v>10.091348287500001</v>
      </c>
      <c r="L12" s="35">
        <v>4.9612643490200004</v>
      </c>
      <c r="M12" s="35">
        <v>3.9837709651400002</v>
      </c>
      <c r="N12" s="35">
        <v>5.5927981279900001</v>
      </c>
      <c r="O12" s="35">
        <v>0.49163542944700001</v>
      </c>
      <c r="P12" s="35">
        <v>0.19738546582899999</v>
      </c>
      <c r="Q12" s="35">
        <v>0.277108567094</v>
      </c>
      <c r="R12" s="30">
        <v>55.858999967599999</v>
      </c>
      <c r="S12" t="s">
        <v>105</v>
      </c>
      <c r="T12" s="30">
        <v>24573.071564900001</v>
      </c>
      <c r="U12" s="30">
        <v>5.8380000591299996</v>
      </c>
      <c r="V12" s="30">
        <v>24604.327036899998</v>
      </c>
      <c r="W12" s="30">
        <v>4.8410000801099997</v>
      </c>
      <c r="X12" s="30">
        <v>24573.071564900001</v>
      </c>
      <c r="Y12" s="30">
        <v>8.5499999523200003</v>
      </c>
      <c r="Z12" s="30">
        <v>24573.071564900001</v>
      </c>
      <c r="AA12" s="30">
        <v>4.2690000534100001</v>
      </c>
      <c r="AB12" s="30">
        <v>24573.071564900001</v>
      </c>
      <c r="AC12" s="30">
        <v>8.7769999504099996</v>
      </c>
      <c r="AD12" s="17">
        <f t="shared" si="0"/>
        <v>5.6868418246986156E-4</v>
      </c>
      <c r="AE12" s="17">
        <f t="shared" si="1"/>
        <v>2.5438799474019962E-4</v>
      </c>
      <c r="AF12" s="4">
        <f t="shared" si="2"/>
        <v>6.4550000190760004</v>
      </c>
    </row>
    <row r="13" spans="1:32" x14ac:dyDescent="0.2">
      <c r="A13" t="s">
        <v>63</v>
      </c>
      <c r="B13">
        <v>11000</v>
      </c>
      <c r="C13" s="30">
        <v>12</v>
      </c>
      <c r="D13">
        <v>0.61</v>
      </c>
      <c r="E13" s="30">
        <v>26864.906694199999</v>
      </c>
      <c r="F13" t="s">
        <v>41</v>
      </c>
      <c r="G13" s="29">
        <v>9</v>
      </c>
      <c r="H13" s="30">
        <v>10988</v>
      </c>
      <c r="I13" s="30">
        <v>25704.602266499998</v>
      </c>
      <c r="J13" s="35">
        <v>23.600847442399999</v>
      </c>
      <c r="K13" s="35">
        <v>12.199621388900001</v>
      </c>
      <c r="L13" s="35">
        <v>5.3459610610299997</v>
      </c>
      <c r="M13" s="35">
        <v>4.1862799847599996</v>
      </c>
      <c r="N13" s="35">
        <v>5.9951262271000001</v>
      </c>
      <c r="O13" s="35">
        <v>0.43820712877899998</v>
      </c>
      <c r="P13" s="35">
        <v>0.171574176415</v>
      </c>
      <c r="Q13" s="35">
        <v>0.24570951982700001</v>
      </c>
      <c r="R13" s="30">
        <v>37.9270000458</v>
      </c>
      <c r="S13" t="s">
        <v>105</v>
      </c>
      <c r="T13" s="30">
        <v>26864.906694199999</v>
      </c>
      <c r="U13" s="30">
        <v>7.9719998836499997</v>
      </c>
      <c r="V13" s="30">
        <v>26864.906694199999</v>
      </c>
      <c r="W13" s="30">
        <v>7.2910001277900003</v>
      </c>
      <c r="X13" s="30">
        <v>26864.906694199999</v>
      </c>
      <c r="Y13" s="30">
        <v>7.9300000667599999</v>
      </c>
      <c r="Z13" s="30">
        <v>26864.906694199999</v>
      </c>
      <c r="AA13" s="30">
        <v>4.8059999942799996</v>
      </c>
      <c r="AB13" s="30">
        <v>27866.296430800001</v>
      </c>
      <c r="AC13" s="30">
        <v>5.3319997787500002</v>
      </c>
      <c r="AD13" s="17">
        <f t="shared" si="0"/>
        <v>1.6546537942868141E-2</v>
      </c>
      <c r="AE13" s="17">
        <f t="shared" si="1"/>
        <v>7.4550025280094474E-3</v>
      </c>
      <c r="AF13" s="4">
        <f t="shared" si="2"/>
        <v>6.6661999702460006</v>
      </c>
    </row>
    <row r="14" spans="1:32" x14ac:dyDescent="0.2">
      <c r="A14" t="s">
        <v>63</v>
      </c>
      <c r="B14">
        <v>12000</v>
      </c>
      <c r="C14" s="30">
        <v>11.3</v>
      </c>
      <c r="D14">
        <v>0.61</v>
      </c>
      <c r="E14" s="30">
        <v>26346.591671300001</v>
      </c>
      <c r="F14" t="s">
        <v>41</v>
      </c>
      <c r="G14" s="29">
        <v>10</v>
      </c>
      <c r="H14" s="30">
        <v>11867</v>
      </c>
      <c r="I14" s="30">
        <v>24530.395468999999</v>
      </c>
      <c r="J14" s="35">
        <v>23.600847442399999</v>
      </c>
      <c r="K14" s="35">
        <v>11.6423329231</v>
      </c>
      <c r="L14" s="35">
        <v>5.2442917287000004</v>
      </c>
      <c r="M14" s="35">
        <v>4.1798156020599997</v>
      </c>
      <c r="N14" s="35">
        <v>5.9017814080199997</v>
      </c>
      <c r="O14" s="35">
        <v>0.45045024595499999</v>
      </c>
      <c r="P14" s="35">
        <v>0.179509365935</v>
      </c>
      <c r="Q14" s="35">
        <v>0.25346214745000001</v>
      </c>
      <c r="R14" s="30">
        <v>35.865000009500001</v>
      </c>
      <c r="S14" t="s">
        <v>105</v>
      </c>
      <c r="T14" s="30">
        <v>26346.591671300001</v>
      </c>
      <c r="U14" s="30">
        <v>6.1099998950999996</v>
      </c>
      <c r="V14" s="30">
        <v>26346.591671300001</v>
      </c>
      <c r="W14" s="30">
        <v>5.7780001163500003</v>
      </c>
      <c r="X14" s="30">
        <v>26346.591671300001</v>
      </c>
      <c r="Y14" s="30">
        <v>4.8470001220699999</v>
      </c>
      <c r="Z14" s="30">
        <v>26346.591671300001</v>
      </c>
      <c r="AA14" s="30">
        <v>4.84000015259</v>
      </c>
      <c r="AB14" s="30">
        <v>26346.591671300001</v>
      </c>
      <c r="AC14" s="30">
        <v>7.7459998130800001</v>
      </c>
      <c r="AD14" s="17">
        <f t="shared" si="0"/>
        <v>1.5437989123697679E-16</v>
      </c>
      <c r="AE14" s="17">
        <f t="shared" si="1"/>
        <v>-1.3808157246596167E-16</v>
      </c>
      <c r="AF14" s="4">
        <f t="shared" si="2"/>
        <v>5.864200019838</v>
      </c>
    </row>
    <row r="15" spans="1:32" x14ac:dyDescent="0.2">
      <c r="A15" t="s">
        <v>63</v>
      </c>
      <c r="B15">
        <v>13000</v>
      </c>
      <c r="C15" s="30">
        <v>10.7</v>
      </c>
      <c r="D15">
        <v>0.62</v>
      </c>
      <c r="E15" s="30">
        <v>25151.066737900001</v>
      </c>
      <c r="F15" t="s">
        <v>41</v>
      </c>
      <c r="G15" s="29">
        <v>11</v>
      </c>
      <c r="H15" s="30">
        <v>12860</v>
      </c>
      <c r="I15" s="30">
        <v>23358.2367428</v>
      </c>
      <c r="J15" s="35">
        <v>23.600847442399999</v>
      </c>
      <c r="K15" s="35">
        <v>11.0860164892</v>
      </c>
      <c r="L15" s="35">
        <v>5.1215969896200004</v>
      </c>
      <c r="M15" s="35">
        <v>4.0311965338700002</v>
      </c>
      <c r="N15" s="35">
        <v>5.7294285284999997</v>
      </c>
      <c r="O15" s="35">
        <v>0.46198713438700001</v>
      </c>
      <c r="P15" s="35">
        <v>0.18181447492</v>
      </c>
      <c r="Q15" s="35">
        <v>0.25840790215600001</v>
      </c>
      <c r="R15" s="30">
        <v>32.271999835999999</v>
      </c>
      <c r="S15" t="s">
        <v>105</v>
      </c>
      <c r="T15" s="30">
        <v>25151.066737900001</v>
      </c>
      <c r="U15" s="30">
        <v>7.0069999694799998</v>
      </c>
      <c r="V15" s="30">
        <v>25151.066737900001</v>
      </c>
      <c r="W15" s="30">
        <v>5.7889997959099997</v>
      </c>
      <c r="X15" s="30">
        <v>25151.066737900001</v>
      </c>
      <c r="Y15" s="30">
        <v>4.8270001411400001</v>
      </c>
      <c r="Z15" s="30">
        <v>25151.066737900001</v>
      </c>
      <c r="AA15" s="30">
        <v>6.2320001125299997</v>
      </c>
      <c r="AB15" s="30">
        <v>25151.066737900001</v>
      </c>
      <c r="AC15" s="30">
        <v>5.3429999351499999</v>
      </c>
      <c r="AD15" s="17">
        <f t="shared" si="0"/>
        <v>0</v>
      </c>
      <c r="AE15" s="17">
        <f t="shared" si="1"/>
        <v>0</v>
      </c>
      <c r="AF15" s="4">
        <f t="shared" si="2"/>
        <v>5.8395999908420002</v>
      </c>
    </row>
    <row r="16" spans="1:32" x14ac:dyDescent="0.2">
      <c r="A16" t="s">
        <v>63</v>
      </c>
      <c r="B16">
        <v>14000</v>
      </c>
      <c r="C16" s="30">
        <v>10.199999999999999</v>
      </c>
      <c r="D16">
        <v>0.62</v>
      </c>
      <c r="E16" s="30">
        <v>24182.81784</v>
      </c>
      <c r="F16" t="s">
        <v>41</v>
      </c>
      <c r="G16" s="29">
        <v>12</v>
      </c>
      <c r="H16" s="30">
        <v>13933</v>
      </c>
      <c r="I16" s="30">
        <v>22243.5761542</v>
      </c>
      <c r="J16" s="35">
        <v>25.495097567999998</v>
      </c>
      <c r="K16" s="35">
        <v>10.5569891572</v>
      </c>
      <c r="L16" s="35">
        <v>5.0705421397099997</v>
      </c>
      <c r="M16" s="35">
        <v>4.0142152651799998</v>
      </c>
      <c r="N16" s="35">
        <v>5.6727112484299997</v>
      </c>
      <c r="O16" s="35">
        <v>0.48030191792499999</v>
      </c>
      <c r="P16" s="35">
        <v>0.190121217585</v>
      </c>
      <c r="Q16" s="35">
        <v>0.26867088541799999</v>
      </c>
      <c r="R16" s="30">
        <v>36.524000167799997</v>
      </c>
      <c r="S16" t="s">
        <v>105</v>
      </c>
      <c r="T16" s="30">
        <v>24182.81784</v>
      </c>
      <c r="U16" s="30">
        <v>7.5619997978200004</v>
      </c>
      <c r="V16" s="30">
        <v>24182.81784</v>
      </c>
      <c r="W16" s="30">
        <v>5.0620000362399997</v>
      </c>
      <c r="X16" s="30">
        <v>24182.81784</v>
      </c>
      <c r="Y16" s="30">
        <v>7.8489999771100001</v>
      </c>
      <c r="Z16" s="30">
        <v>24182.81784</v>
      </c>
      <c r="AA16" s="30">
        <v>5.1600000858300001</v>
      </c>
      <c r="AB16" s="30">
        <v>24182.81784</v>
      </c>
      <c r="AC16" s="30">
        <v>4.32999992371</v>
      </c>
      <c r="AD16" s="17">
        <f t="shared" si="0"/>
        <v>0</v>
      </c>
      <c r="AE16" s="17">
        <f t="shared" si="1"/>
        <v>0</v>
      </c>
      <c r="AF16" s="4">
        <f t="shared" si="2"/>
        <v>5.9925999641420002</v>
      </c>
    </row>
    <row r="17" spans="1:32" x14ac:dyDescent="0.2">
      <c r="A17" t="s">
        <v>63</v>
      </c>
      <c r="B17">
        <v>15000</v>
      </c>
      <c r="C17" s="30">
        <v>9.9</v>
      </c>
      <c r="D17">
        <v>0.61</v>
      </c>
      <c r="E17" s="30">
        <v>22554.897550500002</v>
      </c>
      <c r="F17" t="s">
        <v>41</v>
      </c>
      <c r="G17" s="29">
        <v>13</v>
      </c>
      <c r="H17" s="30">
        <v>14943</v>
      </c>
      <c r="I17" s="30">
        <v>21262.4708417</v>
      </c>
      <c r="J17" s="35">
        <v>22.360679775000001</v>
      </c>
      <c r="K17" s="35">
        <v>10.091348287500001</v>
      </c>
      <c r="L17" s="35">
        <v>4.9612643490200004</v>
      </c>
      <c r="M17" s="35">
        <v>3.9837709651400002</v>
      </c>
      <c r="N17" s="35">
        <v>5.5927981279900001</v>
      </c>
      <c r="O17" s="35">
        <v>0.49163542944700001</v>
      </c>
      <c r="P17" s="35">
        <v>0.19738546582899999</v>
      </c>
      <c r="Q17" s="35">
        <v>0.277108567094</v>
      </c>
      <c r="R17" s="30">
        <v>34.784999847400002</v>
      </c>
      <c r="S17" t="s">
        <v>105</v>
      </c>
      <c r="T17" s="30">
        <v>22554.897550500002</v>
      </c>
      <c r="U17" s="30">
        <v>8.7170000076300003</v>
      </c>
      <c r="V17" s="30">
        <v>22554.897550500002</v>
      </c>
      <c r="W17" s="30">
        <v>6.1589999198900003</v>
      </c>
      <c r="X17" s="30">
        <v>22554.897550500002</v>
      </c>
      <c r="Y17" s="30">
        <v>8.4320001602199994</v>
      </c>
      <c r="Z17" s="30">
        <v>22554.897550500002</v>
      </c>
      <c r="AA17" s="30">
        <v>4.7300000190700002</v>
      </c>
      <c r="AB17" s="30">
        <v>22554.897550500002</v>
      </c>
      <c r="AC17" s="30">
        <v>4.8120000362399997</v>
      </c>
      <c r="AD17" s="17">
        <f t="shared" si="0"/>
        <v>0</v>
      </c>
      <c r="AE17" s="17">
        <f t="shared" si="1"/>
        <v>0</v>
      </c>
      <c r="AF17" s="4">
        <f t="shared" si="2"/>
        <v>6.5700000286099991</v>
      </c>
    </row>
    <row r="18" spans="1:32" x14ac:dyDescent="0.2">
      <c r="J18" s="37">
        <f>SUM(J8:J12)/SUM(J3:J7)-1</f>
        <v>-0.10983018556620572</v>
      </c>
      <c r="K18" s="37">
        <f>SUM(K8:K12)/SUM(K3:K7)-1</f>
        <v>2.6411460128679565E-2</v>
      </c>
      <c r="L18" s="37">
        <f>SUM(L8:L12)/SUM(L3:L7)-1</f>
        <v>-0.11971437554855024</v>
      </c>
      <c r="M18" s="37">
        <f t="shared" ref="M18:R19" si="3">SUM(M8:M12)/SUM(M3:M7)-1</f>
        <v>-0.12939360240468734</v>
      </c>
      <c r="N18" s="37">
        <f t="shared" si="3"/>
        <v>-0.12654617483139663</v>
      </c>
      <c r="O18" s="37">
        <f t="shared" si="3"/>
        <v>-0.14231853401491312</v>
      </c>
      <c r="P18" s="37">
        <f t="shared" si="3"/>
        <v>-0.15128164538992195</v>
      </c>
      <c r="Q18" s="37">
        <f t="shared" si="3"/>
        <v>-0.14881335556751574</v>
      </c>
      <c r="R18" s="37">
        <f t="shared" si="3"/>
        <v>0.42506536133432204</v>
      </c>
    </row>
    <row r="19" spans="1:32" x14ac:dyDescent="0.2">
      <c r="J19" s="37">
        <f>SUM(J13:J17)/SUM(J3:J7)-1</f>
        <v>-0.10983018556620572</v>
      </c>
      <c r="K19" s="37">
        <f>SUM(K13:K17)/SUM(K3:K7)-1</f>
        <v>2.6411460128679565E-2</v>
      </c>
      <c r="L19" s="37">
        <f>SUM(L13:L17)/SUM(L3:L7)-1</f>
        <v>-0.11971437554855024</v>
      </c>
      <c r="M19" s="37">
        <f t="shared" ref="M19:Q19" si="4">SUM(M13:M17)/SUM(M3:M7)-1</f>
        <v>-0.12939360240468734</v>
      </c>
      <c r="N19" s="37">
        <f t="shared" si="4"/>
        <v>-0.12654617483139663</v>
      </c>
      <c r="O19" s="37">
        <f t="shared" si="4"/>
        <v>-0.14231853401491312</v>
      </c>
      <c r="P19" s="37">
        <f t="shared" si="4"/>
        <v>-0.15128164538992195</v>
      </c>
      <c r="Q19" s="37">
        <f t="shared" si="4"/>
        <v>-0.14881335556751574</v>
      </c>
      <c r="R19" s="37">
        <f t="shared" si="3"/>
        <v>0.45679681558962093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7" sqref="S7"/>
    </sheetView>
  </sheetViews>
  <sheetFormatPr defaultRowHeight="14.25" x14ac:dyDescent="0.2"/>
  <cols>
    <col min="2" max="2" width="7.875" customWidth="1"/>
    <col min="3" max="3" width="5.875" style="2" customWidth="1"/>
    <col min="4" max="4" width="6.625" customWidth="1"/>
    <col min="5" max="5" width="9" style="2"/>
    <col min="6" max="6" width="4.25" customWidth="1"/>
    <col min="7" max="7" width="5" customWidth="1"/>
    <col min="8" max="9" width="9" style="2"/>
    <col min="10" max="17" width="6.5" style="25" customWidth="1"/>
    <col min="18" max="18" width="7.375" style="2" customWidth="1"/>
    <col min="20" max="20" width="9" style="2"/>
    <col min="21" max="21" width="5.625" style="2" customWidth="1"/>
    <col min="22" max="22" width="9" style="2"/>
    <col min="23" max="23" width="5.625" style="2" customWidth="1"/>
    <col min="24" max="24" width="9" style="2"/>
    <col min="25" max="25" width="5.625" style="2" customWidth="1"/>
    <col min="26" max="26" width="9" style="2"/>
    <col min="27" max="27" width="5.625" style="2" customWidth="1"/>
    <col min="28" max="28" width="9" style="2"/>
    <col min="29" max="29" width="5.625" style="2" customWidth="1"/>
    <col min="30" max="32" width="6.5" customWidth="1"/>
  </cols>
  <sheetData>
    <row r="1" spans="1:32" x14ac:dyDescent="0.2">
      <c r="B1" t="s">
        <v>10</v>
      </c>
      <c r="C1" s="2" t="s">
        <v>15</v>
      </c>
      <c r="D1" s="6" t="s">
        <v>20</v>
      </c>
      <c r="E1" s="2" t="s">
        <v>93</v>
      </c>
      <c r="F1" s="3" t="s">
        <v>5</v>
      </c>
      <c r="G1" t="s">
        <v>0</v>
      </c>
      <c r="H1" s="2" t="s">
        <v>94</v>
      </c>
      <c r="I1" s="2" t="s">
        <v>14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" t="s">
        <v>11</v>
      </c>
      <c r="S1" s="13" t="s">
        <v>24</v>
      </c>
      <c r="T1" s="2" t="s">
        <v>35</v>
      </c>
      <c r="U1" s="2" t="s">
        <v>11</v>
      </c>
      <c r="V1" s="2" t="s">
        <v>95</v>
      </c>
      <c r="W1" s="2" t="s">
        <v>11</v>
      </c>
      <c r="X1" s="2" t="s">
        <v>35</v>
      </c>
      <c r="Y1" s="2" t="s">
        <v>11</v>
      </c>
      <c r="Z1" s="2" t="s">
        <v>35</v>
      </c>
      <c r="AA1" s="2" t="s">
        <v>96</v>
      </c>
      <c r="AB1" s="2" t="s">
        <v>97</v>
      </c>
      <c r="AC1" s="2" t="s">
        <v>98</v>
      </c>
      <c r="AD1" s="16" t="s">
        <v>29</v>
      </c>
      <c r="AE1" s="16" t="s">
        <v>28</v>
      </c>
      <c r="AF1" s="11" t="s">
        <v>37</v>
      </c>
    </row>
    <row r="2" spans="1:32" x14ac:dyDescent="0.2">
      <c r="A2" t="s">
        <v>17</v>
      </c>
      <c r="E2" s="2">
        <v>60329.120578200003</v>
      </c>
      <c r="F2" t="s">
        <v>41</v>
      </c>
      <c r="G2">
        <v>11</v>
      </c>
      <c r="H2" s="2">
        <v>21881</v>
      </c>
      <c r="I2" s="2">
        <v>38448.120578200003</v>
      </c>
      <c r="J2" s="25">
        <v>29.7321374946</v>
      </c>
      <c r="K2" s="25">
        <v>9.8787565719899995</v>
      </c>
      <c r="L2" s="25">
        <v>5.7100499238599998</v>
      </c>
      <c r="M2" s="25">
        <v>4.5609835675100001</v>
      </c>
      <c r="N2" s="25">
        <v>6.4271344842299998</v>
      </c>
      <c r="O2" s="25">
        <v>0.57801302038900004</v>
      </c>
      <c r="P2" s="25">
        <v>0.23084805938299999</v>
      </c>
      <c r="Q2" s="25">
        <v>0.32530078241100002</v>
      </c>
      <c r="R2" s="2">
        <v>30.632999897000001</v>
      </c>
      <c r="S2" t="s">
        <v>69</v>
      </c>
      <c r="T2" s="2">
        <v>60329.120578200003</v>
      </c>
      <c r="U2" s="2">
        <v>8.2139989999999994</v>
      </c>
      <c r="V2" s="2">
        <v>60329.120578200003</v>
      </c>
      <c r="W2" s="2">
        <v>7.6840000000000002</v>
      </c>
      <c r="X2" s="2">
        <v>60329.120578200003</v>
      </c>
      <c r="Y2" s="2">
        <v>9.0479900000000004</v>
      </c>
      <c r="Z2" s="2">
        <v>60329.120578200003</v>
      </c>
      <c r="AA2" s="2">
        <v>7.1239999999999997</v>
      </c>
      <c r="AB2" s="2">
        <v>60329.120578200003</v>
      </c>
      <c r="AC2" s="2">
        <v>7.7999900000000002</v>
      </c>
      <c r="AD2" s="17">
        <f>STDEV(T2,V2,X2,Z2,AB2)/AVERAGE(T2,V2,X2,Z2,AB2)</f>
        <v>1.3483982254997719E-16</v>
      </c>
      <c r="AE2" s="17">
        <f>(AVERAGE(T2,V2,X2,Z2,AB2)-E2)/E2</f>
        <v>-1.206044037183032E-16</v>
      </c>
      <c r="AF2" s="4">
        <f>AVERAGE(U2,W2,Y2,AA2,AC2)</f>
        <v>7.9739958</v>
      </c>
    </row>
    <row r="3" spans="1:32" x14ac:dyDescent="0.2">
      <c r="A3" t="s">
        <v>62</v>
      </c>
      <c r="B3">
        <v>20000</v>
      </c>
      <c r="D3" s="26"/>
      <c r="E3" s="2">
        <v>40740.013573999997</v>
      </c>
      <c r="F3" t="s">
        <v>41</v>
      </c>
      <c r="G3">
        <v>10</v>
      </c>
      <c r="H3" s="2">
        <v>19957</v>
      </c>
      <c r="I3" s="2">
        <v>40740.013573999997</v>
      </c>
      <c r="J3" s="25">
        <v>29.7321374946</v>
      </c>
      <c r="K3" s="25">
        <v>10.467629386900001</v>
      </c>
      <c r="L3" s="25">
        <v>5.77791353893</v>
      </c>
      <c r="M3" s="25">
        <v>4.6945843652999999</v>
      </c>
      <c r="N3" s="25">
        <v>6.5355475899600002</v>
      </c>
      <c r="O3" s="25">
        <v>0.55197918509999999</v>
      </c>
      <c r="P3" s="25">
        <v>0.22424295854199999</v>
      </c>
      <c r="Q3" s="25">
        <v>0.31217897330700001</v>
      </c>
      <c r="R3" s="2">
        <v>30.75</v>
      </c>
      <c r="S3" t="s">
        <v>69</v>
      </c>
      <c r="T3" s="2">
        <v>40874.739574699997</v>
      </c>
      <c r="U3" s="2">
        <v>2.7340002059900002</v>
      </c>
      <c r="V3" s="2">
        <v>40740.013573999997</v>
      </c>
      <c r="W3" s="2">
        <v>5.7450001239799997</v>
      </c>
      <c r="X3" s="2">
        <v>40740.013573999997</v>
      </c>
      <c r="Y3" s="2">
        <v>4.2969999313400002</v>
      </c>
      <c r="Z3" s="2">
        <v>40740.013573999997</v>
      </c>
      <c r="AA3" s="2">
        <v>2.8429999351499999</v>
      </c>
      <c r="AB3" s="2">
        <v>41019.775668499999</v>
      </c>
      <c r="AC3" s="2">
        <v>3.1219999790199999</v>
      </c>
      <c r="AD3" s="17">
        <f t="shared" ref="AD3:AD17" si="0">STDEV(T3,V3,X3,Z3,AB3)/AVERAGE(T3,V3,X3,Z3,AB3)</f>
        <v>3.0511558377656939E-3</v>
      </c>
      <c r="AE3" s="17">
        <f t="shared" ref="AE3:AE17" si="1">(AVERAGE(T3,V3,X3,Z3,AB3)-E3)/E3</f>
        <v>2.0347960584113224E-3</v>
      </c>
      <c r="AF3" s="4">
        <f t="shared" ref="AF3:AF17" si="2">AVERAGE(U3,W3,Y3,AA3,AC3)</f>
        <v>3.7482000350960001</v>
      </c>
    </row>
    <row r="4" spans="1:32" x14ac:dyDescent="0.2">
      <c r="A4" t="s">
        <v>62</v>
      </c>
      <c r="B4">
        <v>22000</v>
      </c>
      <c r="D4" s="26"/>
      <c r="E4" s="2">
        <v>38424.064337000003</v>
      </c>
      <c r="F4" t="s">
        <v>41</v>
      </c>
      <c r="G4">
        <v>11</v>
      </c>
      <c r="H4" s="2">
        <v>21994</v>
      </c>
      <c r="I4" s="2">
        <v>38424.064337000003</v>
      </c>
      <c r="J4" s="25">
        <v>28.653097563799999</v>
      </c>
      <c r="K4" s="25">
        <v>9.8725756261599997</v>
      </c>
      <c r="L4" s="25">
        <v>5.5459289201199997</v>
      </c>
      <c r="M4" s="25">
        <v>4.5240249405300004</v>
      </c>
      <c r="N4" s="25">
        <v>6.3075613400000003</v>
      </c>
      <c r="O4" s="25">
        <v>0.56175096855399997</v>
      </c>
      <c r="P4" s="25">
        <v>0.22912080453200001</v>
      </c>
      <c r="Q4" s="25">
        <v>0.31944862105100003</v>
      </c>
      <c r="R4" s="2">
        <v>26.679000139199999</v>
      </c>
      <c r="S4" t="s">
        <v>69</v>
      </c>
      <c r="T4" s="2">
        <v>38478.433315299997</v>
      </c>
      <c r="U4" s="2">
        <v>4.0710000991799999</v>
      </c>
      <c r="V4" s="2">
        <v>38448.120578200003</v>
      </c>
      <c r="W4" s="2">
        <v>2.66700005531</v>
      </c>
      <c r="X4" s="2">
        <v>38767.882302500002</v>
      </c>
      <c r="Y4" s="2">
        <v>4.4349999427800002</v>
      </c>
      <c r="Z4" s="2">
        <v>38424.064337000003</v>
      </c>
      <c r="AA4" s="2">
        <v>2.8919999599500001</v>
      </c>
      <c r="AB4" s="2">
        <v>38424.064337000003</v>
      </c>
      <c r="AC4" s="2">
        <v>3.3780000209800001</v>
      </c>
      <c r="AD4" s="17">
        <f t="shared" si="0"/>
        <v>3.8096371032063578E-3</v>
      </c>
      <c r="AE4" s="17">
        <f t="shared" si="1"/>
        <v>2.1978059441951129E-3</v>
      </c>
      <c r="AF4" s="4">
        <f t="shared" si="2"/>
        <v>3.4886000156400003</v>
      </c>
    </row>
    <row r="5" spans="1:32" x14ac:dyDescent="0.2">
      <c r="A5" t="s">
        <v>62</v>
      </c>
      <c r="B5">
        <v>24000</v>
      </c>
      <c r="D5" s="26"/>
      <c r="E5" s="2">
        <v>36797.9374923</v>
      </c>
      <c r="F5" t="s">
        <v>41</v>
      </c>
      <c r="G5">
        <v>12</v>
      </c>
      <c r="H5" s="2">
        <v>23998</v>
      </c>
      <c r="I5" s="2">
        <v>36797.9374923</v>
      </c>
      <c r="J5" s="25">
        <v>25</v>
      </c>
      <c r="K5" s="25">
        <v>9.4547629733500003</v>
      </c>
      <c r="L5" s="25">
        <v>5.2577995483000004</v>
      </c>
      <c r="M5" s="25">
        <v>4.2293540884900001</v>
      </c>
      <c r="N5" s="25">
        <v>5.9646967588799997</v>
      </c>
      <c r="O5" s="25">
        <v>0.55610061966799995</v>
      </c>
      <c r="P5" s="25">
        <v>0.223662618535</v>
      </c>
      <c r="Q5" s="25">
        <v>0.31543343686600001</v>
      </c>
      <c r="R5" s="2">
        <v>28.448999881700001</v>
      </c>
      <c r="S5" t="s">
        <v>69</v>
      </c>
      <c r="T5" s="2">
        <v>36986.629801100004</v>
      </c>
      <c r="U5" s="2">
        <v>3.9589998722100002</v>
      </c>
      <c r="V5" s="2">
        <v>36797.9374923</v>
      </c>
      <c r="W5" s="2">
        <v>4.1189999580399999</v>
      </c>
      <c r="X5" s="2">
        <v>37154.270676799999</v>
      </c>
      <c r="Y5" s="2">
        <v>8.3420000076300003</v>
      </c>
      <c r="Z5" s="2">
        <v>36850.266651500002</v>
      </c>
      <c r="AA5" s="2">
        <v>3.9739999771100001</v>
      </c>
      <c r="AB5" s="2">
        <v>36797.9374923</v>
      </c>
      <c r="AC5" s="2">
        <v>3.1740000248000002</v>
      </c>
      <c r="AD5" s="17">
        <f t="shared" si="0"/>
        <v>4.151328259995363E-3</v>
      </c>
      <c r="AE5" s="17">
        <f t="shared" si="1"/>
        <v>3.2466746410719097E-3</v>
      </c>
      <c r="AF5" s="4">
        <f t="shared" si="2"/>
        <v>4.7135999679580003</v>
      </c>
    </row>
    <row r="6" spans="1:32" x14ac:dyDescent="0.2">
      <c r="A6" t="s">
        <v>62</v>
      </c>
      <c r="B6">
        <v>26000</v>
      </c>
      <c r="D6" s="26"/>
      <c r="E6" s="2">
        <v>35277.694055300002</v>
      </c>
      <c r="F6" t="s">
        <v>41</v>
      </c>
      <c r="G6">
        <v>13</v>
      </c>
      <c r="H6" s="2">
        <v>25978</v>
      </c>
      <c r="I6" s="2">
        <v>35277.694055300002</v>
      </c>
      <c r="J6" s="25">
        <v>25</v>
      </c>
      <c r="K6" s="25">
        <v>9.0641557182299994</v>
      </c>
      <c r="L6" s="25">
        <v>5.3334226967699996</v>
      </c>
      <c r="M6" s="25">
        <v>4.3063568324099997</v>
      </c>
      <c r="N6" s="25">
        <v>6.0462692300200001</v>
      </c>
      <c r="O6" s="25">
        <v>0.58840810579299996</v>
      </c>
      <c r="P6" s="25">
        <v>0.23754870096399999</v>
      </c>
      <c r="Q6" s="25">
        <v>0.33352633262199999</v>
      </c>
      <c r="R6" s="2">
        <v>27.279999971399999</v>
      </c>
      <c r="S6" t="s">
        <v>69</v>
      </c>
      <c r="T6" s="2">
        <v>35301.268999100001</v>
      </c>
      <c r="U6" s="2">
        <v>7.9980001449599998</v>
      </c>
      <c r="V6" s="2">
        <v>35277.694055300002</v>
      </c>
      <c r="W6" s="2">
        <v>7.3919999599499997</v>
      </c>
      <c r="X6" s="2">
        <v>35633.837016199999</v>
      </c>
      <c r="Y6" s="2">
        <v>3.3269999027299999</v>
      </c>
      <c r="Z6" s="2">
        <v>35508.262122599997</v>
      </c>
      <c r="AA6" s="2">
        <v>3.3229999542200002</v>
      </c>
      <c r="AB6" s="2">
        <v>35277.694055300002</v>
      </c>
      <c r="AC6" s="2">
        <v>2.9140000343299999</v>
      </c>
      <c r="AD6" s="17">
        <f t="shared" si="0"/>
        <v>4.599988180614416E-3</v>
      </c>
      <c r="AE6" s="17">
        <f t="shared" si="1"/>
        <v>3.4598971862691576E-3</v>
      </c>
      <c r="AF6" s="4">
        <f t="shared" si="2"/>
        <v>4.9907999992379999</v>
      </c>
    </row>
    <row r="7" spans="1:32" x14ac:dyDescent="0.2">
      <c r="A7" t="s">
        <v>62</v>
      </c>
      <c r="B7">
        <v>28000</v>
      </c>
      <c r="D7" s="26"/>
      <c r="E7" s="2">
        <v>33758.242758799999</v>
      </c>
      <c r="F7" t="s">
        <v>41</v>
      </c>
      <c r="G7">
        <v>14</v>
      </c>
      <c r="H7" s="2">
        <v>27963</v>
      </c>
      <c r="I7" s="2">
        <v>33758.242758799999</v>
      </c>
      <c r="J7" s="25">
        <v>28.653097563799999</v>
      </c>
      <c r="K7" s="25">
        <v>8.6737519935199998</v>
      </c>
      <c r="L7" s="25">
        <v>5.2676165204199998</v>
      </c>
      <c r="M7" s="25">
        <v>4.1578218542399998</v>
      </c>
      <c r="N7" s="25">
        <v>5.90092005174</v>
      </c>
      <c r="O7" s="25">
        <v>0.60730541112500003</v>
      </c>
      <c r="P7" s="25">
        <v>0.23967839161999999</v>
      </c>
      <c r="Q7" s="25">
        <v>0.34015960199</v>
      </c>
      <c r="R7" s="2">
        <v>28.669999837900001</v>
      </c>
      <c r="S7" t="s">
        <v>133</v>
      </c>
      <c r="T7" s="2">
        <v>33758.242758799999</v>
      </c>
      <c r="U7" s="2">
        <v>2.5910000801100002</v>
      </c>
      <c r="V7" s="2">
        <v>34176.820050200004</v>
      </c>
      <c r="W7" s="2">
        <v>4.3789999484999997</v>
      </c>
      <c r="X7" s="2">
        <v>34086.993446799999</v>
      </c>
      <c r="Y7" s="2">
        <v>3.0329999923700002</v>
      </c>
      <c r="Z7" s="2">
        <v>34130.872055</v>
      </c>
      <c r="AA7" s="2">
        <v>4.1560001373300004</v>
      </c>
      <c r="AB7" s="2">
        <v>33758.242758799999</v>
      </c>
      <c r="AC7" s="2">
        <v>2.8039999008200001</v>
      </c>
      <c r="AD7" s="17">
        <f t="shared" si="0"/>
        <v>6.0892800272193603E-3</v>
      </c>
      <c r="AE7" s="17">
        <f t="shared" si="1"/>
        <v>6.6351633501897456E-3</v>
      </c>
      <c r="AF7" s="4">
        <f t="shared" si="2"/>
        <v>3.392600011826</v>
      </c>
    </row>
    <row r="8" spans="1:32" x14ac:dyDescent="0.2">
      <c r="A8" t="s">
        <v>63</v>
      </c>
      <c r="B8">
        <v>20000</v>
      </c>
      <c r="C8" s="30">
        <v>10.5</v>
      </c>
      <c r="D8">
        <v>1E-3</v>
      </c>
      <c r="E8" s="30">
        <v>57922.495553699999</v>
      </c>
      <c r="F8" t="s">
        <v>41</v>
      </c>
      <c r="G8" s="29">
        <v>10</v>
      </c>
      <c r="H8" s="30">
        <v>19948</v>
      </c>
      <c r="I8" s="30">
        <v>43181.515536799998</v>
      </c>
      <c r="J8" s="35">
        <v>26.9258240357</v>
      </c>
      <c r="K8" s="35">
        <v>11.094942327</v>
      </c>
      <c r="L8" s="35">
        <v>5.15580913266</v>
      </c>
      <c r="M8" s="35">
        <v>4.10306053455</v>
      </c>
      <c r="N8" s="35">
        <v>5.7820972131200001</v>
      </c>
      <c r="O8" s="35">
        <v>0.46469904761000003</v>
      </c>
      <c r="P8" s="35">
        <v>0.18490679868400001</v>
      </c>
      <c r="Q8" s="35">
        <v>0.26057355877499999</v>
      </c>
      <c r="R8" s="30">
        <v>48.832999944699999</v>
      </c>
      <c r="S8" t="s">
        <v>69</v>
      </c>
      <c r="T8" s="2">
        <v>58510.326679899998</v>
      </c>
      <c r="U8" s="2">
        <v>10.2550001144</v>
      </c>
      <c r="V8" s="2">
        <v>57922.495553699999</v>
      </c>
      <c r="W8" s="2">
        <v>5.0380001068100002</v>
      </c>
      <c r="X8" s="2">
        <v>57922.495553699999</v>
      </c>
      <c r="Y8" s="2">
        <v>12.568999767299999</v>
      </c>
      <c r="Z8" s="2">
        <v>57922.495553699999</v>
      </c>
      <c r="AA8" s="2">
        <v>6.0620000362399997</v>
      </c>
      <c r="AB8" s="2">
        <v>57922.495553699999</v>
      </c>
      <c r="AC8" s="2">
        <v>5.3939998149899999</v>
      </c>
      <c r="AD8" s="17">
        <f t="shared" si="0"/>
        <v>4.5293899323532423E-3</v>
      </c>
      <c r="AE8" s="17">
        <f t="shared" si="1"/>
        <v>2.0297161597776247E-3</v>
      </c>
      <c r="AF8" s="4">
        <f t="shared" si="2"/>
        <v>7.8635999679479998</v>
      </c>
    </row>
    <row r="9" spans="1:32" x14ac:dyDescent="0.2">
      <c r="A9" t="s">
        <v>63</v>
      </c>
      <c r="B9">
        <v>22000</v>
      </c>
      <c r="C9" s="30">
        <v>9.9</v>
      </c>
      <c r="D9">
        <v>1E-3</v>
      </c>
      <c r="E9" s="30">
        <v>54885.156475900003</v>
      </c>
      <c r="F9" t="s">
        <v>41</v>
      </c>
      <c r="G9" s="29">
        <v>11</v>
      </c>
      <c r="H9" s="30">
        <v>21989</v>
      </c>
      <c r="I9" s="30">
        <v>38843.594133899998</v>
      </c>
      <c r="J9" s="35">
        <v>28.653097563799999</v>
      </c>
      <c r="K9" s="35">
        <v>9.9803684824999994</v>
      </c>
      <c r="L9" s="35">
        <v>5.1744395449200002</v>
      </c>
      <c r="M9" s="35">
        <v>4.1569974012399999</v>
      </c>
      <c r="N9" s="35">
        <v>5.8521510276099997</v>
      </c>
      <c r="O9" s="35">
        <v>0.51846177363000001</v>
      </c>
      <c r="P9" s="35">
        <v>0.20825871352</v>
      </c>
      <c r="Q9" s="35">
        <v>0.29318311432499999</v>
      </c>
      <c r="R9" s="30">
        <v>59.879999875999999</v>
      </c>
      <c r="S9" t="s">
        <v>69</v>
      </c>
      <c r="T9" s="2">
        <v>56578.391721400003</v>
      </c>
      <c r="U9" s="2">
        <v>9.7960000038100006</v>
      </c>
      <c r="V9" s="2">
        <v>55286.480035300003</v>
      </c>
      <c r="W9" s="2">
        <v>7.6129999160799997</v>
      </c>
      <c r="X9" s="2">
        <v>55286.480035300003</v>
      </c>
      <c r="Y9" s="2">
        <v>8.1210000514999994</v>
      </c>
      <c r="Z9" s="2">
        <v>54885.156475900003</v>
      </c>
      <c r="AA9" s="2">
        <v>7.0499999523200003</v>
      </c>
      <c r="AB9" s="2">
        <v>55286.480035300003</v>
      </c>
      <c r="AC9" s="2">
        <v>7.8019998073599997</v>
      </c>
      <c r="AD9" s="17">
        <f t="shared" si="0"/>
        <v>1.1654751975174944E-2</v>
      </c>
      <c r="AE9" s="17">
        <f t="shared" si="1"/>
        <v>1.0557338667594559E-2</v>
      </c>
      <c r="AF9" s="4">
        <f t="shared" si="2"/>
        <v>8.0763999462139999</v>
      </c>
    </row>
    <row r="10" spans="1:32" x14ac:dyDescent="0.2">
      <c r="A10" t="s">
        <v>63</v>
      </c>
      <c r="B10">
        <v>24000</v>
      </c>
      <c r="C10" s="30">
        <v>9.5</v>
      </c>
      <c r="D10">
        <v>1E-3</v>
      </c>
      <c r="E10" s="30">
        <v>47882.9013997</v>
      </c>
      <c r="F10" t="s">
        <v>41</v>
      </c>
      <c r="G10" s="29">
        <v>11</v>
      </c>
      <c r="H10" s="30">
        <v>23927</v>
      </c>
      <c r="I10" s="30">
        <v>39622.154922900001</v>
      </c>
      <c r="J10" s="35">
        <v>21.377558326399999</v>
      </c>
      <c r="K10" s="35">
        <v>10.180409795199999</v>
      </c>
      <c r="L10" s="35">
        <v>4.5780663101399997</v>
      </c>
      <c r="M10" s="35">
        <v>3.6460511052200002</v>
      </c>
      <c r="N10" s="35">
        <v>5.1465085622500002</v>
      </c>
      <c r="O10" s="35">
        <v>0.44969371589599999</v>
      </c>
      <c r="P10" s="35">
        <v>0.17907192237700001</v>
      </c>
      <c r="Q10" s="35">
        <v>0.25276529460899999</v>
      </c>
      <c r="R10" s="30">
        <v>46.992000103000002</v>
      </c>
      <c r="S10" t="s">
        <v>69</v>
      </c>
      <c r="T10" s="2">
        <v>47882.9013997</v>
      </c>
      <c r="U10" s="2">
        <v>6.2569999694799998</v>
      </c>
      <c r="V10" s="2">
        <v>47882.9013997</v>
      </c>
      <c r="W10" s="2">
        <v>3.45499992371</v>
      </c>
      <c r="X10" s="2">
        <v>47882.9013997</v>
      </c>
      <c r="Y10" s="2">
        <v>4.7359998226200002</v>
      </c>
      <c r="Z10" s="2">
        <v>49267.874814399998</v>
      </c>
      <c r="AA10" s="2">
        <v>5.79500007629</v>
      </c>
      <c r="AB10" s="2">
        <v>47882.9013997</v>
      </c>
      <c r="AC10" s="2">
        <v>5.5280001163500003</v>
      </c>
      <c r="AD10" s="17">
        <f t="shared" si="0"/>
        <v>1.2860886148861635E-2</v>
      </c>
      <c r="AE10" s="17">
        <f t="shared" si="1"/>
        <v>5.7848349795640219E-3</v>
      </c>
      <c r="AF10" s="4">
        <f t="shared" si="2"/>
        <v>5.1541999816900006</v>
      </c>
    </row>
    <row r="11" spans="1:32" x14ac:dyDescent="0.2">
      <c r="A11" t="s">
        <v>63</v>
      </c>
      <c r="B11">
        <v>26000</v>
      </c>
      <c r="C11" s="30">
        <v>9.1</v>
      </c>
      <c r="D11">
        <v>1E-3</v>
      </c>
      <c r="E11" s="30">
        <v>46174.115211600001</v>
      </c>
      <c r="F11" t="s">
        <v>41</v>
      </c>
      <c r="G11" s="29">
        <v>12</v>
      </c>
      <c r="H11" s="30">
        <v>25759</v>
      </c>
      <c r="I11" s="30">
        <v>37324.188740700003</v>
      </c>
      <c r="J11" s="35">
        <v>21.931712199500002</v>
      </c>
      <c r="K11" s="35">
        <v>9.5899765520799995</v>
      </c>
      <c r="L11" s="35">
        <v>4.5925423581400002</v>
      </c>
      <c r="M11" s="35">
        <v>3.6562853518899998</v>
      </c>
      <c r="N11" s="35">
        <v>5.1799978805900002</v>
      </c>
      <c r="O11" s="35">
        <v>0.47888984224300002</v>
      </c>
      <c r="P11" s="35">
        <v>0.19063056786599999</v>
      </c>
      <c r="Q11" s="35">
        <v>0.27007354253999999</v>
      </c>
      <c r="R11" s="30">
        <v>62.066999912299998</v>
      </c>
      <c r="S11" t="s">
        <v>69</v>
      </c>
      <c r="T11" s="2">
        <v>46174.115211600001</v>
      </c>
      <c r="U11" s="2">
        <v>5.2239999771100001</v>
      </c>
      <c r="V11" s="2">
        <v>46174.115211600001</v>
      </c>
      <c r="W11" s="2">
        <v>5.08299994469</v>
      </c>
      <c r="X11" s="2">
        <v>46174.115211600001</v>
      </c>
      <c r="Y11" s="2">
        <v>8.6719999313400002</v>
      </c>
      <c r="Z11" s="2">
        <v>46174.115211600001</v>
      </c>
      <c r="AA11" s="2">
        <v>6.8789999484999997</v>
      </c>
      <c r="AB11" s="2">
        <v>46174.115211600001</v>
      </c>
      <c r="AC11" s="2">
        <v>6.3889999389599996</v>
      </c>
      <c r="AD11" s="17">
        <f t="shared" si="0"/>
        <v>0</v>
      </c>
      <c r="AE11" s="17">
        <f t="shared" si="1"/>
        <v>0</v>
      </c>
      <c r="AF11" s="4">
        <f t="shared" si="2"/>
        <v>6.4493999481199991</v>
      </c>
    </row>
    <row r="12" spans="1:32" x14ac:dyDescent="0.2">
      <c r="A12" t="s">
        <v>63</v>
      </c>
      <c r="B12">
        <v>28000</v>
      </c>
      <c r="C12" s="30">
        <v>8.6999999999999993</v>
      </c>
      <c r="D12">
        <v>1E-3</v>
      </c>
      <c r="E12" s="30">
        <v>42256.967887600003</v>
      </c>
      <c r="F12" t="s">
        <v>41</v>
      </c>
      <c r="G12" s="29">
        <v>13</v>
      </c>
      <c r="H12" s="30">
        <v>27982</v>
      </c>
      <c r="I12" s="30">
        <v>35908.288108799999</v>
      </c>
      <c r="J12" s="35">
        <v>20.808652046700001</v>
      </c>
      <c r="K12" s="35">
        <v>9.2261788563099998</v>
      </c>
      <c r="L12" s="35">
        <v>4.4217448146300002</v>
      </c>
      <c r="M12" s="35">
        <v>3.49144016807</v>
      </c>
      <c r="N12" s="35">
        <v>4.9617669452299999</v>
      </c>
      <c r="O12" s="35">
        <v>0.47926068673700001</v>
      </c>
      <c r="P12" s="35">
        <v>0.18921376999299999</v>
      </c>
      <c r="Q12" s="35">
        <v>0.26889609569200001</v>
      </c>
      <c r="R12" s="30">
        <v>54.909999847400002</v>
      </c>
      <c r="S12" t="s">
        <v>69</v>
      </c>
      <c r="T12" s="2">
        <v>42256.967887600003</v>
      </c>
      <c r="U12" s="2">
        <v>6.9249999523200003</v>
      </c>
      <c r="V12" s="2">
        <v>42256.967887600003</v>
      </c>
      <c r="W12" s="2">
        <v>4.6170001029999996</v>
      </c>
      <c r="X12" s="2">
        <v>42256.967887600003</v>
      </c>
      <c r="Y12" s="2">
        <v>11.292000055300001</v>
      </c>
      <c r="Z12" s="2">
        <v>42256.967887600003</v>
      </c>
      <c r="AA12" s="2">
        <v>9.1649999618500004</v>
      </c>
      <c r="AB12" s="2">
        <v>42256.967887600003</v>
      </c>
      <c r="AC12" s="2">
        <v>5.1790001392400002</v>
      </c>
      <c r="AD12" s="17">
        <f t="shared" si="0"/>
        <v>0</v>
      </c>
      <c r="AE12" s="17">
        <f t="shared" si="1"/>
        <v>0</v>
      </c>
      <c r="AF12" s="4">
        <f t="shared" si="2"/>
        <v>7.4356000423420001</v>
      </c>
    </row>
    <row r="13" spans="1:32" x14ac:dyDescent="0.2">
      <c r="A13" t="s">
        <v>63</v>
      </c>
      <c r="B13">
        <v>20000</v>
      </c>
      <c r="C13" s="30">
        <v>10.5</v>
      </c>
      <c r="D13">
        <v>0.61</v>
      </c>
      <c r="E13" s="30">
        <v>48777.6229599</v>
      </c>
      <c r="F13" t="s">
        <v>41</v>
      </c>
      <c r="G13" s="29">
        <v>10</v>
      </c>
      <c r="H13" s="30">
        <v>19845</v>
      </c>
      <c r="I13" s="30">
        <v>42047.833260899999</v>
      </c>
      <c r="J13" s="35">
        <v>28.653097563799999</v>
      </c>
      <c r="K13" s="35">
        <v>10.8036570557</v>
      </c>
      <c r="L13" s="35">
        <v>5.4387798434099999</v>
      </c>
      <c r="M13" s="35">
        <v>4.4792395696999998</v>
      </c>
      <c r="N13" s="35">
        <v>6.17698442865</v>
      </c>
      <c r="O13" s="35">
        <v>0.50342025995100004</v>
      </c>
      <c r="P13" s="35">
        <v>0.20730200646899999</v>
      </c>
      <c r="Q13" s="35">
        <v>0.28587469950200001</v>
      </c>
      <c r="R13" s="30">
        <v>37.542999982799998</v>
      </c>
      <c r="S13" t="s">
        <v>69</v>
      </c>
      <c r="T13" s="2">
        <v>48777.6229599</v>
      </c>
      <c r="U13" s="2">
        <v>8.8989999294299995</v>
      </c>
      <c r="V13" s="2">
        <v>49745.447748799997</v>
      </c>
      <c r="W13" s="2">
        <v>4.0080001354199997</v>
      </c>
      <c r="X13" s="2">
        <v>48777.6229599</v>
      </c>
      <c r="Y13" s="2">
        <v>10.134999990500001</v>
      </c>
      <c r="Z13" s="2">
        <v>48777.6229599</v>
      </c>
      <c r="AA13" s="2">
        <v>5.4829998016400001</v>
      </c>
      <c r="AB13" s="2">
        <v>48777.6229599</v>
      </c>
      <c r="AC13" s="2">
        <v>4.9749999046299997</v>
      </c>
      <c r="AD13" s="17">
        <f t="shared" si="0"/>
        <v>8.8383480585671834E-3</v>
      </c>
      <c r="AE13" s="17">
        <f t="shared" si="1"/>
        <v>3.968314690921469E-3</v>
      </c>
      <c r="AF13" s="4">
        <f t="shared" si="2"/>
        <v>6.699999952324001</v>
      </c>
    </row>
    <row r="14" spans="1:32" x14ac:dyDescent="0.2">
      <c r="A14" t="s">
        <v>63</v>
      </c>
      <c r="B14">
        <v>22000</v>
      </c>
      <c r="C14" s="30">
        <v>9.9</v>
      </c>
      <c r="D14">
        <v>0.61</v>
      </c>
      <c r="E14" s="30">
        <v>45106.065919100001</v>
      </c>
      <c r="F14" t="s">
        <v>41</v>
      </c>
      <c r="G14" s="29">
        <v>11</v>
      </c>
      <c r="H14" s="30">
        <v>21989</v>
      </c>
      <c r="I14" s="30">
        <v>38843.594133899998</v>
      </c>
      <c r="J14" s="35">
        <v>28.653097563799999</v>
      </c>
      <c r="K14" s="35">
        <v>9.9803684824999994</v>
      </c>
      <c r="L14" s="35">
        <v>5.1744395449200002</v>
      </c>
      <c r="M14" s="35">
        <v>4.1569974012399999</v>
      </c>
      <c r="N14" s="35">
        <v>5.8521510276099997</v>
      </c>
      <c r="O14" s="35">
        <v>0.51846177363000001</v>
      </c>
      <c r="P14" s="35">
        <v>0.20825871352</v>
      </c>
      <c r="Q14" s="35">
        <v>0.29318311432499999</v>
      </c>
      <c r="R14" s="30">
        <v>39.004999875999999</v>
      </c>
      <c r="S14" t="s">
        <v>69</v>
      </c>
      <c r="T14" s="2">
        <v>45106.065919100001</v>
      </c>
      <c r="U14" s="2">
        <v>12.0549998283</v>
      </c>
      <c r="V14" s="2">
        <v>46631.214477599999</v>
      </c>
      <c r="W14" s="2">
        <v>4.5069999694799998</v>
      </c>
      <c r="X14" s="2">
        <v>45106.065919100001</v>
      </c>
      <c r="Y14" s="2">
        <v>17.138000011399999</v>
      </c>
      <c r="Z14" s="2">
        <v>45106.065919100001</v>
      </c>
      <c r="AA14" s="2">
        <v>4.3469998836499997</v>
      </c>
      <c r="AB14" s="2">
        <v>45106.065919100001</v>
      </c>
      <c r="AC14" s="2">
        <v>7.8599998950999996</v>
      </c>
      <c r="AD14" s="17">
        <f t="shared" si="0"/>
        <v>1.5019835153586358E-2</v>
      </c>
      <c r="AE14" s="17">
        <f t="shared" si="1"/>
        <v>6.7624986902446128E-3</v>
      </c>
      <c r="AF14" s="4">
        <f t="shared" si="2"/>
        <v>9.1813999175860008</v>
      </c>
    </row>
    <row r="15" spans="1:32" x14ac:dyDescent="0.2">
      <c r="A15" t="s">
        <v>63</v>
      </c>
      <c r="B15">
        <v>24000</v>
      </c>
      <c r="C15" s="30">
        <v>9.5</v>
      </c>
      <c r="D15">
        <v>0.59</v>
      </c>
      <c r="E15" s="30">
        <v>42594.661455200003</v>
      </c>
      <c r="F15" t="s">
        <v>41</v>
      </c>
      <c r="G15" s="29">
        <v>12</v>
      </c>
      <c r="H15" s="30">
        <v>23945</v>
      </c>
      <c r="I15" s="30">
        <v>37805.445382799997</v>
      </c>
      <c r="J15" s="35">
        <v>22.803508502</v>
      </c>
      <c r="K15" s="35">
        <v>9.7136293378099996</v>
      </c>
      <c r="L15" s="35">
        <v>4.9828048778199996</v>
      </c>
      <c r="M15" s="35">
        <v>4.0742721064499996</v>
      </c>
      <c r="N15" s="35">
        <v>5.6854447409300004</v>
      </c>
      <c r="O15" s="35">
        <v>0.51297045671899999</v>
      </c>
      <c r="P15" s="35">
        <v>0.20971935230200001</v>
      </c>
      <c r="Q15" s="35">
        <v>0.29265295921899998</v>
      </c>
      <c r="R15" s="30">
        <v>43.405000209800001</v>
      </c>
      <c r="S15" t="s">
        <v>69</v>
      </c>
      <c r="T15" s="2">
        <v>42594.661455200003</v>
      </c>
      <c r="U15" s="2">
        <v>15.503999948500001</v>
      </c>
      <c r="V15" s="2">
        <v>43012.451274699997</v>
      </c>
      <c r="W15" s="2">
        <v>8.3840000629400002</v>
      </c>
      <c r="X15" s="2">
        <v>43012.451274699997</v>
      </c>
      <c r="Y15" s="2">
        <v>7.5240001678499997</v>
      </c>
      <c r="Z15" s="2">
        <v>42789.976298599999</v>
      </c>
      <c r="AA15" s="2">
        <v>8.8380000591299996</v>
      </c>
      <c r="AB15" s="2">
        <v>42594.661455200003</v>
      </c>
      <c r="AC15" s="2">
        <v>10.603999853099999</v>
      </c>
      <c r="AD15" s="17">
        <f t="shared" si="0"/>
        <v>4.8826885675769599E-3</v>
      </c>
      <c r="AE15" s="17">
        <f t="shared" si="1"/>
        <v>4.8404867989582769E-3</v>
      </c>
      <c r="AF15" s="4">
        <f t="shared" si="2"/>
        <v>10.170800018304</v>
      </c>
    </row>
    <row r="16" spans="1:32" x14ac:dyDescent="0.2">
      <c r="A16" t="s">
        <v>63</v>
      </c>
      <c r="B16">
        <v>26000</v>
      </c>
      <c r="C16" s="30">
        <v>9.1</v>
      </c>
      <c r="D16">
        <v>0.61</v>
      </c>
      <c r="E16" s="30">
        <v>40205.941423600001</v>
      </c>
      <c r="F16" t="s">
        <v>41</v>
      </c>
      <c r="G16" s="29">
        <v>13</v>
      </c>
      <c r="H16" s="30">
        <v>25918</v>
      </c>
      <c r="I16" s="30">
        <v>36056.382825100001</v>
      </c>
      <c r="J16" s="35">
        <v>25</v>
      </c>
      <c r="K16" s="35">
        <v>9.2642299139599995</v>
      </c>
      <c r="L16" s="35">
        <v>4.8988320975899997</v>
      </c>
      <c r="M16" s="35">
        <v>3.9734967431700001</v>
      </c>
      <c r="N16" s="35">
        <v>5.5577328592399997</v>
      </c>
      <c r="O16" s="35">
        <v>0.52878999583200004</v>
      </c>
      <c r="P16" s="35">
        <v>0.21445369880000001</v>
      </c>
      <c r="Q16" s="35">
        <v>0.29995654851300002</v>
      </c>
      <c r="R16" s="30">
        <v>51.937000036199997</v>
      </c>
      <c r="S16" t="s">
        <v>69</v>
      </c>
      <c r="T16" s="2">
        <v>40436.647459200001</v>
      </c>
      <c r="U16" s="2">
        <v>9.8639998436000003</v>
      </c>
      <c r="V16" s="2">
        <v>40436.647459200001</v>
      </c>
      <c r="W16" s="2">
        <v>6.9879999160799997</v>
      </c>
      <c r="X16" s="2">
        <v>40436.647459200001</v>
      </c>
      <c r="Y16" s="2">
        <v>15.2730000019</v>
      </c>
      <c r="Z16" s="2">
        <v>40428.293942700002</v>
      </c>
      <c r="AA16" s="2">
        <v>8.5700001716600003</v>
      </c>
      <c r="AB16" s="2">
        <v>40428.293942700002</v>
      </c>
      <c r="AC16" s="2">
        <v>12.3949999809</v>
      </c>
      <c r="AD16" s="17">
        <f t="shared" si="0"/>
        <v>1.1315941900939495E-4</v>
      </c>
      <c r="AE16" s="17">
        <f t="shared" si="1"/>
        <v>5.6550007523648738E-3</v>
      </c>
      <c r="AF16" s="4">
        <f t="shared" si="2"/>
        <v>10.617999982828</v>
      </c>
    </row>
    <row r="17" spans="1:32" x14ac:dyDescent="0.2">
      <c r="A17" t="s">
        <v>63</v>
      </c>
      <c r="B17">
        <v>28000</v>
      </c>
      <c r="C17" s="30">
        <v>8.6999999999999993</v>
      </c>
      <c r="D17">
        <v>0.62</v>
      </c>
      <c r="E17" s="30">
        <v>38277.524446099997</v>
      </c>
      <c r="F17" t="s">
        <v>41</v>
      </c>
      <c r="G17" s="29">
        <v>14</v>
      </c>
      <c r="H17" s="30">
        <v>27935</v>
      </c>
      <c r="I17" s="30">
        <v>34479.620706900001</v>
      </c>
      <c r="J17" s="35">
        <v>25</v>
      </c>
      <c r="K17" s="35">
        <v>8.8591009010599997</v>
      </c>
      <c r="L17" s="35">
        <v>4.7735611664100004</v>
      </c>
      <c r="M17" s="35">
        <v>3.8563451608400001</v>
      </c>
      <c r="N17" s="35">
        <v>5.4048896513300004</v>
      </c>
      <c r="O17" s="35">
        <v>0.53883133511199999</v>
      </c>
      <c r="P17" s="35">
        <v>0.217648788738</v>
      </c>
      <c r="Q17" s="35">
        <v>0.305047301735</v>
      </c>
      <c r="R17" s="30">
        <v>44.9100000858</v>
      </c>
      <c r="S17" t="s">
        <v>69</v>
      </c>
      <c r="T17" s="2">
        <v>38290.5599841</v>
      </c>
      <c r="U17" s="2">
        <v>5.06699991226</v>
      </c>
      <c r="V17" s="2">
        <v>38290.5599841</v>
      </c>
      <c r="W17" s="2">
        <v>4.6559998989100002</v>
      </c>
      <c r="X17" s="2">
        <v>38280.8547177</v>
      </c>
      <c r="Y17" s="2">
        <v>9.0609998702999999</v>
      </c>
      <c r="Z17" s="2">
        <v>38290.5599841</v>
      </c>
      <c r="AA17" s="2">
        <v>8.2609999179799996</v>
      </c>
      <c r="AB17" s="2">
        <v>38280.8547177</v>
      </c>
      <c r="AC17" s="2">
        <v>7.125</v>
      </c>
      <c r="AD17" s="17">
        <f t="shared" si="0"/>
        <v>1.3884185383959582E-4</v>
      </c>
      <c r="AE17" s="17">
        <f t="shared" si="1"/>
        <v>2.3913331837575771E-4</v>
      </c>
      <c r="AF17" s="4">
        <f t="shared" si="2"/>
        <v>6.8339999198900001</v>
      </c>
    </row>
    <row r="18" spans="1:32" x14ac:dyDescent="0.2">
      <c r="J18" s="37">
        <f>SUM(J8:J12)/SUM(J3:J7)-1</f>
        <v>-0.12654480040930305</v>
      </c>
      <c r="K18" s="37">
        <f>SUM(K8:K12)/SUM(K3:K7)-1</f>
        <v>5.3415668158875773E-2</v>
      </c>
      <c r="L18" s="37">
        <f>SUM(L8:L12)/SUM(L3:L7)-1</f>
        <v>-0.11993221114283825</v>
      </c>
      <c r="M18" s="37">
        <f t="shared" ref="M18:R19" si="3">SUM(M8:M12)/SUM(M3:M7)-1</f>
        <v>-0.13044400266473033</v>
      </c>
      <c r="N18" s="37">
        <f t="shared" si="3"/>
        <v>-0.12461303750703334</v>
      </c>
      <c r="O18" s="37">
        <f t="shared" si="3"/>
        <v>-0.1656017761582933</v>
      </c>
      <c r="P18" s="37">
        <f t="shared" si="3"/>
        <v>-0.17515364369541886</v>
      </c>
      <c r="Q18" s="37">
        <f t="shared" si="3"/>
        <v>-0.16983240795580956</v>
      </c>
      <c r="R18" s="37">
        <f t="shared" si="3"/>
        <v>0.92262458759808808</v>
      </c>
    </row>
    <row r="19" spans="1:32" x14ac:dyDescent="0.2">
      <c r="J19" s="37">
        <f>SUM(J13:J17)/SUM(J3:J7)-1</f>
        <v>-5.0559787615786833E-2</v>
      </c>
      <c r="K19" s="37">
        <f>SUM(K13:K17)/SUM(K3:K7)-1</f>
        <v>2.2891734970542199E-2</v>
      </c>
      <c r="L19" s="37">
        <f>SUM(L13:L17)/SUM(L3:L7)-1</f>
        <v>-7.0422180894423203E-2</v>
      </c>
      <c r="M19" s="37">
        <f t="shared" ref="M19:Q19" si="4">SUM(M13:M17)/SUM(M3:M7)-1</f>
        <v>-6.2604153190543466E-2</v>
      </c>
      <c r="N19" s="37">
        <f t="shared" si="4"/>
        <v>-6.7559505856731539E-2</v>
      </c>
      <c r="O19" s="37">
        <f t="shared" si="4"/>
        <v>-9.180471224681952E-2</v>
      </c>
      <c r="P19" s="37">
        <f t="shared" si="4"/>
        <v>-8.3925165944791713E-2</v>
      </c>
      <c r="Q19" s="37">
        <f t="shared" si="4"/>
        <v>-8.8867877329455114E-2</v>
      </c>
      <c r="R19" s="37">
        <f t="shared" si="3"/>
        <v>0.63460925195546602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8" sqref="J18:R19"/>
    </sheetView>
  </sheetViews>
  <sheetFormatPr defaultRowHeight="14.25" x14ac:dyDescent="0.2"/>
  <cols>
    <col min="2" max="2" width="7" customWidth="1"/>
    <col min="3" max="3" width="5.625" style="4" customWidth="1"/>
    <col min="4" max="4" width="6.125" style="25" customWidth="1"/>
    <col min="5" max="5" width="9" style="30"/>
    <col min="6" max="6" width="5.125" customWidth="1"/>
    <col min="7" max="7" width="5.75" customWidth="1"/>
    <col min="8" max="9" width="9" style="30"/>
    <col min="10" max="11" width="7.25" style="25" customWidth="1"/>
    <col min="12" max="12" width="7.75" style="25" customWidth="1"/>
    <col min="13" max="16" width="6.125" style="25" customWidth="1"/>
    <col min="17" max="17" width="6.125" style="34" customWidth="1"/>
    <col min="18" max="18" width="6.875" style="30" customWidth="1"/>
    <col min="19" max="19" width="7.5" customWidth="1"/>
    <col min="20" max="20" width="9" style="30"/>
    <col min="21" max="21" width="5.5" style="30" customWidth="1"/>
    <col min="22" max="22" width="9" style="30"/>
    <col min="23" max="23" width="5.5" style="30" customWidth="1"/>
    <col min="24" max="24" width="9" style="30"/>
    <col min="25" max="25" width="5.5" style="30" customWidth="1"/>
    <col min="26" max="26" width="9" style="30"/>
    <col min="27" max="27" width="5.5" style="30" customWidth="1"/>
    <col min="28" max="28" width="9" style="30"/>
    <col min="29" max="29" width="5.5" style="30" customWidth="1"/>
    <col min="30" max="32" width="7" style="32" customWidth="1"/>
  </cols>
  <sheetData>
    <row r="1" spans="1:32" x14ac:dyDescent="0.2">
      <c r="B1" t="s">
        <v>10</v>
      </c>
      <c r="C1" s="27" t="s">
        <v>15</v>
      </c>
      <c r="D1" s="25" t="s">
        <v>102</v>
      </c>
      <c r="E1" s="30" t="s">
        <v>99</v>
      </c>
      <c r="F1" s="3" t="s">
        <v>5</v>
      </c>
      <c r="G1" t="s">
        <v>0</v>
      </c>
      <c r="H1" s="30" t="s">
        <v>91</v>
      </c>
      <c r="I1" s="30" t="s">
        <v>92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34" t="s">
        <v>100</v>
      </c>
      <c r="R1" s="30" t="s">
        <v>11</v>
      </c>
      <c r="S1" s="13" t="s">
        <v>24</v>
      </c>
      <c r="T1" s="30" t="s">
        <v>35</v>
      </c>
      <c r="U1" s="30" t="s">
        <v>11</v>
      </c>
      <c r="V1" s="30" t="s">
        <v>35</v>
      </c>
      <c r="W1" s="30" t="s">
        <v>11</v>
      </c>
      <c r="X1" s="30" t="s">
        <v>35</v>
      </c>
      <c r="Y1" s="30" t="s">
        <v>11</v>
      </c>
      <c r="Z1" s="30" t="s">
        <v>35</v>
      </c>
      <c r="AA1" s="30" t="s">
        <v>11</v>
      </c>
      <c r="AB1" s="30" t="s">
        <v>35</v>
      </c>
      <c r="AC1" s="30" t="s">
        <v>11</v>
      </c>
      <c r="AD1" s="10" t="s">
        <v>29</v>
      </c>
      <c r="AE1" s="10" t="s">
        <v>28</v>
      </c>
      <c r="AF1" s="33" t="s">
        <v>37</v>
      </c>
    </row>
    <row r="2" spans="1:32" x14ac:dyDescent="0.2">
      <c r="A2" t="s">
        <v>17</v>
      </c>
      <c r="E2" s="30">
        <v>35891.176661199999</v>
      </c>
      <c r="F2" t="s">
        <v>41</v>
      </c>
      <c r="G2">
        <v>10</v>
      </c>
      <c r="H2" s="30">
        <v>11389</v>
      </c>
      <c r="I2" s="30">
        <v>24502.176661199999</v>
      </c>
      <c r="J2" s="25">
        <v>25.238858928199999</v>
      </c>
      <c r="K2" s="25">
        <v>25.238858928199999</v>
      </c>
      <c r="L2" s="25">
        <v>11.8425213442</v>
      </c>
      <c r="M2" s="25">
        <v>5.3809650506700004</v>
      </c>
      <c r="N2" s="25">
        <v>4.5209056542999999</v>
      </c>
      <c r="O2" s="25">
        <v>5.9581017303500001</v>
      </c>
      <c r="P2" s="25">
        <v>0.45437663942200002</v>
      </c>
      <c r="Q2" s="34">
        <v>0.19087597661399999</v>
      </c>
      <c r="R2" s="30">
        <v>20.251555456696</v>
      </c>
      <c r="S2" t="s">
        <v>69</v>
      </c>
      <c r="T2" s="30">
        <v>35891.176661199999</v>
      </c>
      <c r="U2" s="30">
        <v>6.7690000000000001</v>
      </c>
      <c r="V2" s="30">
        <v>35891.176661199999</v>
      </c>
      <c r="W2" s="30">
        <v>7.2319000000000004</v>
      </c>
      <c r="X2" s="30">
        <v>35891.176661199999</v>
      </c>
      <c r="Y2" s="30">
        <v>6.3120000000000003</v>
      </c>
      <c r="Z2" s="30">
        <v>35891.176661199999</v>
      </c>
      <c r="AA2" s="30">
        <v>7.9609899999999998</v>
      </c>
      <c r="AB2" s="30">
        <v>35891.176661199999</v>
      </c>
      <c r="AC2" s="30">
        <v>8.1639900000000001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7.2875759999999996</v>
      </c>
    </row>
    <row r="3" spans="1:32" x14ac:dyDescent="0.2">
      <c r="A3" t="s">
        <v>62</v>
      </c>
      <c r="B3">
        <v>22000</v>
      </c>
      <c r="E3" s="30">
        <v>17404.1518779</v>
      </c>
      <c r="F3" t="s">
        <v>41</v>
      </c>
      <c r="G3">
        <v>19</v>
      </c>
      <c r="H3" s="30">
        <v>21966</v>
      </c>
      <c r="I3" s="30">
        <v>17404.1518779</v>
      </c>
      <c r="J3" s="25">
        <v>21</v>
      </c>
      <c r="K3" s="25">
        <v>8.4118665432299995</v>
      </c>
      <c r="L3" s="25">
        <v>4.2519490373400002</v>
      </c>
      <c r="M3" s="25">
        <v>3.2184832618099999</v>
      </c>
      <c r="N3" s="25">
        <v>4.5362723242699996</v>
      </c>
      <c r="O3" s="25">
        <v>0.505470339489</v>
      </c>
      <c r="P3" s="25">
        <v>0.19130612957699999</v>
      </c>
      <c r="Q3" s="34">
        <v>0.26963530037900002</v>
      </c>
      <c r="R3" s="30">
        <v>19.7409999371</v>
      </c>
      <c r="S3" t="s">
        <v>69</v>
      </c>
      <c r="T3" s="30">
        <v>17455.193004000001</v>
      </c>
      <c r="U3" s="30">
        <v>5.8230001926400003</v>
      </c>
      <c r="V3" s="30">
        <v>17482.813459100002</v>
      </c>
      <c r="W3" s="30">
        <v>6.07999992371</v>
      </c>
      <c r="X3" s="30">
        <v>17404.1518779</v>
      </c>
      <c r="Y3" s="30">
        <v>4.3709998130800001</v>
      </c>
      <c r="Z3" s="30">
        <v>17404.1518779</v>
      </c>
      <c r="AA3" s="30">
        <v>4.3309998512299996</v>
      </c>
      <c r="AB3" s="30">
        <v>17453.887927100001</v>
      </c>
      <c r="AC3" s="30">
        <v>4.2739999294300004</v>
      </c>
      <c r="AD3" s="3">
        <f t="shared" si="0"/>
        <v>1.9918424310595598E-3</v>
      </c>
      <c r="AE3" s="3">
        <f t="shared" si="1"/>
        <v>2.0620224157875439E-3</v>
      </c>
      <c r="AF3" s="27">
        <f t="shared" si="2"/>
        <v>4.9757999420180008</v>
      </c>
    </row>
    <row r="4" spans="1:32" x14ac:dyDescent="0.2">
      <c r="A4" t="s">
        <v>62</v>
      </c>
      <c r="B4">
        <v>24000</v>
      </c>
      <c r="E4" s="30">
        <v>16524.659856999999</v>
      </c>
      <c r="F4" t="s">
        <v>41</v>
      </c>
      <c r="G4">
        <v>20</v>
      </c>
      <c r="H4" s="30">
        <v>23941</v>
      </c>
      <c r="I4" s="30">
        <v>16524.659856999999</v>
      </c>
      <c r="J4" s="25">
        <v>22</v>
      </c>
      <c r="K4" s="25">
        <v>7.9867858178000004</v>
      </c>
      <c r="L4" s="25">
        <v>4.1436320211400002</v>
      </c>
      <c r="M4" s="25">
        <v>3.0227733569700002</v>
      </c>
      <c r="N4" s="25">
        <v>4.3451620216800002</v>
      </c>
      <c r="O4" s="25">
        <v>0.51881096046200004</v>
      </c>
      <c r="P4" s="25">
        <v>0.18923590953399999</v>
      </c>
      <c r="Q4" s="34">
        <v>0.27202194479800001</v>
      </c>
      <c r="R4" s="30">
        <v>14.4730000496</v>
      </c>
      <c r="S4" t="s">
        <v>69</v>
      </c>
      <c r="T4" s="30">
        <v>16524.659856999999</v>
      </c>
      <c r="U4" s="30">
        <v>3.09800004959</v>
      </c>
      <c r="V4" s="30">
        <v>16524.659856999999</v>
      </c>
      <c r="W4" s="30">
        <v>5.2409999370599998</v>
      </c>
      <c r="X4" s="30">
        <v>16524.659856999999</v>
      </c>
      <c r="Y4" s="30">
        <v>3.0499999523199999</v>
      </c>
      <c r="Z4" s="30">
        <v>16524.659856999999</v>
      </c>
      <c r="AA4" s="30">
        <v>2.8819999694799998</v>
      </c>
      <c r="AB4" s="30">
        <v>16524.659856999999</v>
      </c>
      <c r="AC4" s="30">
        <v>5.9400000572199998</v>
      </c>
      <c r="AD4" s="3">
        <f t="shared" si="0"/>
        <v>0</v>
      </c>
      <c r="AE4" s="3">
        <f t="shared" si="1"/>
        <v>0</v>
      </c>
      <c r="AF4" s="27">
        <f t="shared" si="2"/>
        <v>4.042199993134</v>
      </c>
    </row>
    <row r="5" spans="1:32" x14ac:dyDescent="0.2">
      <c r="A5" t="s">
        <v>62</v>
      </c>
      <c r="B5">
        <v>26000</v>
      </c>
      <c r="E5" s="30">
        <v>15754.488277300001</v>
      </c>
      <c r="F5" t="s">
        <v>41</v>
      </c>
      <c r="G5">
        <v>22</v>
      </c>
      <c r="H5" s="30">
        <v>25999</v>
      </c>
      <c r="I5" s="30">
        <v>15754.488277300001</v>
      </c>
      <c r="J5" s="25">
        <v>22</v>
      </c>
      <c r="K5" s="25">
        <v>7.6145424249999998</v>
      </c>
      <c r="L5" s="25">
        <v>4.0612029105599996</v>
      </c>
      <c r="M5" s="25">
        <v>2.87254816494</v>
      </c>
      <c r="N5" s="25">
        <v>4.2143011145599996</v>
      </c>
      <c r="O5" s="25">
        <v>0.53334825441699996</v>
      </c>
      <c r="P5" s="25">
        <v>0.18862250708</v>
      </c>
      <c r="Q5" s="34">
        <v>0.27672714126100001</v>
      </c>
      <c r="R5" s="30">
        <v>10.9249999523</v>
      </c>
      <c r="S5" t="s">
        <v>69</v>
      </c>
      <c r="T5" s="30">
        <v>15835.420666800001</v>
      </c>
      <c r="U5" s="30">
        <v>5.5360000133499998</v>
      </c>
      <c r="V5" s="30">
        <v>15754.488277300001</v>
      </c>
      <c r="W5" s="30">
        <v>3.1819999218000001</v>
      </c>
      <c r="X5" s="30">
        <v>15812.9128827</v>
      </c>
      <c r="Y5" s="30">
        <v>3.2060000896499998</v>
      </c>
      <c r="Z5" s="30">
        <v>15754.488277300001</v>
      </c>
      <c r="AA5" s="30">
        <v>4.1480000019099998</v>
      </c>
      <c r="AB5" s="30">
        <v>15754.488277300001</v>
      </c>
      <c r="AC5" s="30">
        <v>4.2380001544999999</v>
      </c>
      <c r="AD5" s="3">
        <f t="shared" si="0"/>
        <v>2.4701814047641086E-3</v>
      </c>
      <c r="AE5" s="3">
        <f t="shared" si="1"/>
        <v>1.7691084908266191E-3</v>
      </c>
      <c r="AF5" s="27">
        <f t="shared" si="2"/>
        <v>4.0620000362419999</v>
      </c>
    </row>
    <row r="6" spans="1:32" x14ac:dyDescent="0.2">
      <c r="A6" t="s">
        <v>62</v>
      </c>
      <c r="B6">
        <v>28000</v>
      </c>
      <c r="E6" s="30">
        <v>15153.8238848</v>
      </c>
      <c r="F6" t="s">
        <v>41</v>
      </c>
      <c r="G6">
        <v>24</v>
      </c>
      <c r="H6" s="30">
        <v>27993</v>
      </c>
      <c r="I6" s="30">
        <v>15153.8238848</v>
      </c>
      <c r="J6" s="25">
        <v>22</v>
      </c>
      <c r="K6" s="25">
        <v>7.3242261405400004</v>
      </c>
      <c r="L6" s="25">
        <v>3.9590073850800001</v>
      </c>
      <c r="M6" s="25">
        <v>2.7027940205599998</v>
      </c>
      <c r="N6" s="25">
        <v>4.0681164427100001</v>
      </c>
      <c r="O6" s="25">
        <v>0.54053592954499996</v>
      </c>
      <c r="P6" s="25">
        <v>0.18451055228900001</v>
      </c>
      <c r="Q6" s="34">
        <v>0.27771646892399998</v>
      </c>
      <c r="R6" s="30">
        <v>18.986999988600001</v>
      </c>
      <c r="S6" t="s">
        <v>69</v>
      </c>
      <c r="T6" s="30">
        <v>15166.9288292</v>
      </c>
      <c r="U6" s="30">
        <v>7.8099999427800002</v>
      </c>
      <c r="V6" s="30">
        <v>15170.821346000001</v>
      </c>
      <c r="W6" s="30">
        <v>4.57999992371</v>
      </c>
      <c r="X6" s="30">
        <v>15195.6449617</v>
      </c>
      <c r="Y6" s="30">
        <v>3.1459999084499999</v>
      </c>
      <c r="Z6" s="30">
        <v>15166.9288292</v>
      </c>
      <c r="AA6" s="30">
        <v>2.48399996758</v>
      </c>
      <c r="AB6" s="30">
        <v>15166.9288292</v>
      </c>
      <c r="AC6" s="30">
        <v>2.6480000019099998</v>
      </c>
      <c r="AD6" s="3">
        <f t="shared" si="0"/>
        <v>8.2519225258698202E-4</v>
      </c>
      <c r="AE6" s="3">
        <f t="shared" si="1"/>
        <v>1.2951631488659924E-3</v>
      </c>
      <c r="AF6" s="27">
        <f t="shared" si="2"/>
        <v>4.1335999488859994</v>
      </c>
    </row>
    <row r="7" spans="1:32" x14ac:dyDescent="0.2">
      <c r="A7" t="s">
        <v>62</v>
      </c>
      <c r="B7">
        <v>30000</v>
      </c>
      <c r="E7" s="30">
        <v>14578.208738200001</v>
      </c>
      <c r="F7" t="s">
        <v>41</v>
      </c>
      <c r="G7">
        <v>25</v>
      </c>
      <c r="H7" s="30">
        <v>29987</v>
      </c>
      <c r="I7" s="30">
        <v>14578.208738200001</v>
      </c>
      <c r="J7" s="25">
        <v>16.124515496600001</v>
      </c>
      <c r="K7" s="25">
        <v>7.0460167898300003</v>
      </c>
      <c r="L7" s="25">
        <v>3.7660368525000001</v>
      </c>
      <c r="M7" s="25">
        <v>2.51328518565</v>
      </c>
      <c r="N7" s="25">
        <v>3.8576340572299999</v>
      </c>
      <c r="O7" s="25">
        <v>0.53449160920700001</v>
      </c>
      <c r="P7" s="25">
        <v>0.17834794186700001</v>
      </c>
      <c r="Q7" s="34">
        <v>0.273745732681</v>
      </c>
      <c r="R7" s="30">
        <v>10.7929999828</v>
      </c>
      <c r="S7" t="s">
        <v>69</v>
      </c>
      <c r="T7" s="30">
        <v>14578.208738200001</v>
      </c>
      <c r="U7" s="30">
        <v>3.7249999046300002</v>
      </c>
      <c r="V7" s="30">
        <v>14578.208738200001</v>
      </c>
      <c r="W7" s="30">
        <v>2.5190000534100001</v>
      </c>
      <c r="X7" s="30">
        <v>14626.8856853</v>
      </c>
      <c r="Y7" s="30">
        <v>3.3620002269699998</v>
      </c>
      <c r="Z7" s="30">
        <v>14591.1895284</v>
      </c>
      <c r="AA7" s="30">
        <v>2.6000001430499999</v>
      </c>
      <c r="AB7" s="30">
        <v>14626.8856853</v>
      </c>
      <c r="AC7" s="30">
        <v>3.6420001983599999</v>
      </c>
      <c r="AD7" s="3">
        <f t="shared" si="0"/>
        <v>1.7029019219581706E-3</v>
      </c>
      <c r="AE7" s="3">
        <f t="shared" si="1"/>
        <v>1.5136932991071778E-3</v>
      </c>
      <c r="AF7" s="27">
        <f t="shared" si="2"/>
        <v>3.1696001052840002</v>
      </c>
    </row>
    <row r="8" spans="1:32" x14ac:dyDescent="0.2">
      <c r="A8" t="s">
        <v>63</v>
      </c>
      <c r="B8">
        <v>22000</v>
      </c>
      <c r="C8" s="4">
        <v>8.4</v>
      </c>
      <c r="D8" s="35">
        <v>1E-3</v>
      </c>
      <c r="E8" s="30">
        <v>13685.7902935</v>
      </c>
      <c r="F8" t="s">
        <v>41</v>
      </c>
      <c r="G8" s="29">
        <v>18</v>
      </c>
      <c r="H8" s="30">
        <v>21989</v>
      </c>
      <c r="I8" s="30">
        <v>17919.0528099</v>
      </c>
      <c r="J8" s="35">
        <v>16.552945357199999</v>
      </c>
      <c r="K8" s="35">
        <v>8.6607311792699999</v>
      </c>
      <c r="L8" s="35">
        <v>3.72345774342</v>
      </c>
      <c r="M8" s="35">
        <v>2.75793843259</v>
      </c>
      <c r="N8" s="35">
        <v>3.83895460996</v>
      </c>
      <c r="O8" s="35">
        <v>0.429924179189</v>
      </c>
      <c r="P8" s="35">
        <v>0.15922087728500001</v>
      </c>
      <c r="Q8" s="35">
        <v>0.22162993692399999</v>
      </c>
      <c r="R8" s="30">
        <v>52.907999992400001</v>
      </c>
      <c r="S8" t="s">
        <v>69</v>
      </c>
      <c r="T8" s="30">
        <v>13685.7902935</v>
      </c>
      <c r="U8" s="30">
        <v>21.2030000687</v>
      </c>
      <c r="V8" s="30">
        <v>13685.7902935</v>
      </c>
      <c r="W8" s="30">
        <v>8.5250000953700003</v>
      </c>
      <c r="X8" s="30">
        <v>13685.7902935</v>
      </c>
      <c r="Y8" s="30">
        <v>10.2379999161</v>
      </c>
      <c r="Z8" s="30">
        <v>13685.7902935</v>
      </c>
      <c r="AA8" s="30">
        <v>14.919999837900001</v>
      </c>
      <c r="AB8" s="30">
        <v>13685.7902935</v>
      </c>
      <c r="AC8" s="30">
        <v>5.6849999427800002</v>
      </c>
      <c r="AD8" s="3">
        <f t="shared" si="0"/>
        <v>1.4859879734574469E-16</v>
      </c>
      <c r="AE8" s="3">
        <f t="shared" si="1"/>
        <v>-1.3291080489592016E-16</v>
      </c>
      <c r="AF8" s="27">
        <f t="shared" si="2"/>
        <v>12.114199972170001</v>
      </c>
    </row>
    <row r="9" spans="1:32" x14ac:dyDescent="0.2">
      <c r="A9" t="s">
        <v>63</v>
      </c>
      <c r="B9">
        <v>24000</v>
      </c>
      <c r="C9" s="4">
        <v>8</v>
      </c>
      <c r="D9" s="35">
        <v>1E-3</v>
      </c>
      <c r="E9" s="30">
        <v>11558.770944600001</v>
      </c>
      <c r="F9" t="s">
        <v>41</v>
      </c>
      <c r="G9" s="29">
        <v>20</v>
      </c>
      <c r="H9" s="30">
        <v>23976</v>
      </c>
      <c r="I9" s="30">
        <v>17081.047303700001</v>
      </c>
      <c r="J9" s="35">
        <v>16.124515496600001</v>
      </c>
      <c r="K9" s="35">
        <v>8.2557019350999994</v>
      </c>
      <c r="L9" s="35">
        <v>3.4830227424500002</v>
      </c>
      <c r="M9" s="35">
        <v>2.5455514675300002</v>
      </c>
      <c r="N9" s="35">
        <v>3.4949874535999998</v>
      </c>
      <c r="O9" s="35">
        <v>0.42189298618400001</v>
      </c>
      <c r="P9" s="35">
        <v>0.15416929338900001</v>
      </c>
      <c r="Q9" s="35">
        <v>0.21167112627599999</v>
      </c>
      <c r="R9" s="30">
        <v>42.4100000858</v>
      </c>
      <c r="S9" t="s">
        <v>69</v>
      </c>
      <c r="T9" s="30">
        <v>11558.770944600001</v>
      </c>
      <c r="U9" s="30">
        <v>7.07999992371</v>
      </c>
      <c r="V9" s="30">
        <v>11558.770944600001</v>
      </c>
      <c r="W9" s="30">
        <v>4.90999984741</v>
      </c>
      <c r="X9" s="30">
        <v>11558.770944600001</v>
      </c>
      <c r="Y9" s="30">
        <v>8.6459999084499994</v>
      </c>
      <c r="Z9" s="30">
        <v>11558.770944600001</v>
      </c>
      <c r="AA9" s="30">
        <v>5.9289999008200001</v>
      </c>
      <c r="AB9" s="30">
        <v>11558.770944600001</v>
      </c>
      <c r="AC9" s="30">
        <v>8.6420001983599999</v>
      </c>
      <c r="AD9" s="3">
        <f t="shared" si="0"/>
        <v>0</v>
      </c>
      <c r="AE9" s="3">
        <f t="shared" si="1"/>
        <v>0</v>
      </c>
      <c r="AF9" s="27">
        <f t="shared" si="2"/>
        <v>7.0413999557499993</v>
      </c>
    </row>
    <row r="10" spans="1:32" x14ac:dyDescent="0.2">
      <c r="A10" t="s">
        <v>63</v>
      </c>
      <c r="B10">
        <v>26000</v>
      </c>
      <c r="C10" s="4">
        <v>7.6</v>
      </c>
      <c r="D10" s="35">
        <v>1E-3</v>
      </c>
      <c r="E10" s="30">
        <v>10426.0394397</v>
      </c>
      <c r="F10" t="s">
        <v>41</v>
      </c>
      <c r="G10" s="29">
        <v>22</v>
      </c>
      <c r="H10" s="30">
        <v>25996</v>
      </c>
      <c r="I10" s="30">
        <v>16213.2864211</v>
      </c>
      <c r="J10" s="35">
        <v>15.652475842499999</v>
      </c>
      <c r="K10" s="35">
        <v>7.8362911653299996</v>
      </c>
      <c r="L10" s="35">
        <v>3.4815655424199998</v>
      </c>
      <c r="M10" s="35">
        <v>2.5221659714600002</v>
      </c>
      <c r="N10" s="35">
        <v>3.4846543647399999</v>
      </c>
      <c r="O10" s="35">
        <v>0.44428741466600002</v>
      </c>
      <c r="P10" s="35">
        <v>0.160928551418</v>
      </c>
      <c r="Q10" s="35">
        <v>0.222340791787</v>
      </c>
      <c r="R10" s="30">
        <v>19.211999893200002</v>
      </c>
      <c r="S10" t="s">
        <v>69</v>
      </c>
      <c r="T10" s="30">
        <v>10622.7822404</v>
      </c>
      <c r="U10" s="30">
        <v>5.4819998741099996</v>
      </c>
      <c r="V10" s="30">
        <v>10426.0394397</v>
      </c>
      <c r="W10" s="30">
        <v>11.9470000267</v>
      </c>
      <c r="X10" s="30">
        <v>10622.7822404</v>
      </c>
      <c r="Y10" s="30">
        <v>12.088999986599999</v>
      </c>
      <c r="Z10" s="30">
        <v>10622.7822404</v>
      </c>
      <c r="AA10" s="30">
        <v>14.998000145000001</v>
      </c>
      <c r="AB10" s="30">
        <v>10426.0394397</v>
      </c>
      <c r="AC10" s="30">
        <v>8.3370001316100009</v>
      </c>
      <c r="AD10" s="3">
        <f t="shared" si="0"/>
        <v>1.0219992416839168E-2</v>
      </c>
      <c r="AE10" s="3">
        <f t="shared" si="1"/>
        <v>1.1322197762892497E-2</v>
      </c>
      <c r="AF10" s="27">
        <f t="shared" si="2"/>
        <v>10.570600032804</v>
      </c>
    </row>
    <row r="11" spans="1:32" x14ac:dyDescent="0.2">
      <c r="A11" t="s">
        <v>63</v>
      </c>
      <c r="B11">
        <v>28000</v>
      </c>
      <c r="C11" s="4">
        <v>7.3</v>
      </c>
      <c r="D11" s="35">
        <v>1E-3</v>
      </c>
      <c r="E11" s="30">
        <v>8710.1639737000005</v>
      </c>
      <c r="F11" t="s">
        <v>41</v>
      </c>
      <c r="G11" s="29">
        <v>23</v>
      </c>
      <c r="H11" s="30">
        <v>27897</v>
      </c>
      <c r="I11" s="30">
        <v>15875.945135600001</v>
      </c>
      <c r="J11" s="35">
        <v>16.124515496600001</v>
      </c>
      <c r="K11" s="35">
        <v>7.6732455948</v>
      </c>
      <c r="L11" s="35">
        <v>3.11360335005</v>
      </c>
      <c r="M11" s="35">
        <v>2.1829131590999999</v>
      </c>
      <c r="N11" s="35">
        <v>3.0332724229700001</v>
      </c>
      <c r="O11" s="35">
        <v>0.40577397290200001</v>
      </c>
      <c r="P11" s="35">
        <v>0.14224184096100001</v>
      </c>
      <c r="Q11" s="35">
        <v>0.19765250476400001</v>
      </c>
      <c r="R11" s="30">
        <v>17.417000055300001</v>
      </c>
      <c r="S11" t="s">
        <v>69</v>
      </c>
      <c r="T11" s="30">
        <v>9006.1172233500001</v>
      </c>
      <c r="U11" s="30">
        <v>7.5869998931899998</v>
      </c>
      <c r="V11" s="30">
        <v>8710.1639737000005</v>
      </c>
      <c r="W11" s="30">
        <v>5.2020001411400001</v>
      </c>
      <c r="X11" s="30">
        <v>8710.1639737000005</v>
      </c>
      <c r="Y11" s="30">
        <v>19.7640001774</v>
      </c>
      <c r="Z11" s="30">
        <v>8771.4634509400003</v>
      </c>
      <c r="AA11" s="30">
        <v>7.5529999733000004</v>
      </c>
      <c r="AB11" s="30">
        <v>8771.4634509400003</v>
      </c>
      <c r="AC11" s="30">
        <v>8.2320001125300006</v>
      </c>
      <c r="AD11" s="3">
        <f t="shared" si="0"/>
        <v>1.3934952887272071E-2</v>
      </c>
      <c r="AE11" s="3">
        <f t="shared" si="1"/>
        <v>9.6106618748809554E-3</v>
      </c>
      <c r="AF11" s="27">
        <f t="shared" si="2"/>
        <v>9.6676000595120009</v>
      </c>
    </row>
    <row r="12" spans="1:32" x14ac:dyDescent="0.2">
      <c r="A12" t="s">
        <v>63</v>
      </c>
      <c r="B12">
        <v>30000</v>
      </c>
      <c r="C12" s="4">
        <v>7</v>
      </c>
      <c r="D12" s="35">
        <v>1E-3</v>
      </c>
      <c r="E12" s="30">
        <v>8109.0212907200003</v>
      </c>
      <c r="F12" t="s">
        <v>41</v>
      </c>
      <c r="G12" s="29">
        <v>24</v>
      </c>
      <c r="H12" s="30">
        <v>29999</v>
      </c>
      <c r="I12" s="30">
        <v>15478.0967972</v>
      </c>
      <c r="J12" s="35">
        <v>16.124515496600001</v>
      </c>
      <c r="K12" s="35">
        <v>7.4809554360700004</v>
      </c>
      <c r="L12" s="35">
        <v>3.0021780095000001</v>
      </c>
      <c r="M12" s="35">
        <v>2.0654963260799999</v>
      </c>
      <c r="N12" s="35">
        <v>2.89082820984</v>
      </c>
      <c r="O12" s="35">
        <v>0.401309436362</v>
      </c>
      <c r="P12" s="35">
        <v>0.138050302781</v>
      </c>
      <c r="Q12" s="35">
        <v>0.19321250036500001</v>
      </c>
      <c r="R12" s="30">
        <v>14.073999881700001</v>
      </c>
      <c r="S12" t="s">
        <v>69</v>
      </c>
      <c r="T12" s="30">
        <v>8109.0212907200003</v>
      </c>
      <c r="U12" s="30">
        <v>11.2679998875</v>
      </c>
      <c r="V12" s="30">
        <v>8109.0212907200003</v>
      </c>
      <c r="W12" s="30">
        <v>9.7669999599500006</v>
      </c>
      <c r="X12" s="30">
        <v>8109.0212907200003</v>
      </c>
      <c r="Y12" s="30">
        <v>6.9010000228899999</v>
      </c>
      <c r="Z12" s="30">
        <v>8109.0212907200003</v>
      </c>
      <c r="AA12" s="30">
        <v>3.2809998989100002</v>
      </c>
      <c r="AB12" s="30">
        <v>8109.0212907200003</v>
      </c>
      <c r="AC12" s="30">
        <v>12.6690001488</v>
      </c>
      <c r="AD12" s="3">
        <f t="shared" si="0"/>
        <v>1.2539688239982376E-16</v>
      </c>
      <c r="AE12" s="3">
        <f t="shared" si="1"/>
        <v>1.1215838128502116E-16</v>
      </c>
      <c r="AF12" s="27">
        <f t="shared" si="2"/>
        <v>8.7771999836100001</v>
      </c>
    </row>
    <row r="13" spans="1:32" x14ac:dyDescent="0.2">
      <c r="A13" t="s">
        <v>63</v>
      </c>
      <c r="B13">
        <v>22000</v>
      </c>
      <c r="C13" s="4">
        <v>8.4</v>
      </c>
      <c r="D13" s="35">
        <v>0.52</v>
      </c>
      <c r="E13" s="30">
        <v>15885.052802</v>
      </c>
      <c r="F13" t="s">
        <v>41</v>
      </c>
      <c r="G13" s="29">
        <v>18</v>
      </c>
      <c r="H13" s="30">
        <v>21989</v>
      </c>
      <c r="I13" s="30">
        <v>17919.0528099</v>
      </c>
      <c r="J13" s="35">
        <v>16.552945357199999</v>
      </c>
      <c r="K13" s="35">
        <v>8.6607311792699999</v>
      </c>
      <c r="L13" s="35">
        <v>3.72345774342</v>
      </c>
      <c r="M13" s="35">
        <v>2.75793843259</v>
      </c>
      <c r="N13" s="35">
        <v>3.83895460996</v>
      </c>
      <c r="O13" s="35">
        <v>0.429924179189</v>
      </c>
      <c r="P13" s="35">
        <v>0.15922087728500001</v>
      </c>
      <c r="Q13" s="35">
        <v>0.22162993692399999</v>
      </c>
      <c r="R13" s="30">
        <v>34.5350000858</v>
      </c>
      <c r="S13" t="s">
        <v>69</v>
      </c>
      <c r="T13" s="30">
        <v>15885.052802</v>
      </c>
      <c r="U13" s="30">
        <v>10.583000183099999</v>
      </c>
      <c r="V13" s="30">
        <v>15885.052802</v>
      </c>
      <c r="W13" s="30">
        <v>9.5379998683899991</v>
      </c>
      <c r="X13" s="30">
        <v>16090.3900096</v>
      </c>
      <c r="Y13" s="30">
        <v>5.3939998149899999</v>
      </c>
      <c r="Z13" s="30">
        <v>15885.052802</v>
      </c>
      <c r="AA13" s="30">
        <v>7.5869998931899998</v>
      </c>
      <c r="AB13" s="30">
        <v>15885.052802</v>
      </c>
      <c r="AC13" s="30">
        <v>9.1070001125300006</v>
      </c>
      <c r="AD13" s="3">
        <f t="shared" si="0"/>
        <v>5.7659737272221477E-3</v>
      </c>
      <c r="AE13" s="3">
        <f t="shared" si="1"/>
        <v>2.5852883230472242E-3</v>
      </c>
      <c r="AF13" s="27">
        <f t="shared" si="2"/>
        <v>8.4417999744400003</v>
      </c>
    </row>
    <row r="14" spans="1:32" x14ac:dyDescent="0.2">
      <c r="A14" t="s">
        <v>63</v>
      </c>
      <c r="B14">
        <v>24000</v>
      </c>
      <c r="C14" s="4">
        <v>8</v>
      </c>
      <c r="D14" s="35">
        <v>0.52</v>
      </c>
      <c r="E14" s="30">
        <v>14427.701305299999</v>
      </c>
      <c r="F14" t="s">
        <v>41</v>
      </c>
      <c r="G14" s="29">
        <v>20</v>
      </c>
      <c r="H14" s="30">
        <v>23976</v>
      </c>
      <c r="I14" s="30">
        <v>17081.047303700001</v>
      </c>
      <c r="J14" s="35">
        <v>16.124515496600001</v>
      </c>
      <c r="K14" s="35">
        <v>8.2557019350999994</v>
      </c>
      <c r="L14" s="35">
        <v>3.4830227424500002</v>
      </c>
      <c r="M14" s="35">
        <v>2.5455514675300002</v>
      </c>
      <c r="N14" s="35">
        <v>3.4949874535999998</v>
      </c>
      <c r="O14" s="35">
        <v>0.42189298618400001</v>
      </c>
      <c r="P14" s="35">
        <v>0.15416929338900001</v>
      </c>
      <c r="Q14" s="35">
        <v>0.21167112627599999</v>
      </c>
      <c r="R14" s="30">
        <v>17.376000165899999</v>
      </c>
      <c r="S14" t="s">
        <v>69</v>
      </c>
      <c r="T14" s="30">
        <v>14427.701305299999</v>
      </c>
      <c r="U14" s="30">
        <v>7.8740000724800003</v>
      </c>
      <c r="V14" s="30">
        <v>14427.701305299999</v>
      </c>
      <c r="W14" s="30">
        <v>6.16700005531</v>
      </c>
      <c r="X14" s="30">
        <v>14427.701305299999</v>
      </c>
      <c r="Y14" s="30">
        <v>6.1559998989100002</v>
      </c>
      <c r="Z14" s="30">
        <v>14427.701305299999</v>
      </c>
      <c r="AA14" s="30">
        <v>8.2300000190699993</v>
      </c>
      <c r="AB14" s="30">
        <v>14427.701305299999</v>
      </c>
      <c r="AC14" s="30">
        <v>6.6979999542200002</v>
      </c>
      <c r="AD14" s="3">
        <f t="shared" si="0"/>
        <v>1.4095744951367213E-16</v>
      </c>
      <c r="AE14" s="3">
        <f t="shared" si="1"/>
        <v>1.2607617561902622E-16</v>
      </c>
      <c r="AF14" s="27">
        <f t="shared" si="2"/>
        <v>7.0249999999980002</v>
      </c>
    </row>
    <row r="15" spans="1:32" x14ac:dyDescent="0.2">
      <c r="A15" t="s">
        <v>63</v>
      </c>
      <c r="B15">
        <v>26000</v>
      </c>
      <c r="C15" s="4">
        <v>7.6</v>
      </c>
      <c r="D15" s="35">
        <v>0.52</v>
      </c>
      <c r="E15" s="30">
        <v>13432.627210799999</v>
      </c>
      <c r="F15" t="s">
        <v>41</v>
      </c>
      <c r="G15" s="29">
        <v>22</v>
      </c>
      <c r="H15" s="30">
        <v>25996</v>
      </c>
      <c r="I15" s="30">
        <v>16213.2864211</v>
      </c>
      <c r="J15" s="35">
        <v>15.652475842499999</v>
      </c>
      <c r="K15" s="35">
        <v>7.8362911653299996</v>
      </c>
      <c r="L15" s="35">
        <v>3.4815655424199998</v>
      </c>
      <c r="M15" s="35">
        <v>2.5221659714600002</v>
      </c>
      <c r="N15" s="35">
        <v>3.4846543647399999</v>
      </c>
      <c r="O15" s="35">
        <v>0.44428741466600002</v>
      </c>
      <c r="P15" s="35">
        <v>0.160928551418</v>
      </c>
      <c r="Q15" s="35">
        <v>0.222340791787</v>
      </c>
      <c r="R15" s="30">
        <v>20.273000001900002</v>
      </c>
      <c r="S15" t="s">
        <v>69</v>
      </c>
      <c r="T15" s="30">
        <v>13432.627210799999</v>
      </c>
      <c r="U15" s="30">
        <v>9.1129999160799997</v>
      </c>
      <c r="V15" s="30">
        <v>13633.6845431</v>
      </c>
      <c r="W15" s="30">
        <v>6.6459999084500003</v>
      </c>
      <c r="X15" s="30">
        <v>13432.627210799999</v>
      </c>
      <c r="Y15" s="30">
        <v>9.1240000724799994</v>
      </c>
      <c r="Z15" s="30">
        <v>13432.627210799999</v>
      </c>
      <c r="AA15" s="30">
        <v>10.852999925600001</v>
      </c>
      <c r="AB15" s="30">
        <v>13432.627210799999</v>
      </c>
      <c r="AC15" s="30">
        <v>9.4879999160799997</v>
      </c>
      <c r="AD15" s="3">
        <f t="shared" si="0"/>
        <v>6.6738402079493681E-3</v>
      </c>
      <c r="AE15" s="3">
        <f t="shared" si="1"/>
        <v>2.9935667705920351E-3</v>
      </c>
      <c r="AF15" s="27">
        <f t="shared" si="2"/>
        <v>9.0447999477380012</v>
      </c>
    </row>
    <row r="16" spans="1:32" x14ac:dyDescent="0.2">
      <c r="A16" t="s">
        <v>63</v>
      </c>
      <c r="B16">
        <v>28000</v>
      </c>
      <c r="C16" s="4">
        <v>7.3</v>
      </c>
      <c r="D16" s="35">
        <v>0.52</v>
      </c>
      <c r="E16" s="30">
        <v>12382.0595135</v>
      </c>
      <c r="F16" t="s">
        <v>41</v>
      </c>
      <c r="G16" s="29">
        <v>23</v>
      </c>
      <c r="H16" s="30">
        <v>27999</v>
      </c>
      <c r="I16" s="30">
        <v>15680.250013299999</v>
      </c>
      <c r="J16" s="35">
        <v>15.652475842499999</v>
      </c>
      <c r="K16" s="35">
        <v>7.5786611954199996</v>
      </c>
      <c r="L16" s="35">
        <v>3.2760608979299999</v>
      </c>
      <c r="M16" s="35">
        <v>2.31940653285</v>
      </c>
      <c r="N16" s="35">
        <v>3.2290486434400001</v>
      </c>
      <c r="O16" s="35">
        <v>0.43227435736399999</v>
      </c>
      <c r="P16" s="35">
        <v>0.15302218116399999</v>
      </c>
      <c r="Q16" s="35">
        <v>0.213035558667</v>
      </c>
      <c r="R16" s="30">
        <v>15.925999879800001</v>
      </c>
      <c r="S16" t="s">
        <v>69</v>
      </c>
      <c r="T16" s="30">
        <v>12382.0595135</v>
      </c>
      <c r="U16" s="30">
        <v>7.3020000457799998</v>
      </c>
      <c r="V16" s="30">
        <v>12382.0595135</v>
      </c>
      <c r="W16" s="30">
        <v>8.4279999733000004</v>
      </c>
      <c r="X16" s="30">
        <v>12382.0595135</v>
      </c>
      <c r="Y16" s="30">
        <v>5.6129999160799997</v>
      </c>
      <c r="Z16" s="30">
        <v>12382.0595135</v>
      </c>
      <c r="AA16" s="30">
        <v>12.620000124000001</v>
      </c>
      <c r="AB16" s="30">
        <v>12382.0595135</v>
      </c>
      <c r="AC16" s="30">
        <v>8.7990000247999998</v>
      </c>
      <c r="AD16" s="3">
        <f t="shared" si="0"/>
        <v>0</v>
      </c>
      <c r="AE16" s="3">
        <f t="shared" si="1"/>
        <v>0</v>
      </c>
      <c r="AF16" s="27">
        <f t="shared" si="2"/>
        <v>8.5524000167920011</v>
      </c>
    </row>
    <row r="17" spans="1:32" x14ac:dyDescent="0.2">
      <c r="A17" t="s">
        <v>63</v>
      </c>
      <c r="B17">
        <v>30000</v>
      </c>
      <c r="C17" s="4">
        <v>7</v>
      </c>
      <c r="D17" s="35">
        <v>0.5</v>
      </c>
      <c r="E17" s="30">
        <v>11776.984579800001</v>
      </c>
      <c r="F17" t="s">
        <v>41</v>
      </c>
      <c r="G17" s="29">
        <v>24</v>
      </c>
      <c r="H17" s="30">
        <v>29954</v>
      </c>
      <c r="I17" s="30">
        <v>15221.7716031</v>
      </c>
      <c r="J17" s="35">
        <v>16.124515496600001</v>
      </c>
      <c r="K17" s="35">
        <v>7.3570669903799999</v>
      </c>
      <c r="L17" s="35">
        <v>3.1899284627900002</v>
      </c>
      <c r="M17" s="35">
        <v>2.1966276575700001</v>
      </c>
      <c r="N17" s="35">
        <v>3.1163623365099999</v>
      </c>
      <c r="O17" s="35">
        <v>0.433586980648</v>
      </c>
      <c r="P17" s="35">
        <v>0.14928691423099999</v>
      </c>
      <c r="Q17" s="35">
        <v>0.211793799118</v>
      </c>
      <c r="R17" s="30">
        <v>17.0460000038</v>
      </c>
      <c r="S17" t="s">
        <v>69</v>
      </c>
      <c r="T17" s="30">
        <v>11776.984579800001</v>
      </c>
      <c r="U17" s="30">
        <v>5.0850000381499996</v>
      </c>
      <c r="V17" s="30">
        <v>11776.984579800001</v>
      </c>
      <c r="W17" s="30">
        <v>8.4260001182599993</v>
      </c>
      <c r="X17" s="30">
        <v>11786.961907999999</v>
      </c>
      <c r="Y17" s="30">
        <v>6.0069999694799998</v>
      </c>
      <c r="Z17" s="30">
        <v>11776.984579800001</v>
      </c>
      <c r="AA17" s="30">
        <v>10.7559998035</v>
      </c>
      <c r="AB17" s="30">
        <v>11776.984579800001</v>
      </c>
      <c r="AC17" s="30">
        <v>8.3880000114400008</v>
      </c>
      <c r="AD17" s="3">
        <f t="shared" si="0"/>
        <v>3.7881011773442414E-4</v>
      </c>
      <c r="AE17" s="3">
        <f t="shared" si="1"/>
        <v>1.6943773904766059E-4</v>
      </c>
      <c r="AF17" s="27">
        <f t="shared" si="2"/>
        <v>7.7323999881659997</v>
      </c>
    </row>
    <row r="18" spans="1:32" x14ac:dyDescent="0.2">
      <c r="J18" s="37">
        <f>SUM(J8:J12)/SUM(J3:J7)-1</f>
        <v>-0.21862452103198804</v>
      </c>
      <c r="K18" s="37">
        <f>SUM(K8:K12)/SUM(K3:K7)-1</f>
        <v>3.9691275321049879E-2</v>
      </c>
      <c r="L18" s="37">
        <f>SUM(L8:L12)/SUM(L3:L7)-1</f>
        <v>-0.16737833580765282</v>
      </c>
      <c r="M18" s="37">
        <f t="shared" ref="M18:R19" si="3">SUM(M8:M12)/SUM(M3:M7)-1</f>
        <v>-0.15742057889339667</v>
      </c>
      <c r="N18" s="37">
        <f t="shared" si="3"/>
        <v>-0.20354359855388671</v>
      </c>
      <c r="O18" s="37">
        <f t="shared" si="3"/>
        <v>-0.20111586320933206</v>
      </c>
      <c r="P18" s="37">
        <f t="shared" si="3"/>
        <v>-0.19035170466059281</v>
      </c>
      <c r="Q18" s="37">
        <f t="shared" si="3"/>
        <v>-0.23604083168826373</v>
      </c>
      <c r="R18" s="37">
        <f t="shared" si="3"/>
        <v>0.94905164354883298</v>
      </c>
    </row>
    <row r="19" spans="1:32" x14ac:dyDescent="0.2">
      <c r="J19" s="37">
        <f>SUM(J13:J17)/SUM(J3:J7)-1</f>
        <v>-0.22320189675905822</v>
      </c>
      <c r="K19" s="37">
        <f>SUM(K13:K17)/SUM(K3:K7)-1</f>
        <v>3.3999423364375003E-2</v>
      </c>
      <c r="L19" s="37">
        <f>SUM(L13:L17)/SUM(L3:L7)-1</f>
        <v>-0.15002569572051117</v>
      </c>
      <c r="M19" s="37">
        <f t="shared" ref="M19:Q19" si="4">SUM(M13:M17)/SUM(M3:M7)-1</f>
        <v>-0.13874459341939938</v>
      </c>
      <c r="N19" s="37">
        <f t="shared" si="4"/>
        <v>-0.18350170675172495</v>
      </c>
      <c r="O19" s="37">
        <f t="shared" si="4"/>
        <v>-0.17878939733513755</v>
      </c>
      <c r="P19" s="37">
        <f t="shared" si="4"/>
        <v>-0.16672894996474019</v>
      </c>
      <c r="Q19" s="37">
        <f t="shared" si="4"/>
        <v>-0.21124655694796413</v>
      </c>
      <c r="R19" s="37">
        <f t="shared" si="3"/>
        <v>0.1809855119285364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T20"/>
    </sheetView>
  </sheetViews>
  <sheetFormatPr defaultRowHeight="14.25" x14ac:dyDescent="0.2"/>
  <cols>
    <col min="3" max="3" width="6.125" style="24" customWidth="1"/>
    <col min="4" max="4" width="6.25" customWidth="1"/>
    <col min="6" max="6" width="5.625" customWidth="1"/>
    <col min="7" max="7" width="3.75" customWidth="1"/>
    <col min="11" max="17" width="5.5" customWidth="1"/>
    <col min="18" max="18" width="7" customWidth="1"/>
    <col min="19" max="19" width="7.125" customWidth="1"/>
    <col min="21" max="21" width="5.25" customWidth="1"/>
    <col min="23" max="23" width="5.25" customWidth="1"/>
    <col min="25" max="25" width="5.25" customWidth="1"/>
    <col min="27" max="27" width="5.25" customWidth="1"/>
    <col min="29" max="29" width="5.25" customWidth="1"/>
    <col min="30" max="31" width="6" customWidth="1"/>
    <col min="32" max="32" width="7" customWidth="1"/>
  </cols>
  <sheetData>
    <row r="1" spans="1:32" x14ac:dyDescent="0.2">
      <c r="B1" t="s">
        <v>10</v>
      </c>
      <c r="C1" s="5" t="s">
        <v>15</v>
      </c>
      <c r="D1" s="25" t="s">
        <v>102</v>
      </c>
      <c r="E1" s="30" t="s">
        <v>99</v>
      </c>
      <c r="F1" s="3" t="s">
        <v>5</v>
      </c>
      <c r="G1" t="s">
        <v>0</v>
      </c>
      <c r="H1" s="30" t="s">
        <v>76</v>
      </c>
      <c r="I1" s="30" t="s">
        <v>88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34" t="s">
        <v>100</v>
      </c>
      <c r="R1" s="30" t="s">
        <v>11</v>
      </c>
      <c r="S1" s="13" t="s">
        <v>24</v>
      </c>
      <c r="T1" s="30" t="s">
        <v>35</v>
      </c>
      <c r="U1" s="30" t="s">
        <v>220</v>
      </c>
      <c r="V1" s="30" t="s">
        <v>90</v>
      </c>
      <c r="W1" s="30" t="s">
        <v>221</v>
      </c>
      <c r="X1" s="30" t="s">
        <v>222</v>
      </c>
      <c r="Y1" s="30" t="s">
        <v>221</v>
      </c>
      <c r="Z1" s="30" t="s">
        <v>90</v>
      </c>
      <c r="AA1" s="30" t="s">
        <v>221</v>
      </c>
      <c r="AB1" s="30" t="s">
        <v>222</v>
      </c>
      <c r="AC1" s="30" t="s">
        <v>221</v>
      </c>
      <c r="AD1" s="10" t="s">
        <v>29</v>
      </c>
      <c r="AE1" s="10" t="s">
        <v>28</v>
      </c>
      <c r="AF1" s="33" t="s">
        <v>37</v>
      </c>
    </row>
    <row r="2" spans="1:32" x14ac:dyDescent="0.2">
      <c r="A2" t="s">
        <v>17</v>
      </c>
      <c r="D2" s="25"/>
      <c r="E2" s="30">
        <v>109724.354594</v>
      </c>
      <c r="F2" t="s">
        <v>41</v>
      </c>
      <c r="G2">
        <v>16</v>
      </c>
      <c r="H2" s="30">
        <v>39384</v>
      </c>
      <c r="I2" s="30">
        <v>70340.354594300006</v>
      </c>
      <c r="J2" s="35">
        <v>26</v>
      </c>
      <c r="K2" s="35">
        <v>8.6032723329700005</v>
      </c>
      <c r="L2" s="35">
        <v>4.4212473643500001</v>
      </c>
      <c r="M2" s="35">
        <v>3.5742665016799999</v>
      </c>
      <c r="N2" s="35">
        <v>4.98627394744</v>
      </c>
      <c r="O2" s="35">
        <v>0.51390298868200002</v>
      </c>
      <c r="P2" s="35">
        <v>0.207727150981</v>
      </c>
      <c r="Q2" s="35">
        <v>0.28978938213599997</v>
      </c>
      <c r="R2" s="30">
        <v>162.66800000000001</v>
      </c>
      <c r="S2" t="s">
        <v>223</v>
      </c>
      <c r="T2" s="30">
        <v>109724.354594</v>
      </c>
      <c r="U2" s="30">
        <v>7.7109999656700001</v>
      </c>
      <c r="V2" s="30">
        <v>109724.354594</v>
      </c>
      <c r="W2" s="30">
        <v>5.3510000705699996</v>
      </c>
      <c r="X2" s="30">
        <v>109724.354594</v>
      </c>
      <c r="Y2" s="30">
        <v>6.8029999733000004</v>
      </c>
      <c r="Z2" s="30">
        <v>109724.354594</v>
      </c>
      <c r="AA2" s="30">
        <v>8.4289999008199992</v>
      </c>
      <c r="AB2" s="30">
        <v>109724.354594</v>
      </c>
      <c r="AC2" s="30">
        <v>5.0729999542200002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6.6733999729160001</v>
      </c>
    </row>
    <row r="3" spans="1:32" x14ac:dyDescent="0.2">
      <c r="A3" t="s">
        <v>62</v>
      </c>
      <c r="B3" s="52">
        <v>53000</v>
      </c>
      <c r="D3" s="25"/>
      <c r="E3" s="30">
        <v>59564.216678299999</v>
      </c>
      <c r="F3" t="s">
        <v>41</v>
      </c>
      <c r="G3">
        <v>21</v>
      </c>
      <c r="H3" s="30">
        <v>52979</v>
      </c>
      <c r="I3" s="30">
        <v>59564.216678299999</v>
      </c>
      <c r="J3" s="35">
        <v>26</v>
      </c>
      <c r="K3" s="35">
        <v>7.28525155067</v>
      </c>
      <c r="L3" s="35">
        <v>4.1530866153400003</v>
      </c>
      <c r="M3" s="35">
        <v>3.3782741033299999</v>
      </c>
      <c r="N3" s="35">
        <v>4.6977883976800001</v>
      </c>
      <c r="O3" s="35">
        <v>0.57006770273499996</v>
      </c>
      <c r="P3" s="35">
        <v>0.23185706628200001</v>
      </c>
      <c r="Q3" s="35">
        <v>0.322417720583</v>
      </c>
      <c r="R3" s="30">
        <v>179.12700009299999</v>
      </c>
      <c r="S3" t="s">
        <v>223</v>
      </c>
      <c r="T3" s="53">
        <v>59564.216678299999</v>
      </c>
      <c r="U3" s="30">
        <v>13.9450001717</v>
      </c>
      <c r="V3" s="53">
        <v>59564.216678299999</v>
      </c>
      <c r="W3" s="30">
        <v>11.7929999828</v>
      </c>
      <c r="X3" s="53">
        <v>59664.084337300003</v>
      </c>
      <c r="Y3" s="30">
        <v>8.5190000534100001</v>
      </c>
      <c r="Z3" s="53">
        <v>59564.216678299999</v>
      </c>
      <c r="AA3" s="30">
        <v>14.2769999504</v>
      </c>
      <c r="AB3" s="30">
        <v>59779.309324200003</v>
      </c>
      <c r="AC3" s="30">
        <v>9.7229998111700002</v>
      </c>
      <c r="AD3" s="3">
        <f t="shared" si="0"/>
        <v>1.5998035377830947E-3</v>
      </c>
      <c r="AE3" s="3">
        <f t="shared" si="1"/>
        <v>1.0575487178857113E-3</v>
      </c>
      <c r="AF3" s="27">
        <f t="shared" si="2"/>
        <v>11.651399993895998</v>
      </c>
    </row>
    <row r="4" spans="1:32" x14ac:dyDescent="0.2">
      <c r="A4" t="s">
        <v>62</v>
      </c>
      <c r="B4" s="52">
        <v>55000</v>
      </c>
      <c r="D4" s="25"/>
      <c r="E4" s="30">
        <v>58412.692852699998</v>
      </c>
      <c r="F4" t="s">
        <v>41</v>
      </c>
      <c r="G4">
        <v>22</v>
      </c>
      <c r="H4" s="30">
        <v>54980</v>
      </c>
      <c r="I4" s="30">
        <v>58412.692852699998</v>
      </c>
      <c r="J4" s="35">
        <v>26</v>
      </c>
      <c r="K4" s="35">
        <v>7.14440959548</v>
      </c>
      <c r="L4" s="35">
        <v>4.0758734294699996</v>
      </c>
      <c r="M4" s="35">
        <v>3.2629771065200002</v>
      </c>
      <c r="N4" s="35">
        <v>4.5697577453199996</v>
      </c>
      <c r="O4" s="35">
        <v>0.57049828610700004</v>
      </c>
      <c r="P4" s="35">
        <v>0.228358765194</v>
      </c>
      <c r="Q4" s="35">
        <v>0.31981353282199998</v>
      </c>
      <c r="R4" s="30">
        <v>244.825999975</v>
      </c>
      <c r="S4" t="s">
        <v>223</v>
      </c>
      <c r="T4" s="30">
        <v>58414.129464199999</v>
      </c>
      <c r="U4" s="30">
        <v>28.7320001125</v>
      </c>
      <c r="V4" s="30">
        <v>58769.843648900001</v>
      </c>
      <c r="W4" s="30">
        <v>20.555999994299999</v>
      </c>
      <c r="X4" s="30">
        <v>59092.819785799998</v>
      </c>
      <c r="Y4" s="30">
        <v>10.847000122100001</v>
      </c>
      <c r="Z4" s="30">
        <v>58795.4431386</v>
      </c>
      <c r="AA4" s="30">
        <v>11.088999986599999</v>
      </c>
      <c r="AB4" s="30">
        <v>58683.096920900003</v>
      </c>
      <c r="AC4" s="30">
        <v>15.960999965699999</v>
      </c>
      <c r="AD4" s="3">
        <f t="shared" si="0"/>
        <v>4.1454321553911115E-3</v>
      </c>
      <c r="AE4" s="3">
        <f t="shared" si="1"/>
        <v>5.7928118437081686E-3</v>
      </c>
      <c r="AF4" s="27">
        <f t="shared" si="2"/>
        <v>17.437000036240001</v>
      </c>
    </row>
    <row r="5" spans="1:32" x14ac:dyDescent="0.2">
      <c r="A5" t="s">
        <v>62</v>
      </c>
      <c r="B5" s="52">
        <v>57000</v>
      </c>
      <c r="D5" s="25"/>
      <c r="E5" s="30">
        <v>57157.223994</v>
      </c>
      <c r="F5" t="s">
        <v>41</v>
      </c>
      <c r="G5">
        <v>22</v>
      </c>
      <c r="H5" s="30">
        <v>56962</v>
      </c>
      <c r="I5" s="30">
        <v>57157.223994</v>
      </c>
      <c r="J5" s="35">
        <v>27.658633371899999</v>
      </c>
      <c r="K5" s="35">
        <v>6.9908542067099999</v>
      </c>
      <c r="L5" s="35">
        <v>4.1711369069500002</v>
      </c>
      <c r="M5" s="35">
        <v>3.2483840987299999</v>
      </c>
      <c r="N5" s="35">
        <v>4.6095970985800001</v>
      </c>
      <c r="O5" s="35">
        <v>0.59665625739299999</v>
      </c>
      <c r="P5" s="35">
        <v>0.23233098579100001</v>
      </c>
      <c r="Q5" s="35">
        <v>0.32968768638899998</v>
      </c>
      <c r="R5" s="30">
        <v>221.31800007800001</v>
      </c>
      <c r="S5" t="s">
        <v>223</v>
      </c>
      <c r="T5" s="53">
        <v>57157.223994</v>
      </c>
      <c r="U5" s="30">
        <v>24.771999835999999</v>
      </c>
      <c r="V5" s="30">
        <v>57202.077506599999</v>
      </c>
      <c r="W5" s="30">
        <v>9.5329999923699997</v>
      </c>
      <c r="X5" s="53">
        <v>57157.223994</v>
      </c>
      <c r="Y5" s="30">
        <v>23.286000013399999</v>
      </c>
      <c r="Z5" s="30">
        <v>57225.3679309</v>
      </c>
      <c r="AA5" s="30">
        <v>12.9019999504</v>
      </c>
      <c r="AB5" s="53">
        <v>57157.223994</v>
      </c>
      <c r="AC5" s="30">
        <v>11.934000015300001</v>
      </c>
      <c r="AD5" s="3">
        <f t="shared" si="0"/>
        <v>5.6003057101425735E-4</v>
      </c>
      <c r="AE5" s="3">
        <f t="shared" si="1"/>
        <v>3.9539166391949651E-4</v>
      </c>
      <c r="AF5" s="27">
        <f t="shared" si="2"/>
        <v>16.485399961494</v>
      </c>
    </row>
    <row r="6" spans="1:32" x14ac:dyDescent="0.2">
      <c r="A6" t="s">
        <v>62</v>
      </c>
      <c r="B6" s="52">
        <v>59000</v>
      </c>
      <c r="D6" s="25"/>
      <c r="E6" s="30">
        <v>55929.449234899999</v>
      </c>
      <c r="F6" t="s">
        <v>41</v>
      </c>
      <c r="G6">
        <v>23</v>
      </c>
      <c r="H6" s="30">
        <v>58986</v>
      </c>
      <c r="I6" s="30">
        <v>55929.449234899999</v>
      </c>
      <c r="J6" s="35">
        <v>27.658633371899999</v>
      </c>
      <c r="K6" s="35">
        <v>6.8406860610200004</v>
      </c>
      <c r="L6" s="35">
        <v>4.0467122659800001</v>
      </c>
      <c r="M6" s="35">
        <v>3.2169240168700002</v>
      </c>
      <c r="N6" s="35">
        <v>4.52086925428</v>
      </c>
      <c r="O6" s="35">
        <v>0.59156526551300004</v>
      </c>
      <c r="P6" s="35">
        <v>0.235131680373</v>
      </c>
      <c r="Q6" s="35">
        <v>0.33043975516200003</v>
      </c>
      <c r="R6" s="30">
        <v>181.99600005100001</v>
      </c>
      <c r="S6" t="s">
        <v>223</v>
      </c>
      <c r="T6" s="30">
        <v>55980.741966900001</v>
      </c>
      <c r="U6" s="30">
        <v>14.1779999733</v>
      </c>
      <c r="V6" s="30">
        <v>55997.593171799999</v>
      </c>
      <c r="W6" s="30">
        <v>15.687000036200001</v>
      </c>
      <c r="X6" s="53">
        <v>55929.449234899999</v>
      </c>
      <c r="Y6" s="30">
        <v>19.180999994299999</v>
      </c>
      <c r="Z6" s="53">
        <v>55929.449234899999</v>
      </c>
      <c r="AA6" s="30">
        <v>20.629999875999999</v>
      </c>
      <c r="AB6" s="30">
        <v>56207.285710199998</v>
      </c>
      <c r="AC6" s="30">
        <v>13.8190000057</v>
      </c>
      <c r="AD6" s="3">
        <f t="shared" si="0"/>
        <v>2.0532926551117599E-3</v>
      </c>
      <c r="AE6" s="3">
        <f t="shared" si="1"/>
        <v>1.4206224078177013E-3</v>
      </c>
      <c r="AF6" s="27">
        <f t="shared" si="2"/>
        <v>16.698999977100002</v>
      </c>
    </row>
    <row r="7" spans="1:32" x14ac:dyDescent="0.2">
      <c r="A7" t="s">
        <v>62</v>
      </c>
      <c r="B7" s="52">
        <v>61000</v>
      </c>
      <c r="D7" s="25"/>
      <c r="E7" s="30">
        <v>54810.893795299999</v>
      </c>
      <c r="F7" t="s">
        <v>41</v>
      </c>
      <c r="G7">
        <v>24</v>
      </c>
      <c r="H7" s="30">
        <v>60972</v>
      </c>
      <c r="I7" s="30">
        <v>54810.893795299999</v>
      </c>
      <c r="J7" s="35">
        <v>26</v>
      </c>
      <c r="K7" s="35">
        <v>6.7038764426700004</v>
      </c>
      <c r="L7" s="35">
        <v>3.9403350428600001</v>
      </c>
      <c r="M7" s="35">
        <v>3.1686101555900001</v>
      </c>
      <c r="N7" s="35">
        <v>4.4293384601700003</v>
      </c>
      <c r="O7" s="35">
        <v>0.58776963993200004</v>
      </c>
      <c r="P7" s="35">
        <v>0.23632671206600001</v>
      </c>
      <c r="Q7" s="35">
        <v>0.33035651074799999</v>
      </c>
      <c r="R7" s="30">
        <v>171.20299983000001</v>
      </c>
      <c r="S7" t="s">
        <v>223</v>
      </c>
      <c r="T7" s="30">
        <v>55013.138065899999</v>
      </c>
      <c r="U7" s="30">
        <v>22.492999792100001</v>
      </c>
      <c r="V7" s="30">
        <v>55590.468482299999</v>
      </c>
      <c r="W7" s="30">
        <v>9.0260000228900008</v>
      </c>
      <c r="X7" s="30">
        <v>54818.364070399999</v>
      </c>
      <c r="Y7" s="30">
        <v>22.154999971399999</v>
      </c>
      <c r="Z7" s="30">
        <v>54885.516545500002</v>
      </c>
      <c r="AA7" s="30">
        <v>9.0050001144399996</v>
      </c>
      <c r="AB7" s="30">
        <v>54823.437419299997</v>
      </c>
      <c r="AC7" s="30">
        <v>12.5439999104</v>
      </c>
      <c r="AD7" s="3">
        <f t="shared" si="0"/>
        <v>5.9074657572198907E-3</v>
      </c>
      <c r="AE7" s="3">
        <f t="shared" si="1"/>
        <v>3.9278892656639097E-3</v>
      </c>
      <c r="AF7" s="27">
        <f t="shared" si="2"/>
        <v>15.044599962246</v>
      </c>
    </row>
    <row r="8" spans="1:32" x14ac:dyDescent="0.2">
      <c r="A8" t="s">
        <v>63</v>
      </c>
      <c r="B8" s="52">
        <v>53000</v>
      </c>
      <c r="C8" s="24">
        <v>7.29</v>
      </c>
      <c r="D8" s="35">
        <v>1E-3</v>
      </c>
      <c r="E8" s="30">
        <v>56234.221218699997</v>
      </c>
      <c r="F8" t="s">
        <v>41</v>
      </c>
      <c r="G8" s="29">
        <v>21</v>
      </c>
      <c r="H8" s="30">
        <v>52973</v>
      </c>
      <c r="I8" s="30">
        <v>63456.961044000003</v>
      </c>
      <c r="J8" s="35">
        <v>26</v>
      </c>
      <c r="K8" s="35">
        <v>7.7613699907100004</v>
      </c>
      <c r="L8" s="35">
        <v>3.50890060006</v>
      </c>
      <c r="M8" s="35">
        <v>2.8301717683100001</v>
      </c>
      <c r="N8" s="35">
        <v>3.9332883344499998</v>
      </c>
      <c r="O8" s="35">
        <v>0.45209809663299999</v>
      </c>
      <c r="P8" s="35">
        <v>0.182324239902</v>
      </c>
      <c r="Q8" s="35">
        <v>0.25338879213100002</v>
      </c>
      <c r="R8" s="30">
        <v>438.424000025</v>
      </c>
      <c r="S8" t="s">
        <v>223</v>
      </c>
      <c r="T8" s="30">
        <v>57575.442316300003</v>
      </c>
      <c r="U8" s="30">
        <v>16.411999940899999</v>
      </c>
      <c r="V8" s="30">
        <v>57038.180961999999</v>
      </c>
      <c r="W8" s="30">
        <v>57.796000003800003</v>
      </c>
      <c r="X8" s="30">
        <v>56788.288362599997</v>
      </c>
      <c r="Y8" s="30">
        <v>33.171000003800003</v>
      </c>
      <c r="Z8" s="30">
        <v>58089.079186199997</v>
      </c>
      <c r="AA8" s="30">
        <v>13.2330000401</v>
      </c>
      <c r="AB8" s="30">
        <v>57292.015063699997</v>
      </c>
      <c r="AC8" s="30">
        <v>39.127000093500001</v>
      </c>
      <c r="AD8" s="3">
        <f t="shared" si="0"/>
        <v>8.7736894502617891E-3</v>
      </c>
      <c r="AE8" s="3">
        <f t="shared" si="1"/>
        <v>1.9959020239561264E-2</v>
      </c>
      <c r="AF8" s="27">
        <f t="shared" si="2"/>
        <v>31.94780001642</v>
      </c>
    </row>
    <row r="9" spans="1:32" x14ac:dyDescent="0.2">
      <c r="A9" t="s">
        <v>63</v>
      </c>
      <c r="B9" s="52">
        <v>55000</v>
      </c>
      <c r="C9" s="24">
        <v>7.14</v>
      </c>
      <c r="D9" s="35">
        <v>1E-3</v>
      </c>
      <c r="E9" s="30">
        <v>54008.887968299998</v>
      </c>
      <c r="F9" t="s">
        <v>41</v>
      </c>
      <c r="G9" s="29">
        <v>21</v>
      </c>
      <c r="H9" s="30">
        <v>54977</v>
      </c>
      <c r="I9" s="30">
        <v>62189.381975299999</v>
      </c>
      <c r="J9" s="35">
        <v>26</v>
      </c>
      <c r="K9" s="35">
        <v>7.6063334118599997</v>
      </c>
      <c r="L9" s="35">
        <v>3.45263991177</v>
      </c>
      <c r="M9" s="35">
        <v>2.7513010804300002</v>
      </c>
      <c r="N9" s="35">
        <v>3.86384353496</v>
      </c>
      <c r="O9" s="35">
        <v>0.453916456829</v>
      </c>
      <c r="P9" s="35">
        <v>0.18085593488099999</v>
      </c>
      <c r="Q9" s="35">
        <v>0.25398857279499998</v>
      </c>
      <c r="R9" s="30">
        <v>357.178999901</v>
      </c>
      <c r="S9" t="s">
        <v>223</v>
      </c>
      <c r="T9" s="30">
        <v>55852.970681999999</v>
      </c>
      <c r="U9" s="30">
        <v>16.845999956099998</v>
      </c>
      <c r="V9" s="30">
        <v>54124.760827300001</v>
      </c>
      <c r="W9" s="30">
        <v>22.095000028600001</v>
      </c>
      <c r="X9" s="30">
        <v>55653.696269400003</v>
      </c>
      <c r="Y9" s="30">
        <v>12.131999969500001</v>
      </c>
      <c r="Z9" s="30">
        <v>55490.106910199996</v>
      </c>
      <c r="AA9" s="30">
        <v>23.024999856899999</v>
      </c>
      <c r="AB9" s="53">
        <v>54008.887968299998</v>
      </c>
      <c r="AC9" s="30">
        <v>32.917999982799998</v>
      </c>
      <c r="AD9" s="3">
        <f t="shared" si="0"/>
        <v>1.6101565417811829E-2</v>
      </c>
      <c r="AE9" s="3">
        <f t="shared" si="1"/>
        <v>1.8833873486472131E-2</v>
      </c>
      <c r="AF9" s="27">
        <f t="shared" si="2"/>
        <v>21.40319995878</v>
      </c>
    </row>
    <row r="10" spans="1:32" x14ac:dyDescent="0.2">
      <c r="A10" t="s">
        <v>63</v>
      </c>
      <c r="B10" s="52">
        <v>57000</v>
      </c>
      <c r="C10" s="24">
        <v>6.99</v>
      </c>
      <c r="D10" s="35">
        <v>1E-3</v>
      </c>
      <c r="E10" s="30">
        <v>52976.643446599999</v>
      </c>
      <c r="F10" t="s">
        <v>41</v>
      </c>
      <c r="G10" s="29">
        <v>22</v>
      </c>
      <c r="H10" s="30">
        <v>56981</v>
      </c>
      <c r="I10" s="30">
        <v>60623.268067600002</v>
      </c>
      <c r="J10" s="35">
        <v>26</v>
      </c>
      <c r="K10" s="35">
        <v>7.4147832763699997</v>
      </c>
      <c r="L10" s="35">
        <v>3.4418855368200001</v>
      </c>
      <c r="M10" s="35">
        <v>2.7740668150499999</v>
      </c>
      <c r="N10" s="35">
        <v>3.86443418614</v>
      </c>
      <c r="O10" s="35">
        <v>0.46419233152599998</v>
      </c>
      <c r="P10" s="35">
        <v>0.18706324323000001</v>
      </c>
      <c r="Q10" s="35">
        <v>0.26058982724800001</v>
      </c>
      <c r="R10" s="30">
        <v>420.55100011799999</v>
      </c>
      <c r="S10" t="s">
        <v>223</v>
      </c>
      <c r="T10" s="30">
        <v>53403.373497</v>
      </c>
      <c r="U10" s="30">
        <v>32.154000043899998</v>
      </c>
      <c r="V10" s="30">
        <v>53403.373497</v>
      </c>
      <c r="W10" s="30">
        <v>15.271999836000001</v>
      </c>
      <c r="X10" s="30">
        <v>53005.117703299999</v>
      </c>
      <c r="Y10" s="30">
        <v>18.3029999733</v>
      </c>
      <c r="Z10" s="30">
        <v>54690.9399337</v>
      </c>
      <c r="AA10" s="30">
        <v>9.8829998969999995</v>
      </c>
      <c r="AB10" s="30">
        <v>54230.410777700003</v>
      </c>
      <c r="AC10" s="30">
        <v>29.565999984699999</v>
      </c>
      <c r="AD10" s="3">
        <f t="shared" si="0"/>
        <v>1.2861098046976114E-2</v>
      </c>
      <c r="AE10" s="3">
        <f t="shared" si="1"/>
        <v>1.4534700295162148E-2</v>
      </c>
      <c r="AF10" s="27">
        <f t="shared" si="2"/>
        <v>21.03559994698</v>
      </c>
    </row>
    <row r="11" spans="1:32" x14ac:dyDescent="0.2">
      <c r="A11" t="s">
        <v>63</v>
      </c>
      <c r="B11" s="52">
        <v>59000</v>
      </c>
      <c r="C11" s="24">
        <v>6.84</v>
      </c>
      <c r="D11" s="35">
        <v>1E-3</v>
      </c>
      <c r="E11" s="30">
        <v>52075.628483799999</v>
      </c>
      <c r="F11" t="s">
        <v>41</v>
      </c>
      <c r="G11" s="29">
        <v>23</v>
      </c>
      <c r="H11" s="30">
        <v>58995</v>
      </c>
      <c r="I11" s="30">
        <v>59744.664797700003</v>
      </c>
      <c r="J11" s="35">
        <v>26</v>
      </c>
      <c r="K11" s="35">
        <v>7.3073220153699996</v>
      </c>
      <c r="L11" s="35">
        <v>3.3818196958</v>
      </c>
      <c r="M11" s="35">
        <v>2.6785373662400001</v>
      </c>
      <c r="N11" s="35">
        <v>3.7755698417699999</v>
      </c>
      <c r="O11" s="35">
        <v>0.46279877753999998</v>
      </c>
      <c r="P11" s="35">
        <v>0.18327763307799999</v>
      </c>
      <c r="Q11" s="35">
        <v>0.25834155343300003</v>
      </c>
      <c r="R11" s="30">
        <v>391.43099999399999</v>
      </c>
      <c r="S11" t="s">
        <v>223</v>
      </c>
      <c r="T11" s="30">
        <v>53628.0414255</v>
      </c>
      <c r="U11" s="30">
        <v>22.219000101100001</v>
      </c>
      <c r="V11" s="53">
        <v>52075.628483799999</v>
      </c>
      <c r="W11" s="30">
        <v>25.119999885599999</v>
      </c>
      <c r="X11" s="30">
        <v>52525.611647700003</v>
      </c>
      <c r="Y11" s="30">
        <v>16.038999795900001</v>
      </c>
      <c r="Z11" s="30">
        <v>52481.763093200003</v>
      </c>
      <c r="AA11" s="30">
        <v>27.058000087700002</v>
      </c>
      <c r="AB11" s="30">
        <v>53628.0414255</v>
      </c>
      <c r="AC11" s="30">
        <v>21.281000137300001</v>
      </c>
      <c r="AD11" s="3">
        <f t="shared" si="0"/>
        <v>1.3539786500287506E-2</v>
      </c>
      <c r="AE11" s="3">
        <f t="shared" si="1"/>
        <v>1.5212274040752847E-2</v>
      </c>
      <c r="AF11" s="27">
        <f t="shared" si="2"/>
        <v>22.343400001520003</v>
      </c>
    </row>
    <row r="12" spans="1:32" x14ac:dyDescent="0.2">
      <c r="A12" t="s">
        <v>63</v>
      </c>
      <c r="B12" s="52">
        <v>61000</v>
      </c>
      <c r="C12" s="24">
        <v>6.7</v>
      </c>
      <c r="D12" s="35">
        <v>1E-3</v>
      </c>
      <c r="E12" s="30">
        <v>51066.910866600003</v>
      </c>
      <c r="F12" t="s">
        <v>41</v>
      </c>
      <c r="G12" s="29">
        <v>24</v>
      </c>
      <c r="H12" s="30">
        <v>60943</v>
      </c>
      <c r="I12" s="30">
        <v>58314.5807824</v>
      </c>
      <c r="J12" s="35">
        <v>18.357559750699998</v>
      </c>
      <c r="K12" s="35">
        <v>7.1324095868899997</v>
      </c>
      <c r="L12" s="35">
        <v>3.3775317562799998</v>
      </c>
      <c r="M12" s="35">
        <v>2.7503430742899999</v>
      </c>
      <c r="N12" s="35">
        <v>3.8280752361900001</v>
      </c>
      <c r="O12" s="35">
        <v>0.47354708323</v>
      </c>
      <c r="P12" s="35">
        <v>0.19280602444200001</v>
      </c>
      <c r="Q12" s="35">
        <v>0.26835778214599998</v>
      </c>
      <c r="R12" s="30">
        <v>420.08300018300002</v>
      </c>
      <c r="S12" t="s">
        <v>223</v>
      </c>
      <c r="T12" s="30">
        <v>52516.992423800002</v>
      </c>
      <c r="U12" s="30">
        <v>23.750999927500001</v>
      </c>
      <c r="V12" s="30">
        <v>51768.511956299997</v>
      </c>
      <c r="W12" s="30">
        <v>24.815000057199999</v>
      </c>
      <c r="X12" s="30">
        <v>51768.511956299997</v>
      </c>
      <c r="Y12" s="30">
        <v>24.1519999504</v>
      </c>
      <c r="Z12" s="30">
        <v>51162.7384542</v>
      </c>
      <c r="AA12" s="30">
        <v>21.424000024800002</v>
      </c>
      <c r="AB12" s="30">
        <v>51758.109549100001</v>
      </c>
      <c r="AC12" s="30">
        <v>19.444000005700001</v>
      </c>
      <c r="AD12" s="3">
        <f t="shared" si="0"/>
        <v>9.2783224024368428E-3</v>
      </c>
      <c r="AE12" s="3">
        <f t="shared" si="1"/>
        <v>1.4257020622255583E-2</v>
      </c>
      <c r="AF12" s="27">
        <f t="shared" si="2"/>
        <v>22.717199993120001</v>
      </c>
    </row>
    <row r="13" spans="1:32" x14ac:dyDescent="0.2">
      <c r="A13" t="s">
        <v>63</v>
      </c>
      <c r="B13" s="52">
        <v>53000</v>
      </c>
      <c r="C13" s="24">
        <v>7.29</v>
      </c>
      <c r="D13" s="38">
        <v>0.54</v>
      </c>
      <c r="E13" s="30">
        <v>59851.600654000002</v>
      </c>
      <c r="F13" t="s">
        <v>41</v>
      </c>
      <c r="G13" s="29">
        <v>21</v>
      </c>
      <c r="H13" s="30">
        <v>52953</v>
      </c>
      <c r="I13" s="30">
        <v>61437.136057700001</v>
      </c>
      <c r="J13" s="35">
        <v>26</v>
      </c>
      <c r="K13" s="35">
        <v>7.5143268172399997</v>
      </c>
      <c r="L13" s="35">
        <v>3.6567211685999998</v>
      </c>
      <c r="M13" s="35">
        <v>2.9752480987199998</v>
      </c>
      <c r="N13" s="35">
        <v>4.1334958800499999</v>
      </c>
      <c r="O13" s="35">
        <v>0.48663323509</v>
      </c>
      <c r="P13" s="35">
        <v>0.197971699334</v>
      </c>
      <c r="Q13" s="35">
        <v>0.27504099705700003</v>
      </c>
      <c r="R13" s="30">
        <v>284.70000004799999</v>
      </c>
      <c r="S13" t="s">
        <v>223</v>
      </c>
      <c r="T13" s="30">
        <v>60513.812549800001</v>
      </c>
      <c r="U13" s="30">
        <v>11.7409999371</v>
      </c>
      <c r="V13" s="30">
        <v>60177.715833000002</v>
      </c>
      <c r="W13" s="30">
        <v>16.5410001278</v>
      </c>
      <c r="X13" s="30">
        <v>60177.715833000002</v>
      </c>
      <c r="Y13" s="30">
        <v>16.446000099199999</v>
      </c>
      <c r="Z13" s="30">
        <v>61076.977215999999</v>
      </c>
      <c r="AA13" s="30">
        <v>17.023999929399999</v>
      </c>
      <c r="AB13" s="53">
        <v>59851.600654000002</v>
      </c>
      <c r="AC13" s="30">
        <v>33.273000001900002</v>
      </c>
      <c r="AD13" s="3">
        <f t="shared" si="0"/>
        <v>7.6937550181709665E-3</v>
      </c>
      <c r="AE13" s="3">
        <f t="shared" si="1"/>
        <v>8.4870539402365983E-3</v>
      </c>
      <c r="AF13" s="27">
        <f t="shared" si="2"/>
        <v>19.005000019080001</v>
      </c>
    </row>
    <row r="14" spans="1:32" x14ac:dyDescent="0.2">
      <c r="A14" t="s">
        <v>63</v>
      </c>
      <c r="B14" s="52">
        <v>55000</v>
      </c>
      <c r="C14" s="24">
        <v>7.14</v>
      </c>
      <c r="D14" s="38">
        <v>0.54</v>
      </c>
      <c r="E14" s="30">
        <v>58416.870551499997</v>
      </c>
      <c r="F14" t="s">
        <v>41</v>
      </c>
      <c r="G14" s="29">
        <v>21</v>
      </c>
      <c r="H14" s="30">
        <v>54912</v>
      </c>
      <c r="I14" s="30">
        <v>62079.895548</v>
      </c>
      <c r="J14" s="35">
        <v>26</v>
      </c>
      <c r="K14" s="35">
        <v>7.5929422147799999</v>
      </c>
      <c r="L14" s="35">
        <v>3.4406475165599999</v>
      </c>
      <c r="M14" s="35">
        <v>2.7411894717499998</v>
      </c>
      <c r="N14" s="35">
        <v>3.8486818117600001</v>
      </c>
      <c r="O14" s="35">
        <v>0.45313758741100002</v>
      </c>
      <c r="P14" s="35">
        <v>0.180509043412</v>
      </c>
      <c r="Q14" s="35">
        <v>0.25343810758000002</v>
      </c>
      <c r="R14" s="30">
        <v>381.90400004399999</v>
      </c>
      <c r="S14" t="s">
        <v>223</v>
      </c>
      <c r="T14" s="30">
        <v>59983.101005999997</v>
      </c>
      <c r="U14" s="30">
        <v>22.006000042</v>
      </c>
      <c r="V14" s="30">
        <v>58500.554221400002</v>
      </c>
      <c r="W14" s="30">
        <v>27.559000015300001</v>
      </c>
      <c r="X14" s="30">
        <v>58500.554221400002</v>
      </c>
      <c r="Y14" s="30">
        <v>32.199000120199997</v>
      </c>
      <c r="Z14" s="30">
        <v>58500.554221400002</v>
      </c>
      <c r="AA14" s="30">
        <v>25.570999860800001</v>
      </c>
      <c r="AB14" s="30">
        <v>58500.554221400002</v>
      </c>
      <c r="AC14" s="30">
        <v>21.603999853099999</v>
      </c>
      <c r="AD14" s="3">
        <f t="shared" si="0"/>
        <v>1.1276329763555344E-2</v>
      </c>
      <c r="AE14" s="3">
        <f t="shared" si="1"/>
        <v>6.5082744630223285E-3</v>
      </c>
      <c r="AF14" s="27">
        <f t="shared" si="2"/>
        <v>25.787799978279999</v>
      </c>
    </row>
    <row r="15" spans="1:32" x14ac:dyDescent="0.2">
      <c r="A15" t="s">
        <v>63</v>
      </c>
      <c r="B15" s="52">
        <v>57000</v>
      </c>
      <c r="C15" s="24">
        <v>6.99</v>
      </c>
      <c r="D15" s="38">
        <v>0.55000000000000004</v>
      </c>
      <c r="E15" s="30">
        <v>57036.818328000001</v>
      </c>
      <c r="F15" t="s">
        <v>41</v>
      </c>
      <c r="G15" s="29">
        <v>22</v>
      </c>
      <c r="H15" s="30">
        <v>56848</v>
      </c>
      <c r="I15" s="30">
        <v>59639.093339400002</v>
      </c>
      <c r="J15" s="35">
        <v>26</v>
      </c>
      <c r="K15" s="35">
        <v>7.2944096550099999</v>
      </c>
      <c r="L15" s="35">
        <v>3.5079937671299999</v>
      </c>
      <c r="M15" s="35">
        <v>2.8586271979800002</v>
      </c>
      <c r="N15" s="35">
        <v>3.9627515578599999</v>
      </c>
      <c r="O15" s="35">
        <v>0.48091537671099999</v>
      </c>
      <c r="P15" s="35">
        <v>0.19594643934</v>
      </c>
      <c r="Q15" s="35">
        <v>0.27162935352399997</v>
      </c>
      <c r="R15" s="30">
        <v>402.06100010900002</v>
      </c>
      <c r="S15" t="s">
        <v>223</v>
      </c>
      <c r="T15" s="53">
        <v>57036.818328000001</v>
      </c>
      <c r="U15" s="30">
        <v>13.094000101100001</v>
      </c>
      <c r="V15" s="30">
        <v>57117.420438300003</v>
      </c>
      <c r="W15" s="30">
        <v>11.1809999943</v>
      </c>
      <c r="X15" s="30">
        <v>57961.035165399997</v>
      </c>
      <c r="Y15" s="30">
        <v>12.352999925600001</v>
      </c>
      <c r="Z15" s="30">
        <v>57831.358883399997</v>
      </c>
      <c r="AA15" s="30">
        <v>12.227999925600001</v>
      </c>
      <c r="AB15" s="53">
        <v>57036.818328000001</v>
      </c>
      <c r="AC15" s="30">
        <v>36.815999984699999</v>
      </c>
      <c r="AD15" s="3">
        <f t="shared" si="0"/>
        <v>8.0050635577520839E-3</v>
      </c>
      <c r="AE15" s="3">
        <f t="shared" si="1"/>
        <v>6.3094666071745464E-3</v>
      </c>
      <c r="AF15" s="27">
        <f t="shared" si="2"/>
        <v>17.13439998626</v>
      </c>
    </row>
    <row r="16" spans="1:32" x14ac:dyDescent="0.2">
      <c r="A16" t="s">
        <v>63</v>
      </c>
      <c r="B16" s="52">
        <v>59000</v>
      </c>
      <c r="C16" s="24">
        <v>6.84</v>
      </c>
      <c r="D16" s="38">
        <v>0.55000000000000004</v>
      </c>
      <c r="E16" s="30">
        <v>55609.593563199996</v>
      </c>
      <c r="F16" t="s">
        <v>41</v>
      </c>
      <c r="G16" s="29">
        <v>23</v>
      </c>
      <c r="H16" s="30">
        <v>58987</v>
      </c>
      <c r="I16" s="30">
        <v>58041.955148100002</v>
      </c>
      <c r="J16" s="35">
        <v>27.658633371899999</v>
      </c>
      <c r="K16" s="35">
        <v>7.0990649643000001</v>
      </c>
      <c r="L16" s="35">
        <v>3.4740333544999999</v>
      </c>
      <c r="M16" s="35">
        <v>2.8123796008499999</v>
      </c>
      <c r="N16" s="35">
        <v>3.9150505410199998</v>
      </c>
      <c r="O16" s="35">
        <v>0.48936491946100003</v>
      </c>
      <c r="P16" s="35">
        <v>0.19808098777800001</v>
      </c>
      <c r="Q16" s="35">
        <v>0.275744098745</v>
      </c>
      <c r="R16" s="30">
        <v>315.96799993500002</v>
      </c>
      <c r="S16" t="s">
        <v>223</v>
      </c>
      <c r="T16" s="30">
        <v>56155.360761999997</v>
      </c>
      <c r="U16" s="30">
        <v>10.736000061</v>
      </c>
      <c r="V16" s="53">
        <v>55609.593563199996</v>
      </c>
      <c r="W16" s="30">
        <v>18.431999921799999</v>
      </c>
      <c r="X16" s="30">
        <v>55745.232902399999</v>
      </c>
      <c r="Y16" s="30">
        <v>32.773000001900002</v>
      </c>
      <c r="Z16" s="30">
        <v>56155.360761999997</v>
      </c>
      <c r="AA16" s="30">
        <v>10.1489999294</v>
      </c>
      <c r="AB16" s="53">
        <v>55609.593563199996</v>
      </c>
      <c r="AC16" s="30">
        <v>27.8690001965</v>
      </c>
      <c r="AD16" s="3">
        <f t="shared" si="0"/>
        <v>5.0076245709203462E-3</v>
      </c>
      <c r="AE16" s="3">
        <f t="shared" si="1"/>
        <v>4.4135324794464456E-3</v>
      </c>
      <c r="AF16" s="27">
        <f t="shared" si="2"/>
        <v>19.99180002212</v>
      </c>
    </row>
    <row r="17" spans="1:32" x14ac:dyDescent="0.2">
      <c r="A17" t="s">
        <v>63</v>
      </c>
      <c r="B17" s="52">
        <v>61000</v>
      </c>
      <c r="C17" s="24">
        <v>6.7</v>
      </c>
      <c r="D17" s="38">
        <v>0.54</v>
      </c>
      <c r="E17" s="30">
        <v>54208.837200000002</v>
      </c>
      <c r="F17" t="s">
        <v>41</v>
      </c>
      <c r="G17" s="29">
        <v>24</v>
      </c>
      <c r="H17" s="30">
        <v>60986</v>
      </c>
      <c r="I17" s="30">
        <v>56712.832912999998</v>
      </c>
      <c r="J17" s="35">
        <v>26</v>
      </c>
      <c r="K17" s="35">
        <v>6.9365010901400002</v>
      </c>
      <c r="L17" s="35">
        <v>3.4330572637799999</v>
      </c>
      <c r="M17" s="35">
        <v>2.7827895547199999</v>
      </c>
      <c r="N17" s="35">
        <v>3.8808721156499999</v>
      </c>
      <c r="O17" s="35">
        <v>0.49492636405200002</v>
      </c>
      <c r="P17" s="35">
        <v>0.20059029174500001</v>
      </c>
      <c r="Q17" s="35">
        <v>0.27974277414600002</v>
      </c>
      <c r="R17" s="30">
        <v>293.92299985900002</v>
      </c>
      <c r="S17" t="s">
        <v>223</v>
      </c>
      <c r="T17" s="53">
        <v>54208.837200000002</v>
      </c>
      <c r="U17" s="30">
        <v>17.7300000191</v>
      </c>
      <c r="V17" s="30">
        <v>54329.813215599999</v>
      </c>
      <c r="W17" s="30">
        <v>19.905000209800001</v>
      </c>
      <c r="X17" s="53">
        <v>54208.837200000002</v>
      </c>
      <c r="Y17" s="30">
        <v>31.478999853099999</v>
      </c>
      <c r="Z17" s="30">
        <v>54275.789834399999</v>
      </c>
      <c r="AA17" s="30">
        <v>24.356999874100001</v>
      </c>
      <c r="AB17" s="30">
        <v>54544.541607300001</v>
      </c>
      <c r="AC17" s="30">
        <v>13.736999988599999</v>
      </c>
      <c r="AD17" s="3">
        <f t="shared" si="0"/>
        <v>2.5541250259607674E-3</v>
      </c>
      <c r="AE17" s="3">
        <f t="shared" si="1"/>
        <v>1.9319103096348802E-3</v>
      </c>
      <c r="AF17" s="27">
        <f t="shared" si="2"/>
        <v>21.441599988939998</v>
      </c>
    </row>
    <row r="18" spans="1:32" x14ac:dyDescent="0.2">
      <c r="J18" s="37">
        <f>SUM(J8:J12)/SUM(J3:J7)-1</f>
        <v>-8.220770842955849E-2</v>
      </c>
      <c r="K18" s="37">
        <f>SUM(K8:K12)/SUM(K3:K7)-1</f>
        <v>6.4554136956602504E-2</v>
      </c>
      <c r="L18" s="37">
        <f>SUM(L8:L12)/SUM(L3:L7)-1</f>
        <v>-0.15815686192506018</v>
      </c>
      <c r="M18" s="37">
        <f t="shared" ref="M18:R19" si="3">SUM(M8:M12)/SUM(M3:M7)-1</f>
        <v>-0.15303984266471893</v>
      </c>
      <c r="N18" s="37">
        <f t="shared" si="3"/>
        <v>-0.15604700823066986</v>
      </c>
      <c r="O18" s="37">
        <f t="shared" si="3"/>
        <v>-0.20915222099132336</v>
      </c>
      <c r="P18" s="37">
        <f t="shared" si="3"/>
        <v>-0.20418992302709016</v>
      </c>
      <c r="Q18" s="37">
        <f t="shared" si="3"/>
        <v>-0.20704693431530752</v>
      </c>
      <c r="R18" s="37">
        <f t="shared" si="3"/>
        <v>1.0307750860478224</v>
      </c>
    </row>
    <row r="19" spans="1:32" x14ac:dyDescent="0.2">
      <c r="J19" s="37">
        <f>SUM(J13:J17)/SUM(J3:J7)-1</f>
        <v>-1.2441249452611602E-2</v>
      </c>
      <c r="K19" s="37">
        <f>SUM(K13:K17)/SUM(K3:K7)-1</f>
        <v>4.210392125994411E-2</v>
      </c>
      <c r="L19" s="37">
        <f>SUM(L13:L17)/SUM(L3:L7)-1</f>
        <v>-0.14100509386131155</v>
      </c>
      <c r="M19" s="37">
        <f t="shared" ref="M19:Q19" si="4">SUM(M13:M17)/SUM(M3:M7)-1</f>
        <v>-0.12933417126452507</v>
      </c>
      <c r="N19" s="37">
        <f t="shared" si="4"/>
        <v>-0.1352105662910783</v>
      </c>
      <c r="O19" s="37">
        <f t="shared" si="4"/>
        <v>-0.17540532976023426</v>
      </c>
      <c r="P19" s="37">
        <f t="shared" si="4"/>
        <v>-0.16400849970870712</v>
      </c>
      <c r="Q19" s="37">
        <f t="shared" si="4"/>
        <v>-0.1697294627280147</v>
      </c>
      <c r="R19" s="37">
        <f t="shared" si="3"/>
        <v>0.48989757268642409</v>
      </c>
    </row>
    <row r="20" spans="1:32" x14ac:dyDescent="0.2">
      <c r="J20" s="35"/>
    </row>
    <row r="21" spans="1:32" x14ac:dyDescent="0.2">
      <c r="J21" s="35"/>
    </row>
    <row r="22" spans="1:32" x14ac:dyDescent="0.2">
      <c r="J22" s="35"/>
    </row>
    <row r="23" spans="1:32" x14ac:dyDescent="0.2">
      <c r="J23" s="35"/>
    </row>
    <row r="24" spans="1:32" x14ac:dyDescent="0.2">
      <c r="J24" s="35"/>
    </row>
    <row r="25" spans="1:32" x14ac:dyDescent="0.2">
      <c r="J25" s="35"/>
    </row>
    <row r="26" spans="1:32" x14ac:dyDescent="0.2">
      <c r="J26" s="35"/>
    </row>
    <row r="27" spans="1:32" x14ac:dyDescent="0.2">
      <c r="J27" s="30"/>
    </row>
    <row r="28" spans="1:32" x14ac:dyDescent="0.2">
      <c r="J28" s="30"/>
    </row>
    <row r="29" spans="1:32" x14ac:dyDescent="0.2">
      <c r="J29" s="30"/>
    </row>
    <row r="30" spans="1:32" x14ac:dyDescent="0.2">
      <c r="J30" s="30"/>
    </row>
    <row r="31" spans="1:32" x14ac:dyDescent="0.2">
      <c r="J31" s="30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W33" sqref="W33"/>
    </sheetView>
  </sheetViews>
  <sheetFormatPr defaultRowHeight="14.25" x14ac:dyDescent="0.2"/>
  <cols>
    <col min="1" max="1" width="12" style="7" customWidth="1"/>
    <col min="2" max="2" width="7.125" style="7" customWidth="1"/>
    <col min="3" max="3" width="6.125" style="15" customWidth="1"/>
    <col min="4" max="4" width="6.625" style="14" customWidth="1"/>
    <col min="5" max="5" width="8.125" style="12" customWidth="1"/>
    <col min="6" max="6" width="4.375" style="7" customWidth="1"/>
    <col min="7" max="7" width="3.875" style="7" customWidth="1"/>
    <col min="8" max="9" width="7.5" style="12" customWidth="1"/>
    <col min="10" max="17" width="6.25" style="14" customWidth="1"/>
    <col min="18" max="18" width="6.125" style="12" customWidth="1"/>
    <col min="19" max="19" width="9" style="7"/>
    <col min="20" max="20" width="8.375" style="12" customWidth="1"/>
    <col min="21" max="21" width="6.125" style="12" customWidth="1"/>
    <col min="22" max="22" width="8.375" style="12" customWidth="1"/>
    <col min="23" max="23" width="6.125" style="12" customWidth="1"/>
    <col min="24" max="24" width="8.375" style="12" customWidth="1"/>
    <col min="25" max="25" width="6.125" style="12" customWidth="1"/>
    <col min="26" max="26" width="8.375" style="12" customWidth="1"/>
    <col min="27" max="27" width="6.125" style="12" customWidth="1"/>
    <col min="28" max="28" width="8.375" style="12" customWidth="1"/>
    <col min="29" max="29" width="6.125" style="12" customWidth="1"/>
    <col min="30" max="32" width="7.5" style="7" customWidth="1"/>
    <col min="33" max="16384" width="9" style="7"/>
  </cols>
  <sheetData>
    <row r="1" spans="1:32" x14ac:dyDescent="0.2">
      <c r="B1" s="7" t="s">
        <v>107</v>
      </c>
      <c r="C1" s="8" t="s">
        <v>108</v>
      </c>
      <c r="D1" s="9" t="s">
        <v>109</v>
      </c>
      <c r="E1" s="11" t="s">
        <v>110</v>
      </c>
      <c r="F1" s="10" t="s">
        <v>111</v>
      </c>
      <c r="G1" s="7" t="s">
        <v>112</v>
      </c>
      <c r="H1" s="11" t="s">
        <v>113</v>
      </c>
      <c r="I1" s="11" t="s">
        <v>114</v>
      </c>
      <c r="J1" s="13" t="s">
        <v>115</v>
      </c>
      <c r="K1" s="13" t="s">
        <v>116</v>
      </c>
      <c r="L1" s="13" t="s">
        <v>117</v>
      </c>
      <c r="M1" s="13" t="s">
        <v>118</v>
      </c>
      <c r="N1" s="13" t="s">
        <v>119</v>
      </c>
      <c r="O1" s="13" t="s">
        <v>120</v>
      </c>
      <c r="P1" s="13" t="s">
        <v>121</v>
      </c>
      <c r="Q1" s="13" t="s">
        <v>122</v>
      </c>
      <c r="R1" s="11" t="s">
        <v>123</v>
      </c>
      <c r="S1" s="13" t="s">
        <v>23</v>
      </c>
      <c r="T1" s="11" t="s">
        <v>25</v>
      </c>
      <c r="U1" s="11" t="s">
        <v>11</v>
      </c>
      <c r="V1" s="11" t="s">
        <v>25</v>
      </c>
      <c r="W1" s="11" t="s">
        <v>27</v>
      </c>
      <c r="X1" s="11" t="s">
        <v>136</v>
      </c>
      <c r="Y1" s="11" t="s">
        <v>137</v>
      </c>
      <c r="Z1" s="11" t="s">
        <v>25</v>
      </c>
      <c r="AA1" s="11" t="s">
        <v>138</v>
      </c>
      <c r="AB1" s="11" t="s">
        <v>25</v>
      </c>
      <c r="AC1" s="11" t="s">
        <v>137</v>
      </c>
      <c r="AD1" s="10" t="s">
        <v>7</v>
      </c>
      <c r="AE1" s="10" t="s">
        <v>28</v>
      </c>
      <c r="AF1" s="33" t="s">
        <v>27</v>
      </c>
    </row>
    <row r="2" spans="1:32" x14ac:dyDescent="0.2">
      <c r="A2" s="7" t="s">
        <v>124</v>
      </c>
      <c r="B2" s="7" t="s">
        <v>125</v>
      </c>
      <c r="C2" s="15" t="s">
        <v>125</v>
      </c>
      <c r="D2" s="14" t="s">
        <v>125</v>
      </c>
      <c r="E2" s="11">
        <v>3074.4388079669998</v>
      </c>
      <c r="F2" s="7" t="s">
        <v>126</v>
      </c>
      <c r="G2" s="7">
        <v>7</v>
      </c>
      <c r="H2" s="12">
        <v>1120</v>
      </c>
      <c r="I2" s="12">
        <v>1954.43880797</v>
      </c>
      <c r="J2" s="14">
        <v>1.16198870785</v>
      </c>
      <c r="K2" s="14">
        <v>0.50463176038400004</v>
      </c>
      <c r="L2" s="14">
        <v>0.24836493992299999</v>
      </c>
      <c r="M2" s="14">
        <v>0.20247000225199999</v>
      </c>
      <c r="N2" s="14">
        <v>0.28207578628699997</v>
      </c>
      <c r="O2" s="14">
        <v>0.49217064683700001</v>
      </c>
      <c r="P2" s="14">
        <v>0.20061163223100001</v>
      </c>
      <c r="Q2" s="14">
        <v>0.27948675492800001</v>
      </c>
      <c r="R2" s="12">
        <v>15.44899</v>
      </c>
      <c r="S2" s="7" t="s">
        <v>133</v>
      </c>
      <c r="T2" s="11">
        <v>3074.4388079669998</v>
      </c>
      <c r="U2" s="12">
        <v>2.694</v>
      </c>
      <c r="V2" s="11">
        <v>3074.4388079669998</v>
      </c>
      <c r="W2" s="12">
        <v>2.4860000000000002</v>
      </c>
      <c r="X2" s="11">
        <v>3074.4388079669998</v>
      </c>
      <c r="Y2" s="12">
        <v>2.552</v>
      </c>
      <c r="Z2" s="11">
        <v>3074.4388079669998</v>
      </c>
      <c r="AA2" s="12">
        <v>2.9689999999999999</v>
      </c>
      <c r="AB2" s="11">
        <v>3074.4388079669998</v>
      </c>
      <c r="AC2" s="12">
        <v>2.3140000000000001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2.6029999999999998</v>
      </c>
    </row>
    <row r="3" spans="1:32" x14ac:dyDescent="0.2">
      <c r="A3" s="7" t="s">
        <v>18</v>
      </c>
      <c r="B3" s="7">
        <v>960</v>
      </c>
      <c r="E3" s="11">
        <v>2141.80031229</v>
      </c>
      <c r="F3" s="7" t="s">
        <v>126</v>
      </c>
      <c r="G3" s="7">
        <v>6</v>
      </c>
      <c r="H3" s="12">
        <v>960</v>
      </c>
      <c r="I3" s="11">
        <v>2141.80031229</v>
      </c>
      <c r="J3" s="14">
        <v>1.3479985668000001</v>
      </c>
      <c r="K3" s="14">
        <v>0.55300808476300001</v>
      </c>
      <c r="L3" s="14">
        <v>0.26072288439500002</v>
      </c>
      <c r="M3" s="14">
        <v>0.21235651106199999</v>
      </c>
      <c r="N3" s="14">
        <v>0.29596272840299997</v>
      </c>
      <c r="O3" s="14">
        <v>0.47146306099099999</v>
      </c>
      <c r="P3" s="14">
        <v>0.19200127169299999</v>
      </c>
      <c r="Q3" s="14">
        <v>0.26759349144900002</v>
      </c>
      <c r="R3" s="12">
        <v>39.881900000000002</v>
      </c>
      <c r="S3" s="7" t="s">
        <v>133</v>
      </c>
      <c r="T3" s="11">
        <v>2141.80031229</v>
      </c>
      <c r="U3" s="12">
        <v>1.6960000991799999</v>
      </c>
      <c r="V3" s="11">
        <v>2141.80031229</v>
      </c>
      <c r="W3" s="12">
        <v>1.68099999428</v>
      </c>
      <c r="X3" s="11">
        <v>2141.80031229</v>
      </c>
      <c r="Y3" s="12">
        <v>1.64100003242</v>
      </c>
      <c r="Z3" s="11">
        <v>2141.80031229</v>
      </c>
      <c r="AA3" s="12">
        <v>1.71700000763</v>
      </c>
      <c r="AB3" s="11">
        <v>2141.80031229</v>
      </c>
      <c r="AC3" s="12">
        <v>1.5929999351499999</v>
      </c>
      <c r="AD3" s="3">
        <f t="shared" si="0"/>
        <v>0</v>
      </c>
      <c r="AE3" s="3">
        <f t="shared" si="1"/>
        <v>0</v>
      </c>
      <c r="AF3" s="27">
        <f t="shared" si="2"/>
        <v>1.665600013732</v>
      </c>
    </row>
    <row r="4" spans="1:32" x14ac:dyDescent="0.2">
      <c r="A4" s="7" t="s">
        <v>18</v>
      </c>
      <c r="B4" s="7">
        <v>1120</v>
      </c>
      <c r="E4" s="12">
        <v>1954.43880797</v>
      </c>
      <c r="F4" s="7" t="s">
        <v>126</v>
      </c>
      <c r="G4" s="7">
        <v>7</v>
      </c>
      <c r="H4" s="12">
        <v>1120</v>
      </c>
      <c r="I4" s="12">
        <v>1954.43880797</v>
      </c>
      <c r="J4" s="14">
        <v>1.16198870785</v>
      </c>
      <c r="K4" s="14">
        <v>0.50463176038400004</v>
      </c>
      <c r="L4" s="14">
        <v>0.24836493992299999</v>
      </c>
      <c r="M4" s="14">
        <v>0.20247000225199999</v>
      </c>
      <c r="N4" s="14">
        <v>0.28207578628699997</v>
      </c>
      <c r="O4" s="14">
        <v>0.49217064683700001</v>
      </c>
      <c r="P4" s="14">
        <v>0.20061163223100001</v>
      </c>
      <c r="Q4" s="14">
        <v>0.27948675492800001</v>
      </c>
      <c r="R4" s="12">
        <v>15.44899</v>
      </c>
      <c r="S4" s="7" t="s">
        <v>133</v>
      </c>
      <c r="T4" s="12">
        <v>1954.43880797</v>
      </c>
      <c r="U4" s="12">
        <v>1.6789999008200001</v>
      </c>
      <c r="V4" s="12">
        <v>1954.43880797</v>
      </c>
      <c r="W4" s="12">
        <v>1.65399980545</v>
      </c>
      <c r="X4" s="12">
        <v>1954.43880797</v>
      </c>
      <c r="Y4" s="12">
        <v>1.5460000038099999</v>
      </c>
      <c r="Z4" s="12">
        <v>1954.43880797</v>
      </c>
      <c r="AA4" s="12">
        <v>1.71199989319</v>
      </c>
      <c r="AB4" s="12">
        <v>1954.43880797</v>
      </c>
      <c r="AC4" s="12">
        <v>1.7839999198900001</v>
      </c>
      <c r="AD4" s="3">
        <f t="shared" si="0"/>
        <v>1.3006879328013367E-16</v>
      </c>
      <c r="AE4" s="3">
        <f t="shared" si="1"/>
        <v>-1.1633706541029868E-16</v>
      </c>
      <c r="AF4" s="27">
        <f t="shared" si="2"/>
        <v>1.6749999046319999</v>
      </c>
    </row>
    <row r="5" spans="1:32" x14ac:dyDescent="0.2">
      <c r="A5" s="7" t="s">
        <v>18</v>
      </c>
      <c r="B5" s="7">
        <v>1280</v>
      </c>
      <c r="E5" s="12">
        <v>1840.72844986</v>
      </c>
      <c r="F5" s="7" t="s">
        <v>126</v>
      </c>
      <c r="G5" s="7">
        <v>8</v>
      </c>
      <c r="H5" s="12">
        <v>1280</v>
      </c>
      <c r="I5" s="12">
        <v>1840.72844986</v>
      </c>
      <c r="J5" s="14">
        <v>1.16198870785</v>
      </c>
      <c r="K5" s="14">
        <v>0.47527199841399997</v>
      </c>
      <c r="L5" s="14">
        <v>0.23740127653199999</v>
      </c>
      <c r="M5" s="14">
        <v>0.190387448963</v>
      </c>
      <c r="N5" s="14">
        <v>0.26899471658599999</v>
      </c>
      <c r="O5" s="14">
        <v>0.49950612980499998</v>
      </c>
      <c r="P5" s="14">
        <v>0.200293147501</v>
      </c>
      <c r="Q5" s="14">
        <v>0.28299028502000001</v>
      </c>
      <c r="R5" s="12">
        <v>18.59599</v>
      </c>
      <c r="S5" s="7" t="s">
        <v>133</v>
      </c>
      <c r="T5" s="12">
        <v>1840.72844986</v>
      </c>
      <c r="U5" s="12">
        <v>1.53099989891</v>
      </c>
      <c r="V5" s="12">
        <v>1840.72844986</v>
      </c>
      <c r="W5" s="12">
        <v>1.89100003242</v>
      </c>
      <c r="X5" s="12">
        <v>1840.72844986</v>
      </c>
      <c r="Y5" s="12">
        <v>1.77900004387</v>
      </c>
      <c r="Z5" s="12">
        <v>1840.72844986</v>
      </c>
      <c r="AA5" s="12">
        <v>1.4359998703000001</v>
      </c>
      <c r="AB5" s="12">
        <v>1840.72844986</v>
      </c>
      <c r="AC5" s="12">
        <v>2.0920000076299998</v>
      </c>
      <c r="AD5" s="3">
        <f t="shared" si="0"/>
        <v>1.3810374762874738E-16</v>
      </c>
      <c r="AE5" s="3">
        <f t="shared" si="1"/>
        <v>-1.2352374705814177E-16</v>
      </c>
      <c r="AF5" s="27">
        <f t="shared" si="2"/>
        <v>1.7457999706260001</v>
      </c>
    </row>
    <row r="6" spans="1:32" x14ac:dyDescent="0.2">
      <c r="A6" s="7" t="s">
        <v>18</v>
      </c>
      <c r="B6" s="7">
        <v>1440</v>
      </c>
      <c r="E6" s="12">
        <v>1739.27899811</v>
      </c>
      <c r="F6" s="7" t="s">
        <v>126</v>
      </c>
      <c r="G6" s="7">
        <v>9</v>
      </c>
      <c r="H6" s="12">
        <v>1440</v>
      </c>
      <c r="I6" s="12">
        <v>1739.27899811</v>
      </c>
      <c r="J6" s="14">
        <v>1.16198870785</v>
      </c>
      <c r="K6" s="14">
        <v>0.44907797524199999</v>
      </c>
      <c r="L6" s="14">
        <v>0.227790086147</v>
      </c>
      <c r="M6" s="14">
        <v>0.177171191378</v>
      </c>
      <c r="N6" s="14">
        <v>0.25529951133599998</v>
      </c>
      <c r="O6" s="14">
        <v>0.50723949671400004</v>
      </c>
      <c r="P6" s="14">
        <v>0.197261056149</v>
      </c>
      <c r="Q6" s="14">
        <v>0.28424853300699998</v>
      </c>
      <c r="R6" s="12">
        <v>18.11299</v>
      </c>
      <c r="S6" s="7" t="s">
        <v>133</v>
      </c>
      <c r="T6" s="12">
        <v>1739.27899811</v>
      </c>
      <c r="U6" s="12">
        <v>1.4509999752</v>
      </c>
      <c r="V6" s="12">
        <v>1739.27899811</v>
      </c>
      <c r="W6" s="12">
        <v>1.41100001335</v>
      </c>
      <c r="X6" s="12">
        <v>1739.27899811</v>
      </c>
      <c r="Y6" s="12">
        <v>1.4509999752</v>
      </c>
      <c r="Z6" s="12">
        <v>1739.27899811</v>
      </c>
      <c r="AA6" s="12">
        <v>1.4589998722099999</v>
      </c>
      <c r="AB6" s="12">
        <v>1739.27899811</v>
      </c>
      <c r="AC6" s="12">
        <v>1.7070000171699999</v>
      </c>
      <c r="AD6" s="3">
        <f t="shared" si="0"/>
        <v>0</v>
      </c>
      <c r="AE6" s="3">
        <f t="shared" si="1"/>
        <v>0</v>
      </c>
      <c r="AF6" s="27">
        <f t="shared" si="2"/>
        <v>1.4957999706260001</v>
      </c>
    </row>
    <row r="7" spans="1:32" x14ac:dyDescent="0.2">
      <c r="A7" s="7" t="s">
        <v>18</v>
      </c>
      <c r="B7" s="7">
        <v>1600</v>
      </c>
      <c r="E7" s="12">
        <v>1655.20588645</v>
      </c>
      <c r="F7" s="7" t="s">
        <v>126</v>
      </c>
      <c r="G7" s="7">
        <v>10</v>
      </c>
      <c r="H7" s="12">
        <v>1600</v>
      </c>
      <c r="I7" s="12">
        <v>1655.20588645</v>
      </c>
      <c r="J7" s="14">
        <v>1.0706684072899999</v>
      </c>
      <c r="K7" s="14">
        <v>0.42737048449499998</v>
      </c>
      <c r="L7" s="14">
        <v>0.217151620022</v>
      </c>
      <c r="M7" s="14">
        <v>0.169174265702</v>
      </c>
      <c r="N7" s="14">
        <v>0.243525785094</v>
      </c>
      <c r="O7" s="14">
        <v>0.50811094331600004</v>
      </c>
      <c r="P7" s="14">
        <v>0.19792460153399999</v>
      </c>
      <c r="Q7" s="14">
        <v>0.28491179658999999</v>
      </c>
      <c r="R7" s="12">
        <v>61.225999999999999</v>
      </c>
      <c r="S7" s="7" t="s">
        <v>133</v>
      </c>
      <c r="T7" s="12">
        <v>1655.20588645</v>
      </c>
      <c r="U7" s="12">
        <v>1.5030000209800001</v>
      </c>
      <c r="V7" s="12">
        <v>1655.20588645</v>
      </c>
      <c r="W7" s="12">
        <v>1.6130001544999999</v>
      </c>
      <c r="X7" s="12">
        <v>1655.20588645</v>
      </c>
      <c r="Y7" s="12">
        <v>1.54700016975</v>
      </c>
      <c r="Z7" s="12">
        <v>1655.20588645</v>
      </c>
      <c r="AA7" s="12">
        <v>1.6400001048999999</v>
      </c>
      <c r="AB7" s="12">
        <v>1655.20588645</v>
      </c>
      <c r="AC7" s="12">
        <v>1.9649999141700001</v>
      </c>
      <c r="AD7" s="3">
        <f t="shared" si="0"/>
        <v>0</v>
      </c>
      <c r="AE7" s="3">
        <f t="shared" si="1"/>
        <v>0</v>
      </c>
      <c r="AF7" s="27">
        <f t="shared" si="2"/>
        <v>1.6536000728600002</v>
      </c>
    </row>
    <row r="8" spans="1:32" x14ac:dyDescent="0.2">
      <c r="A8" s="7" t="s">
        <v>19</v>
      </c>
      <c r="B8" s="7">
        <v>960</v>
      </c>
      <c r="C8" s="15">
        <v>0.55000000000000004</v>
      </c>
      <c r="D8" s="14">
        <v>1E-3</v>
      </c>
      <c r="E8" s="12">
        <v>126.635891159</v>
      </c>
      <c r="F8" s="7" t="s">
        <v>126</v>
      </c>
      <c r="G8" s="7">
        <v>6</v>
      </c>
      <c r="H8" s="12">
        <v>960</v>
      </c>
      <c r="I8" s="12">
        <v>2160.7905783400001</v>
      </c>
      <c r="J8" s="14">
        <v>1.2884233663</v>
      </c>
      <c r="K8" s="14">
        <v>0.55791132929099996</v>
      </c>
      <c r="L8" s="14">
        <v>0.25139164716700002</v>
      </c>
      <c r="M8" s="14">
        <v>0.19990620153200001</v>
      </c>
      <c r="N8" s="14">
        <v>0.28438777183699998</v>
      </c>
      <c r="O8" s="14">
        <v>0.45059426824400001</v>
      </c>
      <c r="P8" s="14">
        <v>0.17915589004599999</v>
      </c>
      <c r="Q8" s="14">
        <v>0.25486825316700001</v>
      </c>
      <c r="R8" s="12">
        <v>67.021999836000006</v>
      </c>
      <c r="S8" s="7" t="s">
        <v>69</v>
      </c>
      <c r="T8" s="12">
        <v>126.635891159</v>
      </c>
      <c r="U8" s="12">
        <v>1.5729999542199999</v>
      </c>
      <c r="V8" s="12">
        <v>126.635891159</v>
      </c>
      <c r="W8" s="12">
        <v>2.7749998569500001</v>
      </c>
      <c r="X8" s="12">
        <v>126.635891159</v>
      </c>
      <c r="Y8" s="12">
        <v>1.73399996758</v>
      </c>
      <c r="Z8" s="12">
        <v>126.635891159</v>
      </c>
      <c r="AA8" s="12">
        <v>1.68099999428</v>
      </c>
      <c r="AB8" s="12">
        <v>126.635891159</v>
      </c>
      <c r="AC8" s="12">
        <v>1.5009999275200001</v>
      </c>
      <c r="AD8" s="3">
        <f t="shared" si="0"/>
        <v>0</v>
      </c>
      <c r="AE8" s="3">
        <f t="shared" si="1"/>
        <v>0</v>
      </c>
      <c r="AF8" s="27">
        <f t="shared" si="2"/>
        <v>1.8527999401100002</v>
      </c>
    </row>
    <row r="9" spans="1:32" x14ac:dyDescent="0.2">
      <c r="A9" s="7" t="s">
        <v>19</v>
      </c>
      <c r="B9" s="7">
        <v>1120</v>
      </c>
      <c r="C9" s="15">
        <v>0.5</v>
      </c>
      <c r="D9" s="14">
        <v>1E-3</v>
      </c>
      <c r="E9" s="12">
        <v>105.600186806</v>
      </c>
      <c r="F9" s="7" t="s">
        <v>126</v>
      </c>
      <c r="G9" s="7">
        <v>7</v>
      </c>
      <c r="H9" s="12">
        <v>1120</v>
      </c>
      <c r="I9" s="12">
        <v>1987.46322072</v>
      </c>
      <c r="J9" s="14">
        <v>1.0706684072899999</v>
      </c>
      <c r="K9" s="14">
        <v>0.51315859042500001</v>
      </c>
      <c r="L9" s="14">
        <v>0.235233723452</v>
      </c>
      <c r="M9" s="14">
        <v>0.18957336874399999</v>
      </c>
      <c r="N9" s="14">
        <v>0.26549540457900001</v>
      </c>
      <c r="O9" s="14">
        <v>0.458403557578</v>
      </c>
      <c r="P9" s="14">
        <v>0.184712262721</v>
      </c>
      <c r="Q9" s="14">
        <v>0.25868747939999998</v>
      </c>
      <c r="R9" s="12">
        <v>57.838000059099997</v>
      </c>
      <c r="S9" s="7" t="s">
        <v>69</v>
      </c>
      <c r="T9" s="12">
        <v>105.600186806</v>
      </c>
      <c r="U9" s="12">
        <v>2.0629999637599998</v>
      </c>
      <c r="V9" s="12">
        <v>105.600186806</v>
      </c>
      <c r="W9" s="12">
        <v>3.14100003242</v>
      </c>
      <c r="X9" s="12">
        <v>105.600186806</v>
      </c>
      <c r="Y9" s="12">
        <v>1.82999992371</v>
      </c>
      <c r="Z9" s="12">
        <v>105.600186806</v>
      </c>
      <c r="AA9" s="12">
        <v>1.6510000228899999</v>
      </c>
      <c r="AB9" s="12">
        <v>105.600186806</v>
      </c>
      <c r="AC9" s="12">
        <v>1.67199993134</v>
      </c>
      <c r="AD9" s="3">
        <f t="shared" si="0"/>
        <v>1.5045634919160781E-16</v>
      </c>
      <c r="AE9" s="3">
        <f t="shared" si="1"/>
        <v>-1.3457224977555221E-16</v>
      </c>
      <c r="AF9" s="27">
        <f t="shared" si="2"/>
        <v>2.0713999748239997</v>
      </c>
    </row>
    <row r="10" spans="1:32" x14ac:dyDescent="0.2">
      <c r="A10" s="7" t="s">
        <v>19</v>
      </c>
      <c r="B10" s="7">
        <v>1280</v>
      </c>
      <c r="C10" s="15">
        <v>0.48</v>
      </c>
      <c r="D10" s="14">
        <v>1E-3</v>
      </c>
      <c r="E10" s="12">
        <v>98.076389090999996</v>
      </c>
      <c r="F10" s="7" t="s">
        <v>126</v>
      </c>
      <c r="G10" s="7">
        <v>8</v>
      </c>
      <c r="H10" s="12">
        <v>1280</v>
      </c>
      <c r="I10" s="12">
        <v>1879.30018922</v>
      </c>
      <c r="J10" s="14">
        <v>1.0706684072899999</v>
      </c>
      <c r="K10" s="14">
        <v>0.48523113586900002</v>
      </c>
      <c r="L10" s="14">
        <v>0.226344130462</v>
      </c>
      <c r="M10" s="14">
        <v>0.18109091379100001</v>
      </c>
      <c r="N10" s="14">
        <v>0.25568580686999998</v>
      </c>
      <c r="O10" s="14">
        <v>0.46646662534700001</v>
      </c>
      <c r="P10" s="14">
        <v>0.186602734661</v>
      </c>
      <c r="Q10" s="14">
        <v>0.26346805467500001</v>
      </c>
      <c r="R10" s="12">
        <v>63.306999921799999</v>
      </c>
      <c r="S10" s="7" t="s">
        <v>69</v>
      </c>
      <c r="T10" s="12">
        <v>98.076389090999996</v>
      </c>
      <c r="U10" s="12">
        <v>1.8610000610399999</v>
      </c>
      <c r="V10" s="12">
        <v>98.076389090999996</v>
      </c>
      <c r="W10" s="12">
        <v>2.5910000801100002</v>
      </c>
      <c r="X10" s="12">
        <v>98.076389090999996</v>
      </c>
      <c r="Y10" s="12">
        <v>1.8120000362399999</v>
      </c>
      <c r="Z10" s="12">
        <v>98.076389090999996</v>
      </c>
      <c r="AA10" s="12">
        <v>1.50699996948</v>
      </c>
      <c r="AB10" s="12">
        <v>98.076389090999996</v>
      </c>
      <c r="AC10" s="12">
        <v>1.77900004387</v>
      </c>
      <c r="AD10" s="3">
        <f t="shared" si="0"/>
        <v>0</v>
      </c>
      <c r="AE10" s="3">
        <f t="shared" si="1"/>
        <v>0</v>
      </c>
      <c r="AF10" s="27">
        <f t="shared" si="2"/>
        <v>1.910000038148</v>
      </c>
    </row>
    <row r="11" spans="1:32" x14ac:dyDescent="0.2">
      <c r="A11" s="7" t="s">
        <v>19</v>
      </c>
      <c r="B11" s="7">
        <v>1440</v>
      </c>
      <c r="C11" s="15">
        <v>0.45</v>
      </c>
      <c r="D11" s="14">
        <v>1E-3</v>
      </c>
      <c r="E11" s="12">
        <v>86.578020835900006</v>
      </c>
      <c r="F11" s="7" t="s">
        <v>126</v>
      </c>
      <c r="G11" s="7">
        <v>9</v>
      </c>
      <c r="H11" s="12">
        <v>1440</v>
      </c>
      <c r="I11" s="12">
        <v>1799.58347753</v>
      </c>
      <c r="J11" s="14">
        <v>1.0534560257700001</v>
      </c>
      <c r="K11" s="14">
        <v>0.46464845791999998</v>
      </c>
      <c r="L11" s="14">
        <v>0.20952014587100001</v>
      </c>
      <c r="M11" s="14">
        <v>0.16667712355600001</v>
      </c>
      <c r="N11" s="14">
        <v>0.23424134444</v>
      </c>
      <c r="O11" s="14">
        <v>0.45092185780299998</v>
      </c>
      <c r="P11" s="14">
        <v>0.17935830918500001</v>
      </c>
      <c r="Q11" s="14">
        <v>0.25206297411200002</v>
      </c>
      <c r="R11" s="12">
        <v>55.113999843599998</v>
      </c>
      <c r="S11" s="7" t="s">
        <v>69</v>
      </c>
      <c r="T11" s="12">
        <v>86.578020835900006</v>
      </c>
      <c r="U11" s="12">
        <v>1.5640001296999999</v>
      </c>
      <c r="V11" s="12">
        <v>86.578020835900006</v>
      </c>
      <c r="W11" s="12">
        <v>2.3489999771100001</v>
      </c>
      <c r="X11" s="12">
        <v>86.578020835900006</v>
      </c>
      <c r="Y11" s="12">
        <v>2.87700009346</v>
      </c>
      <c r="Z11" s="12">
        <v>86.578020835900006</v>
      </c>
      <c r="AA11" s="12">
        <v>1.6800000667599999</v>
      </c>
      <c r="AB11" s="12">
        <v>86.578020835900006</v>
      </c>
      <c r="AC11" s="12">
        <v>1.6039998531299999</v>
      </c>
      <c r="AD11" s="3">
        <f t="shared" si="0"/>
        <v>0</v>
      </c>
      <c r="AE11" s="3">
        <f t="shared" si="1"/>
        <v>0</v>
      </c>
      <c r="AF11" s="27">
        <f t="shared" si="2"/>
        <v>2.0148000240320001</v>
      </c>
    </row>
    <row r="12" spans="1:32" x14ac:dyDescent="0.2">
      <c r="A12" s="7" t="s">
        <v>19</v>
      </c>
      <c r="B12" s="7">
        <v>1600</v>
      </c>
      <c r="C12" s="15">
        <v>0.43</v>
      </c>
      <c r="D12" s="14">
        <v>1E-3</v>
      </c>
      <c r="E12" s="12">
        <v>81.115534647800004</v>
      </c>
      <c r="F12" s="7" t="s">
        <v>126</v>
      </c>
      <c r="G12" s="7">
        <v>10</v>
      </c>
      <c r="H12" s="12">
        <v>1600</v>
      </c>
      <c r="I12" s="12">
        <v>1674.4582657799999</v>
      </c>
      <c r="J12" s="14">
        <v>1.0534560257700001</v>
      </c>
      <c r="K12" s="14">
        <v>0.43234140608900001</v>
      </c>
      <c r="L12" s="14">
        <v>0.20648702137700001</v>
      </c>
      <c r="M12" s="14">
        <v>0.160538858398</v>
      </c>
      <c r="N12" s="14">
        <v>0.230707752357</v>
      </c>
      <c r="O12" s="14">
        <v>0.47760177135199999</v>
      </c>
      <c r="P12" s="14">
        <v>0.18566213660799999</v>
      </c>
      <c r="Q12" s="14">
        <v>0.26681200216700002</v>
      </c>
      <c r="R12" s="12">
        <v>62.623999834099997</v>
      </c>
      <c r="S12" s="7" t="s">
        <v>69</v>
      </c>
      <c r="T12" s="12">
        <v>81.115534647800004</v>
      </c>
      <c r="U12" s="12">
        <v>1.46700000763</v>
      </c>
      <c r="V12" s="12">
        <v>81.115534647800004</v>
      </c>
      <c r="W12" s="12">
        <v>2.6579999923700002</v>
      </c>
      <c r="X12" s="12">
        <v>81.115534647800004</v>
      </c>
      <c r="Y12" s="12">
        <v>2.9409999847399999</v>
      </c>
      <c r="Z12" s="12">
        <v>81.115534647800004</v>
      </c>
      <c r="AA12" s="12">
        <v>1.76999998093</v>
      </c>
      <c r="AB12" s="12">
        <v>81.115534647800004</v>
      </c>
      <c r="AC12" s="12">
        <v>2.26099991798</v>
      </c>
      <c r="AD12" s="3">
        <f t="shared" si="0"/>
        <v>0</v>
      </c>
      <c r="AE12" s="3">
        <f t="shared" si="1"/>
        <v>0</v>
      </c>
      <c r="AF12" s="27">
        <f t="shared" si="2"/>
        <v>2.2193999767300001</v>
      </c>
    </row>
    <row r="13" spans="1:32" x14ac:dyDescent="0.2">
      <c r="A13" s="7" t="s">
        <v>19</v>
      </c>
      <c r="B13" s="7">
        <v>960</v>
      </c>
      <c r="C13" s="15">
        <v>0.55000000000000004</v>
      </c>
      <c r="D13" s="14">
        <v>0.06</v>
      </c>
      <c r="E13" s="12">
        <v>246.265846977</v>
      </c>
      <c r="F13" s="7" t="s">
        <v>126</v>
      </c>
      <c r="G13" s="7">
        <v>6</v>
      </c>
      <c r="H13" s="12">
        <v>960</v>
      </c>
      <c r="I13" s="12">
        <v>2142.5523753000002</v>
      </c>
      <c r="J13" s="14">
        <v>1.2884233663</v>
      </c>
      <c r="K13" s="14">
        <v>0.55320226576200004</v>
      </c>
      <c r="L13" s="14">
        <v>0.25660602109300001</v>
      </c>
      <c r="M13" s="14">
        <v>0.20590890780000001</v>
      </c>
      <c r="N13" s="14">
        <v>0.29072055981799999</v>
      </c>
      <c r="O13" s="14">
        <v>0.46385569433599999</v>
      </c>
      <c r="P13" s="14">
        <v>0.18610634892799999</v>
      </c>
      <c r="Q13" s="14">
        <v>0.26276154113099998</v>
      </c>
      <c r="R13" s="12">
        <v>48.3959999084</v>
      </c>
      <c r="S13" s="7" t="s">
        <v>69</v>
      </c>
      <c r="T13" s="12">
        <v>246.265846977</v>
      </c>
      <c r="U13" s="12">
        <v>1.5950000286099999</v>
      </c>
      <c r="V13" s="12">
        <v>246.265846977</v>
      </c>
      <c r="W13" s="12">
        <v>2.6330001354200001</v>
      </c>
      <c r="X13" s="12">
        <v>246.265846977</v>
      </c>
      <c r="Y13" s="12">
        <v>2.6520001888300002</v>
      </c>
      <c r="Z13" s="12">
        <v>246.265846977</v>
      </c>
      <c r="AA13" s="12">
        <v>1.6349999904600001</v>
      </c>
      <c r="AB13" s="12">
        <v>246.265846977</v>
      </c>
      <c r="AC13" s="12">
        <v>1.51300001144</v>
      </c>
      <c r="AD13" s="3">
        <f t="shared" si="0"/>
        <v>0</v>
      </c>
      <c r="AE13" s="3">
        <f t="shared" si="1"/>
        <v>0</v>
      </c>
      <c r="AF13" s="27">
        <f t="shared" si="2"/>
        <v>2.0056000709520001</v>
      </c>
    </row>
    <row r="14" spans="1:32" x14ac:dyDescent="0.2">
      <c r="A14" s="7" t="s">
        <v>19</v>
      </c>
      <c r="B14" s="7">
        <v>1120</v>
      </c>
      <c r="C14" s="15">
        <v>0.5</v>
      </c>
      <c r="D14" s="14">
        <v>0.06</v>
      </c>
      <c r="E14" s="12">
        <v>216.741246867</v>
      </c>
      <c r="F14" s="7" t="s">
        <v>126</v>
      </c>
      <c r="G14" s="7">
        <v>7</v>
      </c>
      <c r="H14" s="12">
        <v>1120</v>
      </c>
      <c r="I14" s="12">
        <v>1987.46322072</v>
      </c>
      <c r="J14" s="14">
        <v>1.0706684072899999</v>
      </c>
      <c r="K14" s="14">
        <v>0.51315859042500001</v>
      </c>
      <c r="L14" s="14">
        <v>0.235233723452</v>
      </c>
      <c r="M14" s="14">
        <v>0.18957336874399999</v>
      </c>
      <c r="N14" s="14">
        <v>0.26549540457900001</v>
      </c>
      <c r="O14" s="14">
        <v>0.458403557578</v>
      </c>
      <c r="P14" s="14">
        <v>0.184712262721</v>
      </c>
      <c r="Q14" s="14">
        <v>0.25868747939999998</v>
      </c>
      <c r="R14" s="12">
        <v>43.5</v>
      </c>
      <c r="S14" s="7" t="s">
        <v>69</v>
      </c>
      <c r="T14" s="12">
        <v>216.741246867</v>
      </c>
      <c r="U14" s="12">
        <v>1.76999998093</v>
      </c>
      <c r="V14" s="12">
        <v>216.741246867</v>
      </c>
      <c r="W14" s="12">
        <v>2.5520000457799998</v>
      </c>
      <c r="X14" s="12">
        <v>216.741246867</v>
      </c>
      <c r="Y14" s="12">
        <v>2.0759999751999998</v>
      </c>
      <c r="Z14" s="12">
        <v>216.741246867</v>
      </c>
      <c r="AA14" s="12">
        <v>1.48599982262</v>
      </c>
      <c r="AB14" s="12">
        <v>216.741246867</v>
      </c>
      <c r="AC14" s="12">
        <v>1.6619999408699999</v>
      </c>
      <c r="AD14" s="3">
        <f t="shared" si="0"/>
        <v>1.4661001364942882E-16</v>
      </c>
      <c r="AE14" s="3">
        <f t="shared" si="1"/>
        <v>1.3113198268091796E-16</v>
      </c>
      <c r="AF14" s="27">
        <f t="shared" si="2"/>
        <v>1.9091999530799999</v>
      </c>
    </row>
    <row r="15" spans="1:32" x14ac:dyDescent="0.2">
      <c r="A15" s="7" t="s">
        <v>19</v>
      </c>
      <c r="B15" s="7">
        <v>1280</v>
      </c>
      <c r="C15" s="15">
        <v>0.48</v>
      </c>
      <c r="D15" s="14">
        <v>0.06</v>
      </c>
      <c r="E15" s="12">
        <v>203.18410808799999</v>
      </c>
      <c r="F15" s="7" t="s">
        <v>126</v>
      </c>
      <c r="G15" s="7">
        <v>8</v>
      </c>
      <c r="H15" s="12">
        <v>1280</v>
      </c>
      <c r="I15" s="12">
        <v>1875.3453949499999</v>
      </c>
      <c r="J15" s="14">
        <v>1.0706684072899999</v>
      </c>
      <c r="K15" s="14">
        <v>0.48421001677100001</v>
      </c>
      <c r="L15" s="14">
        <v>0.22817662673399999</v>
      </c>
      <c r="M15" s="14">
        <v>0.18324225508899999</v>
      </c>
      <c r="N15" s="14">
        <v>0.25771257773900003</v>
      </c>
      <c r="O15" s="14">
        <v>0.47123483371000002</v>
      </c>
      <c r="P15" s="14">
        <v>0.189217745134</v>
      </c>
      <c r="Q15" s="14">
        <v>0.26611652879300002</v>
      </c>
      <c r="R15" s="12">
        <v>47.6889998913</v>
      </c>
      <c r="S15" s="7" t="s">
        <v>69</v>
      </c>
      <c r="T15" s="12">
        <v>203.18410808799999</v>
      </c>
      <c r="U15" s="12">
        <v>1.5490000248</v>
      </c>
      <c r="V15" s="12">
        <v>203.18410808799999</v>
      </c>
      <c r="W15" s="12">
        <v>2.6080000400499999</v>
      </c>
      <c r="X15" s="12">
        <v>203.18410808799999</v>
      </c>
      <c r="Y15" s="12">
        <v>1.70799994469</v>
      </c>
      <c r="Z15" s="12">
        <v>203.18410808799999</v>
      </c>
      <c r="AA15" s="12">
        <v>1.4319999217999999</v>
      </c>
      <c r="AB15" s="12">
        <v>203.18410808799999</v>
      </c>
      <c r="AC15" s="12">
        <v>1.66299986839</v>
      </c>
      <c r="AD15" s="3">
        <f t="shared" si="0"/>
        <v>0</v>
      </c>
      <c r="AE15" s="3">
        <f t="shared" si="1"/>
        <v>0</v>
      </c>
      <c r="AF15" s="27">
        <f t="shared" si="2"/>
        <v>1.7919999599459999</v>
      </c>
    </row>
    <row r="16" spans="1:32" x14ac:dyDescent="0.2">
      <c r="A16" s="7" t="s">
        <v>19</v>
      </c>
      <c r="B16" s="7">
        <v>1440</v>
      </c>
      <c r="C16" s="15">
        <v>0.45</v>
      </c>
      <c r="D16" s="14">
        <v>0.05</v>
      </c>
      <c r="E16" s="12">
        <v>170.59930950200001</v>
      </c>
      <c r="F16" s="7" t="s">
        <v>126</v>
      </c>
      <c r="G16" s="7">
        <v>9</v>
      </c>
      <c r="H16" s="12">
        <v>1440</v>
      </c>
      <c r="I16" s="12">
        <v>1799.58347753</v>
      </c>
      <c r="J16" s="14">
        <v>1.0534560257700001</v>
      </c>
      <c r="K16" s="14">
        <v>0.46464845791999998</v>
      </c>
      <c r="L16" s="14">
        <v>0.20952014587100001</v>
      </c>
      <c r="M16" s="14">
        <v>0.16667712355600001</v>
      </c>
      <c r="N16" s="14">
        <v>0.23424134444</v>
      </c>
      <c r="O16" s="14">
        <v>0.45092185780299998</v>
      </c>
      <c r="P16" s="14">
        <v>0.17935830918500001</v>
      </c>
      <c r="Q16" s="14">
        <v>0.25206297411200002</v>
      </c>
      <c r="R16" s="12">
        <v>40.6860001087</v>
      </c>
      <c r="S16" s="7" t="s">
        <v>69</v>
      </c>
      <c r="T16" s="12">
        <v>170.59930950200001</v>
      </c>
      <c r="U16" s="12">
        <v>2.4340000152600001</v>
      </c>
      <c r="V16" s="12">
        <v>170.59930950200001</v>
      </c>
      <c r="W16" s="12">
        <v>4.3849999904599999</v>
      </c>
      <c r="X16" s="12">
        <v>170.59930950200001</v>
      </c>
      <c r="Y16" s="12">
        <v>1.8300001621199999</v>
      </c>
      <c r="Z16" s="12">
        <v>171.29518306700001</v>
      </c>
      <c r="AA16" s="12">
        <v>1.9279999732999999</v>
      </c>
      <c r="AB16" s="12">
        <v>171.29518306700001</v>
      </c>
      <c r="AC16" s="12">
        <v>1.6320002079</v>
      </c>
      <c r="AD16" s="3">
        <f t="shared" si="0"/>
        <v>2.2305177348118654E-3</v>
      </c>
      <c r="AE16" s="3">
        <f t="shared" si="1"/>
        <v>1.6315976120450958E-3</v>
      </c>
      <c r="AF16" s="27">
        <f t="shared" si="2"/>
        <v>2.441800069808</v>
      </c>
    </row>
    <row r="17" spans="1:32" x14ac:dyDescent="0.2">
      <c r="A17" s="7" t="s">
        <v>19</v>
      </c>
      <c r="B17" s="7">
        <v>1600</v>
      </c>
      <c r="C17" s="15">
        <v>0.43</v>
      </c>
      <c r="D17" s="14">
        <v>0.05</v>
      </c>
      <c r="E17" s="12">
        <v>159.26748041900001</v>
      </c>
      <c r="F17" s="7" t="s">
        <v>126</v>
      </c>
      <c r="G17" s="7">
        <v>10</v>
      </c>
      <c r="H17" s="12">
        <v>1600</v>
      </c>
      <c r="I17" s="12">
        <v>1674.4582657799999</v>
      </c>
      <c r="J17" s="14">
        <v>1.0534560257700001</v>
      </c>
      <c r="K17" s="14">
        <v>0.43234140608900001</v>
      </c>
      <c r="L17" s="14">
        <v>0.20648702137700001</v>
      </c>
      <c r="M17" s="14">
        <v>0.160538858398</v>
      </c>
      <c r="N17" s="14">
        <v>0.230707752357</v>
      </c>
      <c r="O17" s="14">
        <v>0.47760177135199999</v>
      </c>
      <c r="P17" s="14">
        <v>0.18566213660799999</v>
      </c>
      <c r="Q17" s="14">
        <v>0.26681200216700002</v>
      </c>
      <c r="R17" s="12">
        <v>41.584000110600002</v>
      </c>
      <c r="S17" s="7" t="s">
        <v>69</v>
      </c>
      <c r="T17" s="12">
        <v>159.796997355</v>
      </c>
      <c r="U17" s="12">
        <v>1.80400013924</v>
      </c>
      <c r="V17" s="12">
        <v>159.26748041900001</v>
      </c>
      <c r="W17" s="12">
        <v>2.40400004387</v>
      </c>
      <c r="X17" s="12">
        <v>159.26748041900001</v>
      </c>
      <c r="Y17" s="12">
        <v>1.6000001430499999</v>
      </c>
      <c r="Z17" s="12">
        <v>159.796997355</v>
      </c>
      <c r="AA17" s="12">
        <v>1.5300002098100001</v>
      </c>
      <c r="AB17" s="12">
        <v>159.26748041900001</v>
      </c>
      <c r="AC17" s="12">
        <v>1.55599999428</v>
      </c>
      <c r="AD17" s="3">
        <f t="shared" si="0"/>
        <v>1.818595853620158E-3</v>
      </c>
      <c r="AE17" s="3">
        <f t="shared" si="1"/>
        <v>1.329880863581083E-3</v>
      </c>
      <c r="AF17" s="27">
        <f t="shared" si="2"/>
        <v>1.7788001060500001</v>
      </c>
    </row>
    <row r="18" spans="1:32" x14ac:dyDescent="0.2">
      <c r="J18" s="37">
        <f>SUM(J8:J12)/SUM(J3:J7)-1</f>
        <v>-6.2317312377473288E-2</v>
      </c>
      <c r="K18" s="37">
        <f>SUM(K8:K12)/SUM(K3:K7)-1</f>
        <v>1.8233311238616379E-2</v>
      </c>
      <c r="L18" s="37">
        <f>SUM(L8:L12)/SUM(L3:L7)-1</f>
        <v>-5.241944250733499E-2</v>
      </c>
      <c r="M18" s="37">
        <f t="shared" ref="M18:R19" si="3">SUM(M8:M12)/SUM(M3:M7)-1</f>
        <v>-5.6510347375191783E-2</v>
      </c>
      <c r="N18" s="37">
        <f t="shared" si="3"/>
        <v>-5.597947040646023E-2</v>
      </c>
      <c r="O18" s="37">
        <f t="shared" si="3"/>
        <v>-7.040664993188539E-2</v>
      </c>
      <c r="P18" s="37">
        <f t="shared" si="3"/>
        <v>-7.3475341628501223E-2</v>
      </c>
      <c r="Q18" s="37">
        <f t="shared" si="3"/>
        <v>-7.3849212702179701E-2</v>
      </c>
      <c r="R18" s="37">
        <f t="shared" si="3"/>
        <v>0.99591076274580859</v>
      </c>
    </row>
    <row r="19" spans="1:32" x14ac:dyDescent="0.2">
      <c r="J19" s="37">
        <f>SUM(J13:J17)/SUM(J3:J7)-1</f>
        <v>-6.2317312377473288E-2</v>
      </c>
      <c r="K19" s="37">
        <f>SUM(K13:K17)/SUM(K3:K7)-1</f>
        <v>1.5855010816236081E-2</v>
      </c>
      <c r="L19" s="37">
        <f>SUM(L13:L17)/SUM(L3:L7)-1</f>
        <v>-4.6504814350596724E-2</v>
      </c>
      <c r="M19" s="37">
        <f t="shared" ref="M19:Q19" si="4">SUM(M13:M17)/SUM(M3:M7)-1</f>
        <v>-4.7941205606294113E-2</v>
      </c>
      <c r="N19" s="37">
        <f t="shared" si="4"/>
        <v>-4.9768149767693837E-2</v>
      </c>
      <c r="O19" s="37">
        <f t="shared" si="4"/>
        <v>-6.3132207656485084E-2</v>
      </c>
      <c r="P19" s="37">
        <f t="shared" si="4"/>
        <v>-6.3794591079915808E-2</v>
      </c>
      <c r="Q19" s="37">
        <f t="shared" si="4"/>
        <v>-6.6315243593957574E-2</v>
      </c>
      <c r="R19" s="37">
        <f t="shared" si="3"/>
        <v>0.59240295555714773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opLeftCell="B1" workbookViewId="0">
      <pane xSplit="5" ySplit="1" topLeftCell="G11" activePane="bottomRight" state="frozen"/>
      <selection activeCell="B1" sqref="B1"/>
      <selection pane="topRight" activeCell="G1" sqref="G1"/>
      <selection pane="bottomLeft" activeCell="B2" sqref="B2"/>
      <selection pane="bottomRight" activeCell="I16" sqref="I16"/>
    </sheetView>
  </sheetViews>
  <sheetFormatPr defaultRowHeight="14.25" x14ac:dyDescent="0.2"/>
  <cols>
    <col min="3" max="3" width="5.25" customWidth="1"/>
    <col min="4" max="4" width="5.75" customWidth="1"/>
    <col min="5" max="5" width="10.375" customWidth="1"/>
    <col min="6" max="6" width="5.625" customWidth="1"/>
    <col min="7" max="7" width="4.125" customWidth="1"/>
    <col min="8" max="9" width="9.875" customWidth="1"/>
    <col min="10" max="18" width="6.125" customWidth="1"/>
    <col min="19" max="19" width="7.5" customWidth="1"/>
    <col min="20" max="20" width="9.875" customWidth="1"/>
    <col min="21" max="21" width="5.5" customWidth="1"/>
    <col min="22" max="22" width="9.875" customWidth="1"/>
    <col min="23" max="23" width="5.5" customWidth="1"/>
    <col min="24" max="24" width="9.875" customWidth="1"/>
    <col min="25" max="25" width="5.5" customWidth="1"/>
    <col min="26" max="26" width="9.875" customWidth="1"/>
    <col min="27" max="27" width="5.5" customWidth="1"/>
    <col min="28" max="28" width="9.875" customWidth="1"/>
    <col min="29" max="29" width="5.5" customWidth="1"/>
    <col min="30" max="30" width="7.375" customWidth="1"/>
    <col min="31" max="31" width="6.625" customWidth="1"/>
    <col min="32" max="32" width="6.5" customWidth="1"/>
  </cols>
  <sheetData>
    <row r="1" spans="1:32" x14ac:dyDescent="0.2">
      <c r="A1" s="7"/>
      <c r="B1" s="7" t="s">
        <v>127</v>
      </c>
      <c r="C1" s="8" t="s">
        <v>15</v>
      </c>
      <c r="D1" s="9" t="s">
        <v>20</v>
      </c>
      <c r="E1" s="11" t="s">
        <v>44</v>
      </c>
      <c r="F1" s="10" t="s">
        <v>28</v>
      </c>
      <c r="G1" s="7" t="s">
        <v>128</v>
      </c>
      <c r="H1" s="11" t="s">
        <v>13</v>
      </c>
      <c r="I1" s="11" t="s">
        <v>14</v>
      </c>
      <c r="J1" s="13" t="s">
        <v>1</v>
      </c>
      <c r="K1" s="13" t="s">
        <v>46</v>
      </c>
      <c r="L1" s="13" t="s">
        <v>6</v>
      </c>
      <c r="M1" s="13" t="s">
        <v>3</v>
      </c>
      <c r="N1" s="13" t="s">
        <v>83</v>
      </c>
      <c r="O1" s="13" t="s">
        <v>7</v>
      </c>
      <c r="P1" s="13" t="s">
        <v>48</v>
      </c>
      <c r="Q1" s="13" t="s">
        <v>49</v>
      </c>
      <c r="R1" s="11" t="s">
        <v>27</v>
      </c>
      <c r="S1" s="13" t="s">
        <v>23</v>
      </c>
      <c r="T1" s="11" t="s">
        <v>25</v>
      </c>
      <c r="U1" s="11" t="s">
        <v>27</v>
      </c>
      <c r="V1" s="11" t="s">
        <v>258</v>
      </c>
      <c r="W1" s="11" t="s">
        <v>259</v>
      </c>
      <c r="X1" s="11" t="s">
        <v>260</v>
      </c>
      <c r="Y1" s="11" t="s">
        <v>259</v>
      </c>
      <c r="Z1" s="11" t="s">
        <v>258</v>
      </c>
      <c r="AA1" s="11" t="s">
        <v>38</v>
      </c>
      <c r="AB1" s="11" t="s">
        <v>136</v>
      </c>
      <c r="AC1" s="11" t="s">
        <v>38</v>
      </c>
      <c r="AD1" s="10" t="s">
        <v>7</v>
      </c>
      <c r="AE1" s="10" t="s">
        <v>28</v>
      </c>
      <c r="AF1" s="33" t="s">
        <v>27</v>
      </c>
    </row>
    <row r="2" spans="1:32" x14ac:dyDescent="0.2">
      <c r="A2" s="7" t="s">
        <v>17</v>
      </c>
      <c r="B2" s="7" t="s">
        <v>21</v>
      </c>
      <c r="C2" s="15" t="s">
        <v>21</v>
      </c>
      <c r="D2" s="14" t="s">
        <v>21</v>
      </c>
      <c r="E2" s="11">
        <v>4402185.8116800003</v>
      </c>
      <c r="F2" s="7" t="s">
        <v>41</v>
      </c>
      <c r="G2" s="7">
        <v>21</v>
      </c>
      <c r="H2" s="12">
        <v>1494000</v>
      </c>
      <c r="I2" s="12">
        <v>2908185.8116799998</v>
      </c>
      <c r="J2" s="14">
        <v>6.7628011571500002</v>
      </c>
      <c r="K2" s="14">
        <v>3.0059389462100001</v>
      </c>
      <c r="L2" s="14">
        <v>1.31575175826</v>
      </c>
      <c r="M2" s="14">
        <v>1.0494877199299999</v>
      </c>
      <c r="N2" s="14">
        <v>1.48424323392</v>
      </c>
      <c r="O2" s="14">
        <v>0.43771739273499999</v>
      </c>
      <c r="P2" s="14">
        <v>0.17456903462000001</v>
      </c>
      <c r="Q2" s="14">
        <v>0.246885126491</v>
      </c>
      <c r="R2" s="12">
        <v>32.941899999999997</v>
      </c>
      <c r="S2" t="s">
        <v>69</v>
      </c>
      <c r="T2" s="11">
        <v>4402185.8116800003</v>
      </c>
      <c r="U2" s="12">
        <v>4.2509999275199997</v>
      </c>
      <c r="V2" s="11">
        <v>4402185.8116800003</v>
      </c>
      <c r="W2" s="12">
        <v>3.37700009346</v>
      </c>
      <c r="X2" s="11">
        <v>4402788.2462299997</v>
      </c>
      <c r="Y2" s="12">
        <v>3.5650000572199998</v>
      </c>
      <c r="Z2" s="11">
        <v>4402788.2462299997</v>
      </c>
      <c r="AA2" s="12">
        <v>2.96599984169</v>
      </c>
      <c r="AB2" s="11">
        <v>4402185.8116800003</v>
      </c>
      <c r="AC2" s="12">
        <v>2.8420000076299998</v>
      </c>
      <c r="AD2" s="3">
        <f t="shared" ref="AD2:AD17" si="0">STDEV(T2,V2,X2,Z2,AB2)/AVERAGE(T2,V2,X2,Z2,AB2)</f>
        <v>7.495115956089261E-5</v>
      </c>
      <c r="AE2" s="3">
        <f t="shared" ref="AE2:AE17" si="1">(AVERAGE(T2,V2,X2,Z2,AB2)-E2)/E2</f>
        <v>5.4739583994765943E-5</v>
      </c>
      <c r="AF2" s="27">
        <f t="shared" ref="AF2:AF17" si="2">AVERAGE(U2,W2,Y2,AA2,AC2)</f>
        <v>3.4001999855039999</v>
      </c>
    </row>
    <row r="3" spans="1:32" x14ac:dyDescent="0.2">
      <c r="A3" s="7" t="s">
        <v>18</v>
      </c>
      <c r="B3" s="7">
        <v>2000000</v>
      </c>
      <c r="C3" s="15"/>
      <c r="D3" s="14"/>
      <c r="E3" s="11">
        <v>2505085.8332799999</v>
      </c>
      <c r="F3" s="7" t="s">
        <v>41</v>
      </c>
      <c r="G3" s="7">
        <v>28</v>
      </c>
      <c r="H3" s="12">
        <v>2000000</v>
      </c>
      <c r="I3" s="11">
        <v>2505085.8332799999</v>
      </c>
      <c r="J3" s="14">
        <v>6.5087371669499996</v>
      </c>
      <c r="K3" s="14">
        <v>2.5892895287500002</v>
      </c>
      <c r="L3" s="14">
        <v>1.24415964986</v>
      </c>
      <c r="M3" s="14">
        <v>0.98588474418200001</v>
      </c>
      <c r="N3" s="14">
        <v>1.40136741245</v>
      </c>
      <c r="O3" s="14">
        <v>0.48050232932199999</v>
      </c>
      <c r="P3" s="14">
        <v>0.19037746324499999</v>
      </c>
      <c r="Q3" s="14">
        <v>0.27060848099099999</v>
      </c>
      <c r="R3" s="12">
        <v>62.733989999999999</v>
      </c>
      <c r="S3" t="s">
        <v>69</v>
      </c>
      <c r="T3" s="11">
        <v>2506105.3565099998</v>
      </c>
      <c r="U3" s="12">
        <v>2.9599997997299998</v>
      </c>
      <c r="V3" s="11">
        <v>2506105.3565099998</v>
      </c>
      <c r="W3" s="12">
        <v>2.8099999427800002</v>
      </c>
      <c r="X3" s="11">
        <v>2508354.8123400002</v>
      </c>
      <c r="Y3" s="12">
        <v>2.6600000858300001</v>
      </c>
      <c r="Z3" s="11">
        <v>2510767.0968300002</v>
      </c>
      <c r="AA3" s="12">
        <v>2.3320000171699999</v>
      </c>
      <c r="AB3" s="11">
        <v>2505306.3148599998</v>
      </c>
      <c r="AC3" s="12">
        <v>4.2139999866500002</v>
      </c>
      <c r="AD3" s="3">
        <f t="shared" si="0"/>
        <v>8.9089091509148802E-4</v>
      </c>
      <c r="AE3" s="3">
        <f t="shared" si="1"/>
        <v>8.9496100301842015E-4</v>
      </c>
      <c r="AF3" s="27">
        <f t="shared" si="2"/>
        <v>2.9951999664320001</v>
      </c>
    </row>
    <row r="4" spans="1:32" x14ac:dyDescent="0.2">
      <c r="A4" s="7" t="s">
        <v>18</v>
      </c>
      <c r="B4" s="7">
        <v>2100000</v>
      </c>
      <c r="C4" s="15"/>
      <c r="D4" s="14"/>
      <c r="E4" s="12">
        <v>2421276.7669199998</v>
      </c>
      <c r="F4" s="7" t="s">
        <v>41</v>
      </c>
      <c r="G4" s="7">
        <v>29</v>
      </c>
      <c r="H4" s="12">
        <v>2096000</v>
      </c>
      <c r="I4" s="12">
        <v>2421276.7669199998</v>
      </c>
      <c r="J4" s="14">
        <v>6.5087371669499996</v>
      </c>
      <c r="K4" s="14">
        <v>2.5346498121500001</v>
      </c>
      <c r="L4" s="14">
        <v>1.2013706106599999</v>
      </c>
      <c r="M4" s="14">
        <v>0.95004581639399999</v>
      </c>
      <c r="N4" s="14">
        <v>1.34932476539</v>
      </c>
      <c r="O4" s="14">
        <v>0.47397893188399998</v>
      </c>
      <c r="P4" s="14">
        <v>0.18741165186600001</v>
      </c>
      <c r="Q4" s="14">
        <v>0.266175776812</v>
      </c>
      <c r="R4" s="12">
        <v>203.00399899999999</v>
      </c>
      <c r="S4" t="s">
        <v>69</v>
      </c>
      <c r="T4" s="12">
        <v>2455962.0308099999</v>
      </c>
      <c r="U4" s="12">
        <v>2.1840000152600001</v>
      </c>
      <c r="V4" s="12">
        <v>2454812.2696500001</v>
      </c>
      <c r="W4" s="12">
        <v>5.4760000705699996</v>
      </c>
      <c r="X4" s="12">
        <v>2455064.0538400002</v>
      </c>
      <c r="Y4" s="12">
        <v>2.47300004959</v>
      </c>
      <c r="Z4" s="12">
        <v>2461004.8039000002</v>
      </c>
      <c r="AA4" s="12">
        <v>2.4240000248000002</v>
      </c>
      <c r="AB4" s="12">
        <v>2456769.4951599999</v>
      </c>
      <c r="AC4" s="12">
        <v>2.4210000038100001</v>
      </c>
      <c r="AD4" s="3">
        <f t="shared" si="0"/>
        <v>1.0240689848801268E-3</v>
      </c>
      <c r="AE4" s="3">
        <f t="shared" si="1"/>
        <v>1.4639286279151368E-2</v>
      </c>
      <c r="AF4" s="27">
        <f t="shared" si="2"/>
        <v>2.9956000328060002</v>
      </c>
    </row>
    <row r="5" spans="1:32" x14ac:dyDescent="0.2">
      <c r="A5" s="7" t="s">
        <v>18</v>
      </c>
      <c r="B5" s="7">
        <v>2200000</v>
      </c>
      <c r="C5" s="15"/>
      <c r="D5" s="14"/>
      <c r="E5" s="12">
        <v>2390044.1879500002</v>
      </c>
      <c r="F5" s="7" t="s">
        <v>41</v>
      </c>
      <c r="G5" s="7">
        <v>31</v>
      </c>
      <c r="H5" s="12">
        <v>2200000</v>
      </c>
      <c r="I5" s="12">
        <v>2390044.1879500002</v>
      </c>
      <c r="J5" s="14">
        <v>6.7627949738500002</v>
      </c>
      <c r="K5" s="14">
        <v>2.4703809773300001</v>
      </c>
      <c r="L5" s="14">
        <v>1.2073601898299999</v>
      </c>
      <c r="M5" s="14">
        <v>0.949326103591</v>
      </c>
      <c r="N5" s="14">
        <v>1.35248466524</v>
      </c>
      <c r="O5" s="14">
        <v>0.48873441015899999</v>
      </c>
      <c r="P5" s="14">
        <v>0.19214163975099999</v>
      </c>
      <c r="Q5" s="14">
        <v>0.27374009872400001</v>
      </c>
      <c r="R5" s="12">
        <v>192</v>
      </c>
      <c r="S5" t="s">
        <v>69</v>
      </c>
      <c r="T5" s="12">
        <v>2407086.2944999998</v>
      </c>
      <c r="U5" s="12">
        <v>2.42000007629</v>
      </c>
      <c r="V5" s="12">
        <v>2407086.2944999998</v>
      </c>
      <c r="W5" s="12">
        <v>3.6080000400499999</v>
      </c>
      <c r="X5" s="12">
        <v>2399661.4460900002</v>
      </c>
      <c r="Y5" s="12">
        <v>2.3129999637599998</v>
      </c>
      <c r="Z5" s="12">
        <v>2409927.3480799999</v>
      </c>
      <c r="AA5" s="12">
        <v>2.8919999599500001</v>
      </c>
      <c r="AB5" s="12">
        <v>2411556.55914</v>
      </c>
      <c r="AC5" s="12">
        <v>2.03400015831</v>
      </c>
      <c r="AD5" s="3">
        <f t="shared" si="0"/>
        <v>1.8944955490593962E-3</v>
      </c>
      <c r="AE5" s="3">
        <f t="shared" si="1"/>
        <v>7.1209564232356613E-3</v>
      </c>
      <c r="AF5" s="27">
        <f t="shared" si="2"/>
        <v>2.6534000396719999</v>
      </c>
    </row>
    <row r="6" spans="1:32" x14ac:dyDescent="0.2">
      <c r="A6" s="7" t="s">
        <v>18</v>
      </c>
      <c r="B6" s="7">
        <v>2300000</v>
      </c>
      <c r="C6" s="15"/>
      <c r="D6" s="14"/>
      <c r="E6" s="12">
        <v>2329178.3920200001</v>
      </c>
      <c r="F6" s="7" t="s">
        <v>41</v>
      </c>
      <c r="G6" s="7">
        <v>32</v>
      </c>
      <c r="H6" s="12">
        <v>2298000</v>
      </c>
      <c r="I6" s="12">
        <v>2329178.3920200001</v>
      </c>
      <c r="J6" s="14">
        <v>6.5087371669499996</v>
      </c>
      <c r="K6" s="14">
        <v>2.4074692934400002</v>
      </c>
      <c r="L6" s="14">
        <v>1.21225665173</v>
      </c>
      <c r="M6" s="14">
        <v>0.96012203119999995</v>
      </c>
      <c r="N6" s="14">
        <v>1.3650863121700001</v>
      </c>
      <c r="O6" s="14">
        <v>0.50353981877599996</v>
      </c>
      <c r="P6" s="14">
        <v>0.199404834325</v>
      </c>
      <c r="Q6" s="14">
        <v>0.28351063830599998</v>
      </c>
      <c r="R6" s="12">
        <v>46.9</v>
      </c>
      <c r="S6" t="s">
        <v>69</v>
      </c>
      <c r="T6" s="12">
        <v>2329178.3920200001</v>
      </c>
      <c r="U6" s="12">
        <v>3.5190000534100001</v>
      </c>
      <c r="V6" s="12">
        <v>2331998.6058800002</v>
      </c>
      <c r="W6" s="12">
        <v>2.2580001354200001</v>
      </c>
      <c r="X6" s="12">
        <v>2330021.60029</v>
      </c>
      <c r="Y6" s="12">
        <v>3.36400008202</v>
      </c>
      <c r="Z6" s="12">
        <v>2330180.3279200001</v>
      </c>
      <c r="AA6" s="12">
        <v>2.8389999866500002</v>
      </c>
      <c r="AB6" s="12">
        <v>2331203.24602</v>
      </c>
      <c r="AC6" s="12">
        <v>2.4409999847399999</v>
      </c>
      <c r="AD6" s="3">
        <f t="shared" si="0"/>
        <v>4.7086228724358618E-4</v>
      </c>
      <c r="AE6" s="3">
        <f t="shared" si="1"/>
        <v>5.7446969737655102E-4</v>
      </c>
      <c r="AF6" s="27">
        <f t="shared" si="2"/>
        <v>2.8842000484480002</v>
      </c>
    </row>
    <row r="7" spans="1:32" x14ac:dyDescent="0.2">
      <c r="A7" s="7" t="s">
        <v>18</v>
      </c>
      <c r="B7" s="7">
        <v>2400000</v>
      </c>
      <c r="C7" s="15"/>
      <c r="D7" s="14"/>
      <c r="E7" s="12">
        <v>2289151.8378499998</v>
      </c>
      <c r="F7" s="7" t="s">
        <v>41</v>
      </c>
      <c r="G7" s="7">
        <v>33</v>
      </c>
      <c r="H7" s="12">
        <v>2387000</v>
      </c>
      <c r="I7" s="12">
        <v>2289151.8378499998</v>
      </c>
      <c r="J7" s="14">
        <v>6.50873134357</v>
      </c>
      <c r="K7" s="14">
        <v>2.36609732279</v>
      </c>
      <c r="L7" s="14">
        <v>1.17189883611</v>
      </c>
      <c r="M7" s="14">
        <v>0.92002361247099995</v>
      </c>
      <c r="N7" s="14">
        <v>1.31538171491</v>
      </c>
      <c r="O7" s="14">
        <v>0.49528767258299999</v>
      </c>
      <c r="P7" s="14">
        <v>0.19441795644099999</v>
      </c>
      <c r="Q7" s="14">
        <v>0.27796441470099997</v>
      </c>
      <c r="R7" s="12">
        <v>62.640999999999998</v>
      </c>
      <c r="S7" t="s">
        <v>69</v>
      </c>
      <c r="T7" s="12">
        <v>2292613.31011</v>
      </c>
      <c r="U7" s="12">
        <v>3.9160001277899998</v>
      </c>
      <c r="V7" s="12">
        <v>2289151.8378499998</v>
      </c>
      <c r="W7" s="12">
        <v>2.6409997940099998</v>
      </c>
      <c r="X7" s="12">
        <v>2289299.4588700002</v>
      </c>
      <c r="Y7" s="12">
        <v>2.2869999408699999</v>
      </c>
      <c r="Z7" s="12">
        <v>2290516.1750500002</v>
      </c>
      <c r="AA7" s="12">
        <v>2.9860000610399999</v>
      </c>
      <c r="AB7" s="12">
        <v>2289151.8378499998</v>
      </c>
      <c r="AC7" s="12">
        <v>2.4390001297000001</v>
      </c>
      <c r="AD7" s="3">
        <f t="shared" si="0"/>
        <v>6.519891551545684E-4</v>
      </c>
      <c r="AE7" s="3">
        <f t="shared" si="1"/>
        <v>4.3452167722270494E-4</v>
      </c>
      <c r="AF7" s="27">
        <f t="shared" si="2"/>
        <v>2.8538000106819998</v>
      </c>
    </row>
    <row r="8" spans="1:32" x14ac:dyDescent="0.2">
      <c r="A8" s="7" t="s">
        <v>19</v>
      </c>
      <c r="B8" s="7">
        <v>2000000</v>
      </c>
      <c r="C8">
        <v>2.59</v>
      </c>
      <c r="D8" s="14">
        <v>1E-3</v>
      </c>
      <c r="E8" s="12">
        <v>594697.27217500005</v>
      </c>
      <c r="F8" s="7" t="s">
        <v>41</v>
      </c>
      <c r="G8" s="7">
        <v>28</v>
      </c>
      <c r="H8" s="12">
        <v>1997000</v>
      </c>
      <c r="I8" s="12">
        <v>2545952.8112599999</v>
      </c>
      <c r="J8" s="14">
        <v>6.5087296088000004</v>
      </c>
      <c r="K8" s="14">
        <v>2.6315301724700002</v>
      </c>
      <c r="L8" s="14">
        <v>1.15351274464</v>
      </c>
      <c r="M8" s="14">
        <v>0.89964761309200003</v>
      </c>
      <c r="N8" s="14">
        <v>1.2824301277600001</v>
      </c>
      <c r="O8" s="14">
        <v>0.43834296741399997</v>
      </c>
      <c r="P8" s="14">
        <v>0.17093621469799999</v>
      </c>
      <c r="Q8" s="14">
        <v>0.243666240496</v>
      </c>
      <c r="R8" s="12">
        <v>87.669000148799995</v>
      </c>
      <c r="S8" t="s">
        <v>69</v>
      </c>
      <c r="T8" s="12">
        <v>600919.05811400001</v>
      </c>
      <c r="U8" s="12">
        <v>4.2399997711199999</v>
      </c>
      <c r="V8" s="12">
        <v>617445.342129</v>
      </c>
      <c r="W8" s="12">
        <v>3.8949999809300002</v>
      </c>
      <c r="X8" s="12">
        <v>617340.12101</v>
      </c>
      <c r="Y8" s="12">
        <v>3.1619999408699999</v>
      </c>
      <c r="Z8" s="12">
        <v>594697.27217500005</v>
      </c>
      <c r="AA8" s="12">
        <v>4.2279999256099998</v>
      </c>
      <c r="AB8" s="12">
        <v>608296.94295299996</v>
      </c>
      <c r="AC8" s="12">
        <v>5.2770001888299998</v>
      </c>
      <c r="AD8" s="3">
        <f t="shared" si="0"/>
        <v>1.6522232170085138E-2</v>
      </c>
      <c r="AE8" s="3">
        <f t="shared" si="1"/>
        <v>2.1931284556761774E-2</v>
      </c>
      <c r="AF8" s="27">
        <f t="shared" si="2"/>
        <v>4.1603999614719998</v>
      </c>
    </row>
    <row r="9" spans="1:32" x14ac:dyDescent="0.2">
      <c r="A9" s="7" t="s">
        <v>19</v>
      </c>
      <c r="B9" s="7">
        <v>2100000</v>
      </c>
      <c r="C9">
        <v>2.5299999999999998</v>
      </c>
      <c r="D9" s="14">
        <v>1E-3</v>
      </c>
      <c r="E9" s="12">
        <v>571603.02829299995</v>
      </c>
      <c r="F9" s="7" t="s">
        <v>41</v>
      </c>
      <c r="G9" s="7">
        <v>29</v>
      </c>
      <c r="H9" s="12">
        <v>2100000</v>
      </c>
      <c r="I9" s="12">
        <v>2476019.6822299999</v>
      </c>
      <c r="J9" s="14">
        <v>6.50873134357</v>
      </c>
      <c r="K9" s="14">
        <v>2.5592463743199998</v>
      </c>
      <c r="L9" s="14">
        <v>1.1301961518500001</v>
      </c>
      <c r="M9" s="14">
        <v>0.88919120237399996</v>
      </c>
      <c r="N9" s="14">
        <v>1.2636916299800001</v>
      </c>
      <c r="O9" s="14">
        <v>0.44161287603799998</v>
      </c>
      <c r="P9" s="14">
        <v>0.17372129766300001</v>
      </c>
      <c r="Q9" s="14">
        <v>0.24688745144999999</v>
      </c>
      <c r="R9" s="12">
        <v>51.039000034300003</v>
      </c>
      <c r="S9" t="s">
        <v>69</v>
      </c>
      <c r="T9" s="12">
        <v>591611.259326</v>
      </c>
      <c r="U9" s="12">
        <v>3.50899982452</v>
      </c>
      <c r="V9" s="12">
        <v>575107.41605999996</v>
      </c>
      <c r="W9" s="12">
        <v>4.8849999904599999</v>
      </c>
      <c r="X9" s="12">
        <v>571668.21561399999</v>
      </c>
      <c r="Y9" s="12">
        <v>3.2760000228899999</v>
      </c>
      <c r="Z9" s="12">
        <v>573011.96233100002</v>
      </c>
      <c r="AA9" s="12">
        <v>3.9370000362400002</v>
      </c>
      <c r="AB9" s="12">
        <v>574243.99392399995</v>
      </c>
      <c r="AC9" s="12">
        <v>3.9070000648500001</v>
      </c>
      <c r="AD9" s="3">
        <f t="shared" si="0"/>
        <v>1.4207111912683843E-2</v>
      </c>
      <c r="AE9" s="3">
        <f t="shared" si="1"/>
        <v>9.6667457737252133E-3</v>
      </c>
      <c r="AF9" s="27">
        <f t="shared" si="2"/>
        <v>3.9027999877919997</v>
      </c>
    </row>
    <row r="10" spans="1:32" x14ac:dyDescent="0.2">
      <c r="A10" s="7" t="s">
        <v>19</v>
      </c>
      <c r="B10" s="7">
        <v>2200000</v>
      </c>
      <c r="C10">
        <v>2.4700000000000002</v>
      </c>
      <c r="D10" s="14">
        <v>1E-3</v>
      </c>
      <c r="E10" s="12">
        <v>563440.40745499998</v>
      </c>
      <c r="F10" s="7" t="s">
        <v>41</v>
      </c>
      <c r="G10" s="7">
        <v>30</v>
      </c>
      <c r="H10" s="12">
        <v>2179000</v>
      </c>
      <c r="I10" s="12">
        <v>2424874.4987699999</v>
      </c>
      <c r="J10" s="14">
        <v>6.5087371669499996</v>
      </c>
      <c r="K10" s="14">
        <v>2.5063820427999999</v>
      </c>
      <c r="L10" s="14">
        <v>1.1222511955400001</v>
      </c>
      <c r="M10" s="14">
        <v>0.88780339939800001</v>
      </c>
      <c r="N10" s="14">
        <v>1.2535298934100001</v>
      </c>
      <c r="O10" s="14">
        <v>0.447757435368</v>
      </c>
      <c r="P10" s="14">
        <v>0.17710855413099999</v>
      </c>
      <c r="Q10" s="14">
        <v>0.25006760182799997</v>
      </c>
      <c r="R10" s="12">
        <v>83.776000022900007</v>
      </c>
      <c r="S10" t="s">
        <v>69</v>
      </c>
      <c r="T10" s="12">
        <v>580863.78390499996</v>
      </c>
      <c r="U10" s="12">
        <v>4.7420001029999996</v>
      </c>
      <c r="V10" s="12">
        <v>567616.96724000003</v>
      </c>
      <c r="W10" s="12">
        <v>3.8050000667599999</v>
      </c>
      <c r="X10" s="12">
        <v>567616.96724000003</v>
      </c>
      <c r="Y10" s="12">
        <v>3.7659997940099998</v>
      </c>
      <c r="Z10" s="12">
        <v>564485.94499700004</v>
      </c>
      <c r="AA10" s="12">
        <v>3.7009999751999998</v>
      </c>
      <c r="AB10" s="12">
        <v>563440.40745499998</v>
      </c>
      <c r="AC10" s="12">
        <v>3.3280000686600002</v>
      </c>
      <c r="AD10" s="3">
        <f t="shared" si="0"/>
        <v>1.2296148164537099E-2</v>
      </c>
      <c r="AE10" s="3">
        <f t="shared" si="1"/>
        <v>9.5208058233355961E-3</v>
      </c>
      <c r="AF10" s="27">
        <f t="shared" si="2"/>
        <v>3.8684000015259996</v>
      </c>
    </row>
    <row r="11" spans="1:32" x14ac:dyDescent="0.2">
      <c r="A11" s="7" t="s">
        <v>19</v>
      </c>
      <c r="B11" s="7">
        <v>2300000</v>
      </c>
      <c r="C11">
        <v>2.41</v>
      </c>
      <c r="D11" s="14">
        <v>1E-3</v>
      </c>
      <c r="E11" s="12">
        <v>534352.12701499998</v>
      </c>
      <c r="F11" s="7" t="s">
        <v>41</v>
      </c>
      <c r="G11" s="7">
        <v>32</v>
      </c>
      <c r="H11" s="12">
        <v>2298000</v>
      </c>
      <c r="I11" s="12">
        <v>2377949.2415900002</v>
      </c>
      <c r="J11" s="14">
        <v>5.15021217443</v>
      </c>
      <c r="K11" s="14">
        <v>2.4578794823500001</v>
      </c>
      <c r="L11" s="14">
        <v>1.0934584388199999</v>
      </c>
      <c r="M11" s="14">
        <v>0.87039024532200004</v>
      </c>
      <c r="N11" s="14">
        <v>1.2245693497500001</v>
      </c>
      <c r="O11" s="14">
        <v>0.44487878542300002</v>
      </c>
      <c r="P11" s="14">
        <v>0.17706121304399999</v>
      </c>
      <c r="Q11" s="14">
        <v>0.24911094269299999</v>
      </c>
      <c r="R11" s="12">
        <v>40.768000125900002</v>
      </c>
      <c r="S11" t="s">
        <v>69</v>
      </c>
      <c r="T11" s="12">
        <v>534794.42118499998</v>
      </c>
      <c r="U11" s="12">
        <v>5.9919998645800003</v>
      </c>
      <c r="V11" s="12">
        <v>534352.12701499998</v>
      </c>
      <c r="W11" s="12">
        <v>4.4960000515000003</v>
      </c>
      <c r="X11" s="12">
        <v>551267.72159800003</v>
      </c>
      <c r="Y11" s="12">
        <v>4.0880000591299996</v>
      </c>
      <c r="Z11" s="12">
        <v>534352.12701499998</v>
      </c>
      <c r="AA11" s="12">
        <v>5.1789999008200001</v>
      </c>
      <c r="AB11" s="12">
        <v>534352.12701499998</v>
      </c>
      <c r="AC11" s="12">
        <v>5.5650000572199998</v>
      </c>
      <c r="AD11" s="3">
        <f t="shared" si="0"/>
        <v>1.3978323564456883E-2</v>
      </c>
      <c r="AE11" s="3">
        <f t="shared" si="1"/>
        <v>6.4967978512463021E-3</v>
      </c>
      <c r="AF11" s="27">
        <f t="shared" si="2"/>
        <v>5.0639999866499998</v>
      </c>
    </row>
    <row r="12" spans="1:32" x14ac:dyDescent="0.2">
      <c r="A12" s="7" t="s">
        <v>19</v>
      </c>
      <c r="B12" s="7">
        <v>2400000</v>
      </c>
      <c r="C12">
        <v>2.37</v>
      </c>
      <c r="D12" s="14">
        <v>1E-3</v>
      </c>
      <c r="E12" s="12">
        <v>512245.29669500003</v>
      </c>
      <c r="F12" s="7" t="s">
        <v>41</v>
      </c>
      <c r="G12" s="7">
        <v>33</v>
      </c>
      <c r="H12" s="12">
        <v>2386000</v>
      </c>
      <c r="I12" s="12">
        <v>2326990.9191100001</v>
      </c>
      <c r="J12" s="14">
        <v>5.15020927537</v>
      </c>
      <c r="K12" s="14">
        <v>2.4052082927899998</v>
      </c>
      <c r="L12" s="14">
        <v>1.08589582572</v>
      </c>
      <c r="M12" s="14">
        <v>0.86536407755</v>
      </c>
      <c r="N12" s="14">
        <v>1.2163808628499999</v>
      </c>
      <c r="O12" s="14">
        <v>0.451476834243</v>
      </c>
      <c r="P12" s="14">
        <v>0.17989379135</v>
      </c>
      <c r="Q12" s="14">
        <v>0.252863934176</v>
      </c>
      <c r="R12" s="12">
        <v>52.596999883700001</v>
      </c>
      <c r="S12" t="s">
        <v>69</v>
      </c>
      <c r="T12" s="12">
        <v>512245.29669500003</v>
      </c>
      <c r="U12" s="12">
        <v>3.3429999351499999</v>
      </c>
      <c r="V12" s="12">
        <v>512245.29669500003</v>
      </c>
      <c r="W12" s="12">
        <v>3.3069999218000001</v>
      </c>
      <c r="X12" s="12">
        <v>524502.84361500002</v>
      </c>
      <c r="Y12" s="12">
        <v>3.34800004959</v>
      </c>
      <c r="Z12" s="12">
        <v>513902.27679600002</v>
      </c>
      <c r="AA12" s="12">
        <v>2.6499998569500001</v>
      </c>
      <c r="AB12" s="12">
        <v>512245.29669500003</v>
      </c>
      <c r="AC12" s="12">
        <v>3.1320002079</v>
      </c>
      <c r="AD12" s="3">
        <f t="shared" si="0"/>
        <v>1.0377805780295363E-2</v>
      </c>
      <c r="AE12" s="3">
        <f t="shared" si="1"/>
        <v>5.4327593091733394E-3</v>
      </c>
      <c r="AF12" s="27">
        <f t="shared" si="2"/>
        <v>3.1559999942780004</v>
      </c>
    </row>
    <row r="13" spans="1:32" x14ac:dyDescent="0.2">
      <c r="A13" s="7" t="s">
        <v>19</v>
      </c>
      <c r="B13" s="7">
        <v>2000000</v>
      </c>
      <c r="C13">
        <v>2.59</v>
      </c>
      <c r="D13" s="14">
        <v>0.23</v>
      </c>
      <c r="E13" s="12">
        <v>1041982.07543</v>
      </c>
      <c r="F13" s="7" t="s">
        <v>41</v>
      </c>
      <c r="G13" s="7">
        <v>28</v>
      </c>
      <c r="H13" s="12">
        <v>1997000</v>
      </c>
      <c r="I13" s="12">
        <v>2545952.8112599999</v>
      </c>
      <c r="J13" s="14">
        <v>6.5087296088000004</v>
      </c>
      <c r="K13" s="14">
        <v>2.6315301724700002</v>
      </c>
      <c r="L13" s="14">
        <v>1.15351274464</v>
      </c>
      <c r="M13" s="14">
        <v>0.89964761309200003</v>
      </c>
      <c r="N13" s="14">
        <v>1.2824301277600001</v>
      </c>
      <c r="O13" s="14">
        <v>0.43834296741399997</v>
      </c>
      <c r="P13" s="14">
        <v>0.17093621469799999</v>
      </c>
      <c r="Q13" s="14">
        <v>0.243666240496</v>
      </c>
      <c r="R13" s="12">
        <v>60.728000164000001</v>
      </c>
      <c r="S13" t="s">
        <v>69</v>
      </c>
      <c r="T13" s="12">
        <v>1041982.07543</v>
      </c>
      <c r="U13" s="12">
        <v>3.9899997711199999</v>
      </c>
      <c r="V13" s="12">
        <v>1041982.07543</v>
      </c>
      <c r="W13" s="12">
        <v>3.5299999713900001</v>
      </c>
      <c r="X13" s="12">
        <v>1097843.28801</v>
      </c>
      <c r="Y13" s="12">
        <v>3.3840000629400002</v>
      </c>
      <c r="Z13" s="12">
        <v>1041982.07543</v>
      </c>
      <c r="AA13" s="12">
        <v>3.8980000019099998</v>
      </c>
      <c r="AB13" s="12">
        <v>1041982.07543</v>
      </c>
      <c r="AC13" s="12">
        <v>2.7469999790199999</v>
      </c>
      <c r="AD13" s="3">
        <f t="shared" si="0"/>
        <v>2.3721019133845722E-2</v>
      </c>
      <c r="AE13" s="3">
        <f t="shared" si="1"/>
        <v>1.0722106242940456E-2</v>
      </c>
      <c r="AF13" s="27">
        <f t="shared" si="2"/>
        <v>3.5097999572760004</v>
      </c>
    </row>
    <row r="14" spans="1:32" x14ac:dyDescent="0.2">
      <c r="A14" s="7" t="s">
        <v>19</v>
      </c>
      <c r="B14" s="7">
        <v>2100000</v>
      </c>
      <c r="C14">
        <v>2.5299999999999998</v>
      </c>
      <c r="D14" s="14">
        <v>0.22</v>
      </c>
      <c r="E14" s="12">
        <v>989087.76023699995</v>
      </c>
      <c r="F14" s="7" t="s">
        <v>41</v>
      </c>
      <c r="G14" s="7">
        <v>29</v>
      </c>
      <c r="H14" s="12">
        <v>2100000</v>
      </c>
      <c r="I14" s="12">
        <v>2476019.6822299999</v>
      </c>
      <c r="J14" s="14">
        <v>6.50873134357</v>
      </c>
      <c r="K14" s="14">
        <v>2.5592463743199998</v>
      </c>
      <c r="L14" s="14">
        <v>1.1301961518500001</v>
      </c>
      <c r="M14" s="14">
        <v>0.88919120237399996</v>
      </c>
      <c r="N14" s="14">
        <v>1.2636916299800001</v>
      </c>
      <c r="O14" s="14">
        <v>0.44161287603799998</v>
      </c>
      <c r="P14" s="14">
        <v>0.17372129766300001</v>
      </c>
      <c r="Q14" s="14">
        <v>0.24688745144999999</v>
      </c>
      <c r="R14" s="12">
        <v>38.720999956100002</v>
      </c>
      <c r="S14" t="s">
        <v>69</v>
      </c>
      <c r="T14" s="12">
        <v>998780.17562400002</v>
      </c>
      <c r="U14" s="12">
        <v>3.6510000228899999</v>
      </c>
      <c r="V14" s="12">
        <v>995904.24531699996</v>
      </c>
      <c r="W14" s="12">
        <v>4.9830000400500003</v>
      </c>
      <c r="X14" s="12">
        <v>998838.03867200005</v>
      </c>
      <c r="Y14" s="12">
        <v>2.64100003242</v>
      </c>
      <c r="Z14" s="12">
        <v>995304.63138300006</v>
      </c>
      <c r="AA14" s="12">
        <v>2.88599991798</v>
      </c>
      <c r="AB14" s="12">
        <v>995644.85194600001</v>
      </c>
      <c r="AC14" s="12">
        <v>3.6150000095400001</v>
      </c>
      <c r="AD14" s="3">
        <f t="shared" si="0"/>
        <v>1.7663819081015113E-3</v>
      </c>
      <c r="AE14" s="3">
        <f t="shared" si="1"/>
        <v>7.8927559972326831E-3</v>
      </c>
      <c r="AF14" s="27">
        <f t="shared" si="2"/>
        <v>3.5552000045759997</v>
      </c>
    </row>
    <row r="15" spans="1:32" x14ac:dyDescent="0.2">
      <c r="A15" s="7" t="s">
        <v>19</v>
      </c>
      <c r="B15" s="7">
        <v>2200000</v>
      </c>
      <c r="C15">
        <v>2.4700000000000002</v>
      </c>
      <c r="D15" s="14">
        <v>0.23</v>
      </c>
      <c r="E15" s="12">
        <v>990135.50946700003</v>
      </c>
      <c r="F15" s="7" t="s">
        <v>41</v>
      </c>
      <c r="G15" s="7">
        <v>30</v>
      </c>
      <c r="H15" s="12">
        <v>2179000</v>
      </c>
      <c r="I15" s="12">
        <v>2424874.4987699999</v>
      </c>
      <c r="J15" s="14">
        <v>6.5087371669499996</v>
      </c>
      <c r="K15" s="14">
        <v>2.5063820427999999</v>
      </c>
      <c r="L15" s="14">
        <v>1.1222511955400001</v>
      </c>
      <c r="M15" s="14">
        <v>0.88780339939800001</v>
      </c>
      <c r="N15" s="14">
        <v>1.2535298934100001</v>
      </c>
      <c r="O15" s="14">
        <v>0.447757435368</v>
      </c>
      <c r="P15" s="14">
        <v>0.17710855413099999</v>
      </c>
      <c r="Q15" s="14">
        <v>0.25006760182799997</v>
      </c>
      <c r="R15" s="12">
        <v>96.356999874099998</v>
      </c>
      <c r="S15" t="s">
        <v>69</v>
      </c>
      <c r="T15" s="12">
        <v>990135.50946700003</v>
      </c>
      <c r="U15" s="12">
        <v>3.7139999866500002</v>
      </c>
      <c r="V15" s="12">
        <v>993974.74911600002</v>
      </c>
      <c r="W15" s="12">
        <v>2.76300001144</v>
      </c>
      <c r="X15" s="12">
        <v>998808.14774599997</v>
      </c>
      <c r="Y15" s="12">
        <v>2.4349999427800002</v>
      </c>
      <c r="Z15" s="12">
        <v>993782.78561200004</v>
      </c>
      <c r="AA15" s="12">
        <v>3.1169998645799999</v>
      </c>
      <c r="AB15" s="12">
        <v>1011092.55718</v>
      </c>
      <c r="AC15" s="12">
        <v>2.7509999275200001</v>
      </c>
      <c r="AD15" s="3">
        <f t="shared" si="0"/>
        <v>8.1890244619903761E-3</v>
      </c>
      <c r="AE15" s="3">
        <f t="shared" si="1"/>
        <v>7.4971963799137335E-3</v>
      </c>
      <c r="AF15" s="27">
        <f t="shared" si="2"/>
        <v>2.9559999465940003</v>
      </c>
    </row>
    <row r="16" spans="1:32" x14ac:dyDescent="0.2">
      <c r="A16" s="7" t="s">
        <v>19</v>
      </c>
      <c r="B16" s="7">
        <v>2300000</v>
      </c>
      <c r="C16">
        <v>2.41</v>
      </c>
      <c r="D16" s="14">
        <v>0.23</v>
      </c>
      <c r="E16" s="12">
        <v>956958.47259699996</v>
      </c>
      <c r="F16" s="7" t="s">
        <v>41</v>
      </c>
      <c r="G16" s="7">
        <v>32</v>
      </c>
      <c r="H16" s="12">
        <v>2298000</v>
      </c>
      <c r="I16" s="12">
        <v>2377949.2415900002</v>
      </c>
      <c r="J16" s="14">
        <v>5.15021217443</v>
      </c>
      <c r="K16" s="14">
        <v>2.4578794823500001</v>
      </c>
      <c r="L16" s="14">
        <v>1.0934584388199999</v>
      </c>
      <c r="M16" s="14">
        <v>0.87039024532200004</v>
      </c>
      <c r="N16" s="14">
        <v>1.2245693497500001</v>
      </c>
      <c r="O16" s="14">
        <v>0.44487878542300002</v>
      </c>
      <c r="P16" s="14">
        <v>0.17706121304399999</v>
      </c>
      <c r="Q16" s="14">
        <v>0.24911094269299999</v>
      </c>
      <c r="R16" s="12">
        <v>48.052999973299997</v>
      </c>
      <c r="S16" t="s">
        <v>69</v>
      </c>
      <c r="T16" s="12">
        <v>958306.05683799996</v>
      </c>
      <c r="U16" s="12">
        <v>4.4460000991799999</v>
      </c>
      <c r="V16" s="12">
        <v>956958.47259699996</v>
      </c>
      <c r="W16" s="12">
        <v>4.9449999332400001</v>
      </c>
      <c r="X16" s="12">
        <v>960884.95244799997</v>
      </c>
      <c r="Y16" s="12">
        <v>3.4250001907300001</v>
      </c>
      <c r="Z16" s="12">
        <v>971718.70323999994</v>
      </c>
      <c r="AA16" s="12">
        <v>3.51800012589</v>
      </c>
      <c r="AB16" s="12">
        <v>959864.43060600001</v>
      </c>
      <c r="AC16" s="12">
        <v>3.21599984169</v>
      </c>
      <c r="AD16" s="3">
        <f t="shared" si="0"/>
        <v>6.1150069832677633E-3</v>
      </c>
      <c r="AE16" s="3">
        <f t="shared" si="1"/>
        <v>4.7944092457312569E-3</v>
      </c>
      <c r="AF16" s="27">
        <f t="shared" si="2"/>
        <v>3.9100000381459998</v>
      </c>
    </row>
    <row r="17" spans="1:32" x14ac:dyDescent="0.2">
      <c r="A17" s="7" t="s">
        <v>19</v>
      </c>
      <c r="B17" s="7">
        <v>2400000</v>
      </c>
      <c r="C17">
        <v>2.37</v>
      </c>
      <c r="D17" s="14">
        <v>0.23</v>
      </c>
      <c r="E17" s="12">
        <v>928238.03696699999</v>
      </c>
      <c r="F17" s="7" t="s">
        <v>41</v>
      </c>
      <c r="G17" s="7">
        <v>33</v>
      </c>
      <c r="H17" s="12">
        <v>2386000</v>
      </c>
      <c r="I17" s="12">
        <v>2326990.9191100001</v>
      </c>
      <c r="J17" s="14">
        <v>5.15020927537</v>
      </c>
      <c r="K17" s="14">
        <v>2.4052082927899998</v>
      </c>
      <c r="L17" s="14">
        <v>1.08589582572</v>
      </c>
      <c r="M17" s="14">
        <v>0.86536407755</v>
      </c>
      <c r="N17" s="14">
        <v>1.2163808628499999</v>
      </c>
      <c r="O17" s="14">
        <v>0.451476834243</v>
      </c>
      <c r="P17" s="14">
        <v>0.17989379135</v>
      </c>
      <c r="Q17" s="14">
        <v>0.252863934176</v>
      </c>
      <c r="R17" s="12">
        <v>54.8020000458</v>
      </c>
      <c r="S17" t="s">
        <v>69</v>
      </c>
      <c r="T17" s="12">
        <v>928238.03696699999</v>
      </c>
      <c r="U17" s="12">
        <v>2.8780000209800001</v>
      </c>
      <c r="V17" s="12">
        <v>928238.03696699999</v>
      </c>
      <c r="W17" s="12">
        <v>3.09800004959</v>
      </c>
      <c r="X17" s="12">
        <v>928238.03696699999</v>
      </c>
      <c r="Y17" s="12">
        <v>3.5950000286099999</v>
      </c>
      <c r="Z17" s="12">
        <v>928238.03696699999</v>
      </c>
      <c r="AA17" s="12">
        <v>2.5920000076299998</v>
      </c>
      <c r="AB17" s="12">
        <v>937408.04919299996</v>
      </c>
      <c r="AC17" s="12">
        <v>2.7360000610399999</v>
      </c>
      <c r="AD17" s="3">
        <f t="shared" si="0"/>
        <v>4.4092865547918142E-3</v>
      </c>
      <c r="AE17" s="3">
        <f t="shared" si="1"/>
        <v>1.9757889379244538E-3</v>
      </c>
      <c r="AF17" s="27">
        <f t="shared" si="2"/>
        <v>2.9798000335700001</v>
      </c>
    </row>
    <row r="18" spans="1:32" x14ac:dyDescent="0.2">
      <c r="D18" s="14"/>
      <c r="J18" s="37">
        <f>SUM(J8:J12)/SUM(J3:J7)-1</f>
        <v>-9.0589121286741237E-2</v>
      </c>
      <c r="K18" s="37">
        <f>SUM(K8:K12)/SUM(K3:K7)-1</f>
        <v>1.5553136222004049E-2</v>
      </c>
      <c r="L18" s="37">
        <f>SUM(L8:L12)/SUM(L3:L7)-1</f>
        <v>-7.4826593377792849E-2</v>
      </c>
      <c r="M18" s="37">
        <f t="shared" ref="M18:R19" si="3">SUM(M8:M12)/SUM(M3:M7)-1</f>
        <v>-7.4076803446665229E-2</v>
      </c>
      <c r="N18" s="37">
        <f t="shared" si="3"/>
        <v>-8.0051803536878241E-2</v>
      </c>
      <c r="O18" s="37">
        <f t="shared" si="3"/>
        <v>-8.9258972799996728E-2</v>
      </c>
      <c r="P18" s="37">
        <f t="shared" si="3"/>
        <v>-8.8230518193934238E-2</v>
      </c>
      <c r="Q18" s="37">
        <f t="shared" si="3"/>
        <v>-9.4317270103601358E-2</v>
      </c>
      <c r="R18" s="37">
        <f t="shared" si="3"/>
        <v>-0.44322104935989426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2" x14ac:dyDescent="0.2">
      <c r="J19" s="37">
        <f>SUM(J13:J17)/SUM(J3:J7)-1</f>
        <v>-9.0589121286741237E-2</v>
      </c>
      <c r="K19" s="37">
        <f>SUM(K13:K17)/SUM(K3:K7)-1</f>
        <v>1.5553136222004049E-2</v>
      </c>
      <c r="L19" s="37">
        <f>SUM(L13:L17)/SUM(L3:L7)-1</f>
        <v>-7.4826593377792849E-2</v>
      </c>
      <c r="M19" s="37">
        <f t="shared" ref="M19:Q19" si="4">SUM(M13:M17)/SUM(M3:M7)-1</f>
        <v>-7.4076803446665229E-2</v>
      </c>
      <c r="N19" s="37">
        <f t="shared" si="4"/>
        <v>-8.0051803536878241E-2</v>
      </c>
      <c r="O19" s="37">
        <f t="shared" si="4"/>
        <v>-8.9258972799996728E-2</v>
      </c>
      <c r="P19" s="37">
        <f t="shared" si="4"/>
        <v>-8.8230518193934238E-2</v>
      </c>
      <c r="Q19" s="37">
        <f t="shared" si="4"/>
        <v>-9.4317270103601358E-2</v>
      </c>
      <c r="R19" s="37">
        <f t="shared" si="3"/>
        <v>-0.51215607762387794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32" x14ac:dyDescent="0.2">
      <c r="J20" s="14"/>
      <c r="K20" s="14"/>
      <c r="L20" s="14"/>
      <c r="M20" s="14"/>
      <c r="N20" s="14"/>
      <c r="O20" s="14"/>
      <c r="P20" s="14"/>
      <c r="Q20" s="14"/>
      <c r="R20" s="12"/>
    </row>
    <row r="21" spans="1:32" x14ac:dyDescent="0.2">
      <c r="L21" s="14"/>
    </row>
    <row r="22" spans="1:32" x14ac:dyDescent="0.2">
      <c r="L22" s="14"/>
    </row>
    <row r="23" spans="1:32" x14ac:dyDescent="0.2">
      <c r="L23" s="14"/>
    </row>
    <row r="24" spans="1:32" x14ac:dyDescent="0.2">
      <c r="L24" s="14"/>
    </row>
    <row r="25" spans="1:32" x14ac:dyDescent="0.2">
      <c r="L25" s="14"/>
    </row>
    <row r="26" spans="1:32" x14ac:dyDescent="0.2">
      <c r="L26" s="14"/>
    </row>
    <row r="27" spans="1:32" x14ac:dyDescent="0.2">
      <c r="L27" s="14"/>
    </row>
    <row r="28" spans="1:32" x14ac:dyDescent="0.2">
      <c r="L28" s="14"/>
    </row>
    <row r="29" spans="1:32" x14ac:dyDescent="0.2">
      <c r="L29" s="12"/>
    </row>
    <row r="30" spans="1:32" x14ac:dyDescent="0.2">
      <c r="L30" s="12"/>
    </row>
    <row r="31" spans="1:32" x14ac:dyDescent="0.2">
      <c r="L31" s="12"/>
    </row>
    <row r="32" spans="1:32" x14ac:dyDescent="0.2">
      <c r="L32" s="12"/>
    </row>
    <row r="33" spans="12:12" x14ac:dyDescent="0.2">
      <c r="L33" s="1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44" sqref="R44"/>
    </sheetView>
  </sheetViews>
  <sheetFormatPr defaultRowHeight="14.25" x14ac:dyDescent="0.2"/>
  <cols>
    <col min="3" max="3" width="6.5" customWidth="1"/>
    <col min="4" max="4" width="6.625" customWidth="1"/>
    <col min="5" max="5" width="11.125" customWidth="1"/>
    <col min="6" max="6" width="5" customWidth="1"/>
    <col min="7" max="7" width="4.375" customWidth="1"/>
    <col min="8" max="8" width="10.625" customWidth="1"/>
    <col min="9" max="9" width="10.5" customWidth="1"/>
    <col min="10" max="17" width="6.5" customWidth="1"/>
    <col min="18" max="18" width="6.875" customWidth="1"/>
    <col min="19" max="19" width="7.625" customWidth="1"/>
    <col min="20" max="20" width="9.875" customWidth="1"/>
    <col min="21" max="21" width="5.25" customWidth="1"/>
    <col min="22" max="22" width="9.875" customWidth="1"/>
    <col min="23" max="23" width="5.25" customWidth="1"/>
    <col min="24" max="24" width="9.875" customWidth="1"/>
    <col min="25" max="25" width="5.25" customWidth="1"/>
    <col min="26" max="26" width="9.875" customWidth="1"/>
    <col min="27" max="27" width="5.25" customWidth="1"/>
    <col min="28" max="28" width="9.875" customWidth="1"/>
    <col min="29" max="29" width="5.25" customWidth="1"/>
    <col min="30" max="32" width="7.125" customWidth="1"/>
  </cols>
  <sheetData>
    <row r="1" spans="1:32" x14ac:dyDescent="0.2">
      <c r="A1" s="7"/>
      <c r="B1" s="7" t="s">
        <v>127</v>
      </c>
      <c r="C1" s="8" t="s">
        <v>42</v>
      </c>
      <c r="D1" s="9" t="s">
        <v>20</v>
      </c>
      <c r="E1" s="11" t="s">
        <v>44</v>
      </c>
      <c r="F1" s="10" t="s">
        <v>28</v>
      </c>
      <c r="G1" s="7" t="s">
        <v>128</v>
      </c>
      <c r="H1" s="11" t="s">
        <v>45</v>
      </c>
      <c r="I1" s="11" t="s">
        <v>14</v>
      </c>
      <c r="J1" s="13" t="s">
        <v>1</v>
      </c>
      <c r="K1" s="13" t="s">
        <v>46</v>
      </c>
      <c r="L1" s="13" t="s">
        <v>6</v>
      </c>
      <c r="M1" s="13" t="s">
        <v>3</v>
      </c>
      <c r="N1" s="13" t="s">
        <v>83</v>
      </c>
      <c r="O1" s="13" t="s">
        <v>7</v>
      </c>
      <c r="P1" s="13" t="s">
        <v>48</v>
      </c>
      <c r="Q1" s="13" t="s">
        <v>49</v>
      </c>
      <c r="R1" s="11" t="s">
        <v>27</v>
      </c>
      <c r="S1" s="13" t="s">
        <v>23</v>
      </c>
      <c r="T1" s="11" t="s">
        <v>25</v>
      </c>
      <c r="U1" s="11" t="s">
        <v>27</v>
      </c>
      <c r="V1" s="11" t="s">
        <v>136</v>
      </c>
      <c r="W1" s="11" t="s">
        <v>27</v>
      </c>
      <c r="X1" s="11" t="s">
        <v>25</v>
      </c>
      <c r="Y1" s="11" t="s">
        <v>27</v>
      </c>
      <c r="Z1" s="11" t="s">
        <v>136</v>
      </c>
      <c r="AA1" s="11" t="s">
        <v>27</v>
      </c>
      <c r="AB1" s="11" t="s">
        <v>25</v>
      </c>
      <c r="AC1" s="11" t="s">
        <v>138</v>
      </c>
      <c r="AD1" s="10" t="s">
        <v>7</v>
      </c>
      <c r="AE1" s="10" t="s">
        <v>28</v>
      </c>
      <c r="AF1" s="33" t="s">
        <v>27</v>
      </c>
    </row>
    <row r="2" spans="1:32" x14ac:dyDescent="0.2">
      <c r="A2" s="7" t="s">
        <v>17</v>
      </c>
      <c r="B2" s="7" t="s">
        <v>21</v>
      </c>
      <c r="C2" s="15" t="s">
        <v>21</v>
      </c>
      <c r="D2" s="14" t="s">
        <v>129</v>
      </c>
      <c r="E2" s="11">
        <v>3151288.88748</v>
      </c>
      <c r="F2" s="7" t="s">
        <v>126</v>
      </c>
      <c r="G2" s="7">
        <v>14</v>
      </c>
      <c r="H2" s="12">
        <v>1120000</v>
      </c>
      <c r="I2" s="12">
        <v>2031288.88748</v>
      </c>
      <c r="J2" s="14">
        <v>9.8387747136500003</v>
      </c>
      <c r="K2" s="14">
        <v>2.4777496395199998</v>
      </c>
      <c r="L2" s="14">
        <v>1.56641711345</v>
      </c>
      <c r="M2" s="14">
        <v>1.26706119015</v>
      </c>
      <c r="N2" s="14">
        <v>1.7618079842200001</v>
      </c>
      <c r="O2" s="14">
        <v>0.63219345831499996</v>
      </c>
      <c r="P2" s="14">
        <v>0.255687897183</v>
      </c>
      <c r="Q2" s="14">
        <v>0.355525827977</v>
      </c>
      <c r="R2" s="12">
        <v>338.053999901</v>
      </c>
      <c r="S2" t="s">
        <v>134</v>
      </c>
      <c r="T2" s="11">
        <v>3151288.88748</v>
      </c>
      <c r="U2" s="12">
        <v>6.3489899999999997</v>
      </c>
      <c r="V2" s="11">
        <v>3151288.88748</v>
      </c>
      <c r="W2" s="12">
        <v>6.7169999999999996</v>
      </c>
      <c r="X2" s="11">
        <v>3151288.88748</v>
      </c>
      <c r="Y2" s="12">
        <v>5.742</v>
      </c>
      <c r="Z2" s="11">
        <v>3151288.88748</v>
      </c>
      <c r="AA2" s="12">
        <v>5.3839899999999998</v>
      </c>
      <c r="AB2" s="11">
        <v>3151288.88748</v>
      </c>
      <c r="AC2" s="12">
        <v>7.4688999999999997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6.3321759999999996</v>
      </c>
    </row>
    <row r="3" spans="1:32" x14ac:dyDescent="0.2">
      <c r="A3" s="7" t="s">
        <v>18</v>
      </c>
      <c r="B3" s="7">
        <v>1900000</v>
      </c>
      <c r="C3" s="15"/>
      <c r="D3" s="14"/>
      <c r="E3" s="11">
        <v>1530160.95872</v>
      </c>
      <c r="F3" s="7" t="s">
        <v>130</v>
      </c>
      <c r="G3" s="7">
        <v>23</v>
      </c>
      <c r="H3" s="12">
        <v>1840000</v>
      </c>
      <c r="I3" s="11">
        <v>1530160.95872</v>
      </c>
      <c r="J3" s="14">
        <v>8.2180786862499993</v>
      </c>
      <c r="K3" s="14">
        <v>1.8664778738500001</v>
      </c>
      <c r="L3" s="14">
        <v>1.37772453707</v>
      </c>
      <c r="M3" s="14">
        <v>1.10439422653</v>
      </c>
      <c r="N3" s="14">
        <v>1.5446239986300001</v>
      </c>
      <c r="O3" s="14">
        <v>0.73814137117500001</v>
      </c>
      <c r="P3" s="14">
        <v>0.29584980406299999</v>
      </c>
      <c r="Q3" s="14">
        <v>0.413780420403</v>
      </c>
      <c r="R3" s="12">
        <v>226.77099990799999</v>
      </c>
      <c r="S3" t="s">
        <v>134</v>
      </c>
      <c r="T3" s="11">
        <v>1530160.95872</v>
      </c>
      <c r="U3" s="12">
        <v>3.59000015259</v>
      </c>
      <c r="V3" s="11">
        <v>1530160.95872</v>
      </c>
      <c r="W3" s="12">
        <v>3.4820001125300002</v>
      </c>
      <c r="X3" s="11">
        <v>1530160.95872</v>
      </c>
      <c r="Y3" s="12">
        <v>3.83299994469</v>
      </c>
      <c r="Z3" s="11">
        <v>1530160.95872</v>
      </c>
      <c r="AA3" s="12">
        <v>3.3599998951000001</v>
      </c>
      <c r="AB3" s="11">
        <v>1530160.95872</v>
      </c>
      <c r="AC3" s="12">
        <v>3.54700016975</v>
      </c>
      <c r="AD3" s="3">
        <f t="shared" si="0"/>
        <v>0</v>
      </c>
      <c r="AE3" s="3">
        <f t="shared" si="1"/>
        <v>0</v>
      </c>
      <c r="AF3" s="27">
        <f t="shared" si="2"/>
        <v>3.5624000549320001</v>
      </c>
    </row>
    <row r="4" spans="1:32" x14ac:dyDescent="0.2">
      <c r="A4" s="7" t="s">
        <v>18</v>
      </c>
      <c r="B4" s="7">
        <v>2000000</v>
      </c>
      <c r="C4" s="15"/>
      <c r="D4" s="14"/>
      <c r="E4" s="12">
        <v>1458686.7572300001</v>
      </c>
      <c r="F4" s="7" t="s">
        <v>130</v>
      </c>
      <c r="G4" s="7">
        <v>25</v>
      </c>
      <c r="H4" s="12">
        <v>2000000</v>
      </c>
      <c r="I4" s="12">
        <v>1458686.7572300001</v>
      </c>
      <c r="J4" s="14">
        <v>8.2180786862499993</v>
      </c>
      <c r="K4" s="14">
        <v>1.7792942250499999</v>
      </c>
      <c r="L4" s="14">
        <v>1.3826318418800001</v>
      </c>
      <c r="M4" s="14">
        <v>1.1239578661</v>
      </c>
      <c r="N4" s="14">
        <v>1.5482910619100001</v>
      </c>
      <c r="O4" s="14">
        <v>0.77706757118199998</v>
      </c>
      <c r="P4" s="14">
        <v>0.31584373463199999</v>
      </c>
      <c r="Q4" s="14">
        <v>0.43508573233999998</v>
      </c>
      <c r="R4" s="12">
        <v>139.476999998</v>
      </c>
      <c r="S4" t="s">
        <v>134</v>
      </c>
      <c r="T4" s="12">
        <v>1459620.9491600001</v>
      </c>
      <c r="U4" s="12">
        <v>4.0590000152599996</v>
      </c>
      <c r="V4" s="12">
        <v>1458686.7572300001</v>
      </c>
      <c r="W4" s="12">
        <v>3.2279999256099998</v>
      </c>
      <c r="X4" s="12">
        <v>1458686.7572300001</v>
      </c>
      <c r="Y4" s="12">
        <v>4.4189999103500002</v>
      </c>
      <c r="Z4" s="12">
        <v>1458686.7572300001</v>
      </c>
      <c r="AA4" s="12">
        <v>4.5680000781999999</v>
      </c>
      <c r="AB4" s="12">
        <v>1458686.7572300001</v>
      </c>
      <c r="AC4" s="12">
        <v>4.1270000934600004</v>
      </c>
      <c r="AD4" s="3">
        <f t="shared" si="0"/>
        <v>2.8637390734728181E-4</v>
      </c>
      <c r="AE4" s="3">
        <f t="shared" si="1"/>
        <v>1.2808670886608597E-4</v>
      </c>
      <c r="AF4" s="27">
        <f t="shared" si="2"/>
        <v>4.0802000045760005</v>
      </c>
    </row>
    <row r="5" spans="1:32" x14ac:dyDescent="0.2">
      <c r="A5" s="7" t="s">
        <v>18</v>
      </c>
      <c r="B5" s="7">
        <v>2100000</v>
      </c>
      <c r="C5" s="15"/>
      <c r="D5" s="14"/>
      <c r="E5" s="12">
        <v>1427280.76446</v>
      </c>
      <c r="F5" s="7" t="s">
        <v>130</v>
      </c>
      <c r="G5" s="7">
        <v>26</v>
      </c>
      <c r="H5" s="12">
        <v>2080000</v>
      </c>
      <c r="I5" s="12">
        <v>1427280.76446</v>
      </c>
      <c r="J5" s="14">
        <v>8.2180786862499993</v>
      </c>
      <c r="K5" s="14">
        <v>1.74098545088</v>
      </c>
      <c r="L5" s="14">
        <v>1.34147245409</v>
      </c>
      <c r="M5" s="14">
        <v>1.0928491900499999</v>
      </c>
      <c r="N5" s="14">
        <v>1.50177303759</v>
      </c>
      <c r="O5" s="14">
        <v>0.770524792959</v>
      </c>
      <c r="P5" s="14">
        <v>0.31385936898400002</v>
      </c>
      <c r="Q5" s="14">
        <v>0.43129970926200001</v>
      </c>
      <c r="R5" s="12">
        <v>96.113999843599998</v>
      </c>
      <c r="S5" t="s">
        <v>134</v>
      </c>
      <c r="T5" s="12">
        <v>1427280.76446</v>
      </c>
      <c r="U5" s="12">
        <v>3.0789999961899999</v>
      </c>
      <c r="V5" s="12">
        <v>1427280.76446</v>
      </c>
      <c r="W5" s="12">
        <v>3.8620002269699998</v>
      </c>
      <c r="X5" s="12">
        <v>1427280.76446</v>
      </c>
      <c r="Y5" s="12">
        <v>3.7130000591300001</v>
      </c>
      <c r="Z5" s="12">
        <v>1427280.76446</v>
      </c>
      <c r="AA5" s="12">
        <v>4.4029998779300001</v>
      </c>
      <c r="AB5" s="12">
        <v>1427280.76446</v>
      </c>
      <c r="AC5" s="12">
        <v>3.0599999427800002</v>
      </c>
      <c r="AD5" s="3">
        <f t="shared" si="0"/>
        <v>0</v>
      </c>
      <c r="AE5" s="3">
        <f t="shared" si="1"/>
        <v>0</v>
      </c>
      <c r="AF5" s="27">
        <f t="shared" si="2"/>
        <v>3.6234000205999997</v>
      </c>
    </row>
    <row r="6" spans="1:32" x14ac:dyDescent="0.2">
      <c r="A6" s="7" t="s">
        <v>18</v>
      </c>
      <c r="B6" s="7">
        <v>2200000</v>
      </c>
      <c r="C6" s="15"/>
      <c r="D6" s="14"/>
      <c r="E6" s="12">
        <v>1396683.7235300001</v>
      </c>
      <c r="F6" s="7" t="s">
        <v>130</v>
      </c>
      <c r="G6" s="7">
        <v>27</v>
      </c>
      <c r="H6" s="12">
        <v>2160000</v>
      </c>
      <c r="I6" s="12">
        <v>1396683.7235300001</v>
      </c>
      <c r="J6" s="14">
        <v>8.2180786862499993</v>
      </c>
      <c r="K6" s="14">
        <v>1.7036634295799999</v>
      </c>
      <c r="L6" s="14">
        <v>1.3482616085200001</v>
      </c>
      <c r="M6" s="14">
        <v>1.1026182303800001</v>
      </c>
      <c r="N6" s="14">
        <v>1.5071150014700001</v>
      </c>
      <c r="O6" s="14">
        <v>0.79138965191699995</v>
      </c>
      <c r="P6" s="14">
        <v>0.32360213033700003</v>
      </c>
      <c r="Q6" s="14">
        <v>0.442315945539</v>
      </c>
      <c r="R6" s="12">
        <v>114.943000078</v>
      </c>
      <c r="S6" t="s">
        <v>134</v>
      </c>
      <c r="T6" s="12">
        <v>1396683.7235300001</v>
      </c>
      <c r="U6" s="12">
        <v>3.8149998188000001</v>
      </c>
      <c r="V6" s="12">
        <v>1396848.1059099999</v>
      </c>
      <c r="W6" s="12">
        <v>3.2450001239800002</v>
      </c>
      <c r="X6" s="12">
        <v>1396683.7235300001</v>
      </c>
      <c r="Y6" s="12">
        <v>4.1349999904599999</v>
      </c>
      <c r="Z6" s="12">
        <v>1396683.7235300001</v>
      </c>
      <c r="AA6" s="12">
        <v>3.4300000667599999</v>
      </c>
      <c r="AB6" s="12">
        <v>1396848.1059099999</v>
      </c>
      <c r="AC6" s="12">
        <v>3.11400008202</v>
      </c>
      <c r="AD6" s="3">
        <f t="shared" si="0"/>
        <v>6.4461049814801337E-5</v>
      </c>
      <c r="AE6" s="3">
        <f t="shared" si="1"/>
        <v>4.7077910977207891E-5</v>
      </c>
      <c r="AF6" s="27">
        <f t="shared" si="2"/>
        <v>3.5478000164039996</v>
      </c>
    </row>
    <row r="7" spans="1:32" x14ac:dyDescent="0.2">
      <c r="A7" s="7" t="s">
        <v>18</v>
      </c>
      <c r="B7" s="7">
        <v>2300000</v>
      </c>
      <c r="C7" s="15"/>
      <c r="D7" s="14"/>
      <c r="E7" s="12">
        <v>1368159.59614</v>
      </c>
      <c r="F7" s="7" t="s">
        <v>130</v>
      </c>
      <c r="G7" s="7">
        <v>28</v>
      </c>
      <c r="H7" s="12">
        <v>2240000</v>
      </c>
      <c r="I7" s="12">
        <v>1368159.59614</v>
      </c>
      <c r="J7" s="14">
        <v>8.2180786862499993</v>
      </c>
      <c r="K7" s="14">
        <v>1.6688699313199999</v>
      </c>
      <c r="L7" s="14">
        <v>1.3186206163800001</v>
      </c>
      <c r="M7" s="14">
        <v>1.08495610437</v>
      </c>
      <c r="N7" s="14">
        <v>1.47602167271</v>
      </c>
      <c r="O7" s="14">
        <v>0.79012785336400004</v>
      </c>
      <c r="P7" s="14">
        <v>0.32505711919399999</v>
      </c>
      <c r="Q7" s="14">
        <v>0.44222190268099998</v>
      </c>
      <c r="R7" s="12">
        <v>86.969000101099994</v>
      </c>
      <c r="S7" t="s">
        <v>134</v>
      </c>
      <c r="T7" s="12">
        <v>1368159.59614</v>
      </c>
      <c r="U7" s="12">
        <v>4.3759999275199997</v>
      </c>
      <c r="V7" s="12">
        <v>1368159.59614</v>
      </c>
      <c r="W7" s="12">
        <v>3.65199995041</v>
      </c>
      <c r="X7" s="12">
        <v>1368159.59614</v>
      </c>
      <c r="Y7" s="12">
        <v>3.88000011444</v>
      </c>
      <c r="Z7" s="12">
        <v>1368312.39965</v>
      </c>
      <c r="AA7" s="12">
        <v>3.65400004387</v>
      </c>
      <c r="AB7" s="12">
        <v>1368159.59614</v>
      </c>
      <c r="AC7" s="12">
        <v>6.4879999160799997</v>
      </c>
      <c r="AD7" s="3">
        <f t="shared" si="0"/>
        <v>4.9946132685125236E-5</v>
      </c>
      <c r="AE7" s="3">
        <f t="shared" si="1"/>
        <v>2.2337088513845396E-5</v>
      </c>
      <c r="AF7" s="27">
        <f t="shared" si="2"/>
        <v>4.4099999904639997</v>
      </c>
    </row>
    <row r="8" spans="1:32" x14ac:dyDescent="0.2">
      <c r="A8" s="7" t="s">
        <v>19</v>
      </c>
      <c r="B8" s="7">
        <v>1900000</v>
      </c>
      <c r="C8" s="15">
        <v>1.87</v>
      </c>
      <c r="D8" s="14">
        <v>1E-3</v>
      </c>
      <c r="E8" s="12">
        <v>659665.91730700003</v>
      </c>
      <c r="F8" s="7" t="s">
        <v>130</v>
      </c>
      <c r="G8" s="7">
        <v>23</v>
      </c>
      <c r="H8" s="12">
        <v>1840000</v>
      </c>
      <c r="I8" s="12">
        <v>1616873.38096</v>
      </c>
      <c r="J8" s="14">
        <v>6.3722149204100003</v>
      </c>
      <c r="K8" s="14">
        <v>1.9722489802100001</v>
      </c>
      <c r="L8" s="14">
        <v>1.1740955928200001</v>
      </c>
      <c r="M8" s="14">
        <v>0.94874658518599997</v>
      </c>
      <c r="N8" s="14">
        <v>1.33176397123</v>
      </c>
      <c r="O8" s="14">
        <v>0.59530799843500004</v>
      </c>
      <c r="P8" s="14">
        <v>0.24052403999399999</v>
      </c>
      <c r="Q8" s="14">
        <v>0.33762572185299999</v>
      </c>
      <c r="R8" s="12">
        <v>110.24300003099999</v>
      </c>
      <c r="S8" t="s">
        <v>134</v>
      </c>
      <c r="T8" s="12">
        <v>659665.91730700003</v>
      </c>
      <c r="U8" s="12">
        <v>7.2319998741099996</v>
      </c>
      <c r="V8" s="12">
        <v>659665.91730700003</v>
      </c>
      <c r="W8" s="12">
        <v>8.6500000953700003</v>
      </c>
      <c r="X8" s="12">
        <v>659665.91730700003</v>
      </c>
      <c r="Y8" s="12">
        <v>7.9670000076300003</v>
      </c>
      <c r="Z8" s="12">
        <v>661890.27973199997</v>
      </c>
      <c r="AA8" s="12">
        <v>4.1619999408700004</v>
      </c>
      <c r="AB8" s="12">
        <v>661890.27973199997</v>
      </c>
      <c r="AC8" s="12">
        <v>4.7699999809299998</v>
      </c>
      <c r="AD8" s="3">
        <f t="shared" si="0"/>
        <v>1.8444069831142561E-3</v>
      </c>
      <c r="AE8" s="3">
        <f t="shared" si="1"/>
        <v>1.3487811734040579E-3</v>
      </c>
      <c r="AF8" s="27">
        <f t="shared" si="2"/>
        <v>6.556199979781999</v>
      </c>
    </row>
    <row r="9" spans="1:32" x14ac:dyDescent="0.2">
      <c r="A9" s="7" t="s">
        <v>19</v>
      </c>
      <c r="B9" s="7">
        <v>2000000</v>
      </c>
      <c r="C9" s="15">
        <v>1.78</v>
      </c>
      <c r="D9" s="14">
        <v>1E-3</v>
      </c>
      <c r="E9" s="12">
        <v>630195.17292799999</v>
      </c>
      <c r="F9" s="7" t="s">
        <v>130</v>
      </c>
      <c r="G9" s="7">
        <v>25</v>
      </c>
      <c r="H9" s="12">
        <v>2000000</v>
      </c>
      <c r="I9" s="12">
        <v>1557541.5282999999</v>
      </c>
      <c r="J9" s="14">
        <v>5.7994020923300003</v>
      </c>
      <c r="K9" s="14">
        <v>1.8998764695999999</v>
      </c>
      <c r="L9" s="14">
        <v>1.13499373411</v>
      </c>
      <c r="M9" s="14">
        <v>0.92352726415499997</v>
      </c>
      <c r="N9" s="14">
        <v>1.2892018226499999</v>
      </c>
      <c r="O9" s="14">
        <v>0.59740396403100005</v>
      </c>
      <c r="P9" s="14">
        <v>0.24304929266</v>
      </c>
      <c r="Q9" s="14">
        <v>0.33928569653899998</v>
      </c>
      <c r="R9" s="12">
        <v>114.667999983</v>
      </c>
      <c r="S9" t="s">
        <v>134</v>
      </c>
      <c r="T9" s="12">
        <v>631701.20643499994</v>
      </c>
      <c r="U9" s="12">
        <v>9.1799998283399997</v>
      </c>
      <c r="V9" s="12">
        <v>631701.20643499994</v>
      </c>
      <c r="W9" s="12">
        <v>6.6050000190700002</v>
      </c>
      <c r="X9" s="12">
        <v>630195.17292799999</v>
      </c>
      <c r="Y9" s="12">
        <v>7.1559998989100002</v>
      </c>
      <c r="Z9" s="12">
        <v>640584.06741100003</v>
      </c>
      <c r="AA9" s="12">
        <v>4.9399998187999996</v>
      </c>
      <c r="AB9" s="12">
        <v>634887.43542999995</v>
      </c>
      <c r="AC9" s="12">
        <v>4.3810000419600001</v>
      </c>
      <c r="AD9" s="3">
        <f t="shared" si="0"/>
        <v>6.5533538628226575E-3</v>
      </c>
      <c r="AE9" s="3">
        <f t="shared" si="1"/>
        <v>5.7421017412544332E-3</v>
      </c>
      <c r="AF9" s="27">
        <f t="shared" si="2"/>
        <v>6.4523999214160002</v>
      </c>
    </row>
    <row r="10" spans="1:32" x14ac:dyDescent="0.2">
      <c r="A10" s="7" t="s">
        <v>19</v>
      </c>
      <c r="B10" s="7">
        <v>2100000</v>
      </c>
      <c r="C10" s="15">
        <v>1.74</v>
      </c>
      <c r="D10" s="14">
        <v>1E-3</v>
      </c>
      <c r="E10" s="12">
        <v>615881.49571499997</v>
      </c>
      <c r="F10" s="7" t="s">
        <v>130</v>
      </c>
      <c r="G10" s="7">
        <v>26</v>
      </c>
      <c r="H10" s="12">
        <v>2080000</v>
      </c>
      <c r="I10" s="12">
        <v>1509222.3504999999</v>
      </c>
      <c r="J10" s="14">
        <v>5.7994020923300003</v>
      </c>
      <c r="K10" s="14">
        <v>1.8409371300999999</v>
      </c>
      <c r="L10" s="14">
        <v>1.1254410675099999</v>
      </c>
      <c r="M10" s="14">
        <v>0.91780401755499996</v>
      </c>
      <c r="N10" s="14">
        <v>1.27733779513</v>
      </c>
      <c r="O10" s="14">
        <v>0.61134139189699999</v>
      </c>
      <c r="P10" s="14">
        <v>0.24927630676500001</v>
      </c>
      <c r="Q10" s="14">
        <v>0.346925968912</v>
      </c>
      <c r="R10" s="12">
        <v>101.263999939</v>
      </c>
      <c r="S10" t="s">
        <v>134</v>
      </c>
      <c r="T10" s="12">
        <v>623046.16334600002</v>
      </c>
      <c r="U10" s="12">
        <v>4.8569998741099996</v>
      </c>
      <c r="V10" s="12">
        <v>619938.41596799996</v>
      </c>
      <c r="W10" s="12">
        <v>8.7780001163500003</v>
      </c>
      <c r="X10" s="12">
        <v>624328.08720299997</v>
      </c>
      <c r="Y10" s="12">
        <v>7.1779999733000004</v>
      </c>
      <c r="Z10" s="12">
        <v>617025.71535800002</v>
      </c>
      <c r="AA10" s="12">
        <v>5.5820000171700004</v>
      </c>
      <c r="AB10" s="12">
        <v>617025.71535800002</v>
      </c>
      <c r="AC10" s="12">
        <v>6.47099995613</v>
      </c>
      <c r="AD10" s="3">
        <f t="shared" si="0"/>
        <v>5.4276024820277165E-3</v>
      </c>
      <c r="AE10" s="3">
        <f t="shared" si="1"/>
        <v>7.1301439678781407E-3</v>
      </c>
      <c r="AF10" s="27">
        <f t="shared" si="2"/>
        <v>6.5731999874119991</v>
      </c>
    </row>
    <row r="11" spans="1:32" x14ac:dyDescent="0.2">
      <c r="A11" s="7" t="s">
        <v>19</v>
      </c>
      <c r="B11" s="7">
        <v>2200000</v>
      </c>
      <c r="C11" s="15">
        <v>1.7</v>
      </c>
      <c r="D11" s="14">
        <v>1E-3</v>
      </c>
      <c r="E11" s="12">
        <v>600048.46817899996</v>
      </c>
      <c r="F11" s="7" t="s">
        <v>130</v>
      </c>
      <c r="G11" s="7">
        <v>27</v>
      </c>
      <c r="H11" s="12">
        <v>2160000</v>
      </c>
      <c r="I11" s="12">
        <v>1489188.4057700001</v>
      </c>
      <c r="J11" s="14">
        <v>5.7994020923300003</v>
      </c>
      <c r="K11" s="14">
        <v>1.81649988749</v>
      </c>
      <c r="L11" s="14">
        <v>1.1019188361700001</v>
      </c>
      <c r="M11" s="14">
        <v>0.893851452484</v>
      </c>
      <c r="N11" s="14">
        <v>1.2491235007499999</v>
      </c>
      <c r="O11" s="14">
        <v>0.606616517706</v>
      </c>
      <c r="P11" s="14">
        <v>0.24603674865</v>
      </c>
      <c r="Q11" s="14">
        <v>0.34382702397800002</v>
      </c>
      <c r="R11" s="12">
        <v>109.39100003199999</v>
      </c>
      <c r="S11" t="s">
        <v>134</v>
      </c>
      <c r="T11" s="12">
        <v>602958.62044700002</v>
      </c>
      <c r="U11" s="12">
        <v>6.2980000972700001</v>
      </c>
      <c r="V11" s="12">
        <v>600048.46817899996</v>
      </c>
      <c r="W11" s="12">
        <v>11.286000013400001</v>
      </c>
      <c r="X11" s="12">
        <v>600048.46817899996</v>
      </c>
      <c r="Y11" s="12">
        <v>8.39699983597</v>
      </c>
      <c r="Z11" s="12">
        <v>602601.48357399995</v>
      </c>
      <c r="AA11" s="12">
        <v>5.5099999904599999</v>
      </c>
      <c r="AB11" s="12">
        <v>602958.62044700002</v>
      </c>
      <c r="AC11" s="12">
        <v>5.88800001144</v>
      </c>
      <c r="AD11" s="3">
        <f t="shared" si="0"/>
        <v>2.5521521607362579E-3</v>
      </c>
      <c r="AE11" s="3">
        <f t="shared" si="1"/>
        <v>2.7908811954510874E-3</v>
      </c>
      <c r="AF11" s="27">
        <f t="shared" si="2"/>
        <v>7.4757999897079994</v>
      </c>
    </row>
    <row r="12" spans="1:32" x14ac:dyDescent="0.2">
      <c r="A12" s="7" t="s">
        <v>19</v>
      </c>
      <c r="B12" s="7">
        <v>2300000</v>
      </c>
      <c r="C12" s="15">
        <v>1.67</v>
      </c>
      <c r="D12" s="14">
        <v>1E-3</v>
      </c>
      <c r="E12" s="12">
        <v>577353.81532699999</v>
      </c>
      <c r="F12" s="7" t="s">
        <v>130</v>
      </c>
      <c r="G12" s="7">
        <v>28</v>
      </c>
      <c r="H12" s="12">
        <v>2240000</v>
      </c>
      <c r="I12" s="12">
        <v>1473976.69582</v>
      </c>
      <c r="J12" s="14">
        <v>5.2863144637600001</v>
      </c>
      <c r="K12" s="14">
        <v>1.79794476761</v>
      </c>
      <c r="L12" s="14">
        <v>1.0781002561299999</v>
      </c>
      <c r="M12" s="14">
        <v>0.87931441539300004</v>
      </c>
      <c r="N12" s="14">
        <v>1.2253022576899999</v>
      </c>
      <c r="O12" s="14">
        <v>0.599629240871</v>
      </c>
      <c r="P12" s="14">
        <v>0.24453321126300001</v>
      </c>
      <c r="Q12" s="14">
        <v>0.340750806076</v>
      </c>
      <c r="R12" s="12">
        <v>138.46200013199999</v>
      </c>
      <c r="S12" t="s">
        <v>134</v>
      </c>
      <c r="T12" s="12">
        <v>578050.43636699999</v>
      </c>
      <c r="U12" s="12">
        <v>7.4939999580399999</v>
      </c>
      <c r="V12" s="12">
        <v>577353.81532699999</v>
      </c>
      <c r="W12" s="12">
        <v>5.6909999847400004</v>
      </c>
      <c r="X12" s="12">
        <v>577353.81532699999</v>
      </c>
      <c r="Y12" s="12">
        <v>6.4600000381499996</v>
      </c>
      <c r="Z12" s="12">
        <v>577353.81532699999</v>
      </c>
      <c r="AA12" s="12">
        <v>6.7360000610400004</v>
      </c>
      <c r="AB12" s="12">
        <v>578050.43636699999</v>
      </c>
      <c r="AC12" s="12">
        <v>6.3039999008200001</v>
      </c>
      <c r="AD12" s="3">
        <f t="shared" si="0"/>
        <v>6.605498852475663E-4</v>
      </c>
      <c r="AE12" s="3">
        <f t="shared" si="1"/>
        <v>4.8263024960202715E-4</v>
      </c>
      <c r="AF12" s="27">
        <f t="shared" si="2"/>
        <v>6.5369999885579997</v>
      </c>
    </row>
    <row r="13" spans="1:32" x14ac:dyDescent="0.2">
      <c r="A13" s="7" t="s">
        <v>19</v>
      </c>
      <c r="B13" s="7">
        <v>1900000</v>
      </c>
      <c r="C13" s="15">
        <v>1.87</v>
      </c>
      <c r="D13" s="14">
        <v>0.34</v>
      </c>
      <c r="E13" s="12">
        <v>983177.61865700001</v>
      </c>
      <c r="F13" s="7" t="s">
        <v>130</v>
      </c>
      <c r="G13" s="7">
        <v>23</v>
      </c>
      <c r="H13" s="12">
        <v>1840000</v>
      </c>
      <c r="I13" s="12">
        <v>1612353.53229</v>
      </c>
      <c r="J13" s="14">
        <v>6.3722149204100003</v>
      </c>
      <c r="K13" s="14">
        <v>1.9667357056200001</v>
      </c>
      <c r="L13" s="14">
        <v>1.17559245448</v>
      </c>
      <c r="M13" s="14">
        <v>0.95199371425299995</v>
      </c>
      <c r="N13" s="14">
        <v>1.3343780105900001</v>
      </c>
      <c r="O13" s="14">
        <v>0.59773789183799997</v>
      </c>
      <c r="P13" s="14">
        <v>0.242023804097</v>
      </c>
      <c r="Q13" s="14">
        <v>0.33923673800600002</v>
      </c>
      <c r="R13" s="12">
        <v>101.51100015599999</v>
      </c>
      <c r="S13" t="s">
        <v>134</v>
      </c>
      <c r="T13" s="12">
        <v>983177.61865700001</v>
      </c>
      <c r="U13" s="12">
        <v>10.187000036200001</v>
      </c>
      <c r="V13" s="12">
        <v>983177.61865700001</v>
      </c>
      <c r="W13" s="12">
        <v>7.3429999351499999</v>
      </c>
      <c r="X13" s="12">
        <v>983177.61865700001</v>
      </c>
      <c r="Y13" s="12">
        <v>7.0490000247999998</v>
      </c>
      <c r="Z13" s="12">
        <v>1000440.89888</v>
      </c>
      <c r="AA13" s="12">
        <v>6.1429998874700003</v>
      </c>
      <c r="AB13" s="12">
        <v>983177.61865700001</v>
      </c>
      <c r="AC13" s="12">
        <v>8.9409999847399995</v>
      </c>
      <c r="AD13" s="3">
        <f t="shared" si="0"/>
        <v>7.8249916068976414E-3</v>
      </c>
      <c r="AE13" s="3">
        <f t="shared" si="1"/>
        <v>3.5117317350210208E-3</v>
      </c>
      <c r="AF13" s="27">
        <f t="shared" si="2"/>
        <v>7.9325999736720005</v>
      </c>
    </row>
    <row r="14" spans="1:32" x14ac:dyDescent="0.2">
      <c r="A14" s="7" t="s">
        <v>19</v>
      </c>
      <c r="B14" s="7">
        <v>2000000</v>
      </c>
      <c r="C14" s="15">
        <v>1.78</v>
      </c>
      <c r="D14" s="14">
        <v>0.35</v>
      </c>
      <c r="E14" s="12">
        <v>947628.84287699999</v>
      </c>
      <c r="F14" s="7" t="s">
        <v>130</v>
      </c>
      <c r="G14" s="7">
        <v>25</v>
      </c>
      <c r="H14" s="12">
        <v>2000000</v>
      </c>
      <c r="I14" s="12">
        <v>1529089.0974099999</v>
      </c>
      <c r="J14" s="14">
        <v>5.7994020923300003</v>
      </c>
      <c r="K14" s="14">
        <v>1.86517042616</v>
      </c>
      <c r="L14" s="14">
        <v>1.15098754517</v>
      </c>
      <c r="M14" s="14">
        <v>0.93391373786300003</v>
      </c>
      <c r="N14" s="14">
        <v>1.30632157586</v>
      </c>
      <c r="O14" s="14">
        <v>0.61709510778599996</v>
      </c>
      <c r="P14" s="14">
        <v>0.250356140319</v>
      </c>
      <c r="Q14" s="14">
        <v>0.35018826096</v>
      </c>
      <c r="R14" s="12">
        <v>94.838999986600001</v>
      </c>
      <c r="S14" t="s">
        <v>134</v>
      </c>
      <c r="T14" s="12">
        <v>952231.328094</v>
      </c>
      <c r="U14" s="12">
        <v>7.5820000171700004</v>
      </c>
      <c r="V14" s="12">
        <v>947628.84287699999</v>
      </c>
      <c r="W14" s="12">
        <v>10.861000061</v>
      </c>
      <c r="X14" s="12">
        <v>947628.84287699999</v>
      </c>
      <c r="Y14" s="12">
        <v>10.227999925600001</v>
      </c>
      <c r="Z14" s="12">
        <v>956383.81138900004</v>
      </c>
      <c r="AA14" s="12">
        <v>4.9570000171700004</v>
      </c>
      <c r="AB14" s="12">
        <v>947628.84287699999</v>
      </c>
      <c r="AC14" s="12">
        <v>5.5230000019099998</v>
      </c>
      <c r="AD14" s="3">
        <f t="shared" si="0"/>
        <v>4.1478477342204697E-3</v>
      </c>
      <c r="AE14" s="3">
        <f t="shared" si="1"/>
        <v>2.8191319479990949E-3</v>
      </c>
      <c r="AF14" s="27">
        <f t="shared" si="2"/>
        <v>7.8302000045700009</v>
      </c>
    </row>
    <row r="15" spans="1:32" x14ac:dyDescent="0.2">
      <c r="A15" s="7" t="s">
        <v>19</v>
      </c>
      <c r="B15" s="7">
        <v>2100000</v>
      </c>
      <c r="C15" s="15">
        <v>1.74</v>
      </c>
      <c r="D15" s="14">
        <v>0.34</v>
      </c>
      <c r="E15" s="12">
        <v>918667.25238099997</v>
      </c>
      <c r="F15" s="7" t="s">
        <v>130</v>
      </c>
      <c r="G15" s="7">
        <v>26</v>
      </c>
      <c r="H15" s="12">
        <v>2080000</v>
      </c>
      <c r="I15" s="12">
        <v>1507248.60718</v>
      </c>
      <c r="J15" s="14">
        <v>5.7994020923300003</v>
      </c>
      <c r="K15" s="14">
        <v>1.8385295740800001</v>
      </c>
      <c r="L15" s="14">
        <v>1.1274946233700001</v>
      </c>
      <c r="M15" s="14">
        <v>0.91648250928200004</v>
      </c>
      <c r="N15" s="14">
        <v>1.2794975612299999</v>
      </c>
      <c r="O15" s="14">
        <v>0.61325889953900004</v>
      </c>
      <c r="P15" s="14">
        <v>0.24924334158299999</v>
      </c>
      <c r="Q15" s="14">
        <v>0.34796763110899998</v>
      </c>
      <c r="R15" s="12">
        <v>94.190000057199995</v>
      </c>
      <c r="S15" t="s">
        <v>134</v>
      </c>
      <c r="T15" s="12">
        <v>919296.72052099998</v>
      </c>
      <c r="U15" s="12">
        <v>8.0299999713899997</v>
      </c>
      <c r="V15" s="12">
        <v>918667.25238099997</v>
      </c>
      <c r="W15" s="12">
        <v>7.15400004387</v>
      </c>
      <c r="X15" s="12">
        <v>919296.72052099998</v>
      </c>
      <c r="Y15" s="12">
        <v>6.2639999389599996</v>
      </c>
      <c r="Z15" s="12">
        <v>927862.93797900004</v>
      </c>
      <c r="AA15" s="12">
        <v>4.1229999065399996</v>
      </c>
      <c r="AB15" s="12">
        <v>919296.72052099998</v>
      </c>
      <c r="AC15" s="12">
        <v>4.36199998856</v>
      </c>
      <c r="AD15" s="3">
        <f t="shared" si="0"/>
        <v>4.2468055394068492E-3</v>
      </c>
      <c r="AE15" s="3">
        <f t="shared" si="1"/>
        <v>2.4130804683136936E-3</v>
      </c>
      <c r="AF15" s="27">
        <f t="shared" si="2"/>
        <v>5.9865999698640007</v>
      </c>
    </row>
    <row r="16" spans="1:32" x14ac:dyDescent="0.2">
      <c r="A16" s="7" t="s">
        <v>19</v>
      </c>
      <c r="B16" s="7">
        <v>2200000</v>
      </c>
      <c r="C16" s="15">
        <v>1.7</v>
      </c>
      <c r="D16" s="14">
        <v>0.35</v>
      </c>
      <c r="E16" s="12">
        <v>908931.04610399995</v>
      </c>
      <c r="F16" s="7" t="s">
        <v>130</v>
      </c>
      <c r="G16" s="7">
        <v>27</v>
      </c>
      <c r="H16" s="12">
        <v>2160000</v>
      </c>
      <c r="I16" s="12">
        <v>1479501.5857299999</v>
      </c>
      <c r="J16" s="14">
        <v>5.7994020923300003</v>
      </c>
      <c r="K16" s="14">
        <v>1.8046839833099999</v>
      </c>
      <c r="L16" s="14">
        <v>1.0979115932800001</v>
      </c>
      <c r="M16" s="14">
        <v>0.90714844423800001</v>
      </c>
      <c r="N16" s="14">
        <v>1.24717081454</v>
      </c>
      <c r="O16" s="14">
        <v>0.60836778263500002</v>
      </c>
      <c r="P16" s="14">
        <v>0.25133166045299998</v>
      </c>
      <c r="Q16" s="14">
        <v>0.34553717605599998</v>
      </c>
      <c r="R16" s="12">
        <v>95.174999952299999</v>
      </c>
      <c r="S16" t="s">
        <v>134</v>
      </c>
      <c r="T16" s="12">
        <v>909056.68322200002</v>
      </c>
      <c r="U16" s="12">
        <v>6.5850000381499996</v>
      </c>
      <c r="V16" s="12">
        <v>908931.04610399995</v>
      </c>
      <c r="W16" s="12">
        <v>5.7669999599499997</v>
      </c>
      <c r="X16" s="12">
        <v>908931.04610399995</v>
      </c>
      <c r="Y16" s="12">
        <v>6.9270000457799998</v>
      </c>
      <c r="Z16" s="12">
        <v>908931.04610399995</v>
      </c>
      <c r="AA16" s="12">
        <v>5.5050001144399996</v>
      </c>
      <c r="AB16" s="12">
        <v>910492.24712800002</v>
      </c>
      <c r="AC16" s="12">
        <v>4.8810000419600001</v>
      </c>
      <c r="AD16" s="3">
        <f t="shared" si="0"/>
        <v>7.5478622627382836E-4</v>
      </c>
      <c r="AE16" s="3">
        <f t="shared" si="1"/>
        <v>3.7116966115973067E-4</v>
      </c>
      <c r="AF16" s="27">
        <f t="shared" si="2"/>
        <v>5.9330000400559992</v>
      </c>
    </row>
    <row r="17" spans="1:32" x14ac:dyDescent="0.2">
      <c r="A17" s="7" t="s">
        <v>19</v>
      </c>
      <c r="B17" s="7">
        <v>2300000</v>
      </c>
      <c r="C17" s="15">
        <v>1.67</v>
      </c>
      <c r="D17" s="14">
        <v>0.34</v>
      </c>
      <c r="E17" s="12">
        <v>879997.09109300002</v>
      </c>
      <c r="F17" s="7" t="s">
        <v>130</v>
      </c>
      <c r="G17" s="7">
        <v>28</v>
      </c>
      <c r="H17" s="12">
        <v>2240000</v>
      </c>
      <c r="I17" s="12">
        <v>1464289.8757799999</v>
      </c>
      <c r="J17" s="14">
        <v>5.2863144637600001</v>
      </c>
      <c r="K17" s="14">
        <v>1.7861288634300001</v>
      </c>
      <c r="L17" s="14">
        <v>1.0737999890100001</v>
      </c>
      <c r="M17" s="14">
        <v>0.89288066310400005</v>
      </c>
      <c r="N17" s="14">
        <v>1.22322924305</v>
      </c>
      <c r="O17" s="14">
        <v>0.601188419827</v>
      </c>
      <c r="P17" s="14">
        <v>0.249948556732</v>
      </c>
      <c r="Q17" s="14">
        <v>0.342424689532</v>
      </c>
      <c r="R17" s="12">
        <v>86.417999982799998</v>
      </c>
      <c r="S17" t="s">
        <v>134</v>
      </c>
      <c r="T17" s="12">
        <v>881234.28994199994</v>
      </c>
      <c r="U17" s="12">
        <v>4.9379999637600003</v>
      </c>
      <c r="V17" s="12">
        <v>879997.09109300002</v>
      </c>
      <c r="W17" s="12">
        <v>6.0709998607599998</v>
      </c>
      <c r="X17" s="12">
        <v>879997.09109300002</v>
      </c>
      <c r="Y17" s="12">
        <v>9.9210000038100006</v>
      </c>
      <c r="Z17" s="12">
        <v>880175.78440999996</v>
      </c>
      <c r="AA17" s="12">
        <v>3.9270000457799998</v>
      </c>
      <c r="AB17" s="12">
        <v>881234.28994199994</v>
      </c>
      <c r="AC17" s="12">
        <v>4.6240000724800003</v>
      </c>
      <c r="AD17" s="3">
        <f t="shared" si="0"/>
        <v>7.3720474445371762E-4</v>
      </c>
      <c r="AE17" s="3">
        <f t="shared" si="1"/>
        <v>6.0297722386886364E-4</v>
      </c>
      <c r="AF17" s="27">
        <f t="shared" si="2"/>
        <v>5.896199989318001</v>
      </c>
    </row>
    <row r="18" spans="1:32" x14ac:dyDescent="0.2">
      <c r="J18" s="37">
        <f>SUM(J8:J12)/SUM(J3:J7)-1</f>
        <v>-0.29285817840182027</v>
      </c>
      <c r="K18" s="37">
        <f>SUM(K8:K12)/SUM(K3:K7)-1</f>
        <v>6.4870128201494737E-2</v>
      </c>
      <c r="L18" s="37">
        <f>SUM(L8:L12)/SUM(L3:L7)-1</f>
        <v>-0.17051423252084563</v>
      </c>
      <c r="M18" s="37">
        <f t="shared" ref="M18:R19" si="3">SUM(M8:M12)/SUM(M3:M7)-1</f>
        <v>-0.17164102303700601</v>
      </c>
      <c r="N18" s="37">
        <f t="shared" si="3"/>
        <v>-0.15902920179198632</v>
      </c>
      <c r="O18" s="37">
        <f t="shared" si="3"/>
        <v>-0.22159204932460219</v>
      </c>
      <c r="P18" s="37">
        <f t="shared" si="3"/>
        <v>-0.22283690052280813</v>
      </c>
      <c r="Q18" s="37">
        <f t="shared" si="3"/>
        <v>-0.21078565658280002</v>
      </c>
      <c r="R18" s="37">
        <f t="shared" si="3"/>
        <v>-0.13585658903010911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2" x14ac:dyDescent="0.2">
      <c r="J19" s="37">
        <f>SUM(J13:J17)/SUM(J3:J7)-1</f>
        <v>-0.29285817840182027</v>
      </c>
      <c r="K19" s="37">
        <f>SUM(K13:K17)/SUM(K3:K7)-1</f>
        <v>5.7305739361616093E-2</v>
      </c>
      <c r="L19" s="37">
        <f>SUM(L13:L17)/SUM(L3:L7)-1</f>
        <v>-0.16885413527724735</v>
      </c>
      <c r="M19" s="37">
        <f t="shared" ref="M19:Q19" si="4">SUM(M13:M17)/SUM(M3:M7)-1</f>
        <v>-0.16452958182254684</v>
      </c>
      <c r="N19" s="37">
        <f t="shared" si="4"/>
        <v>-0.15667128796356278</v>
      </c>
      <c r="O19" s="37">
        <f t="shared" si="4"/>
        <v>-0.2145201041667858</v>
      </c>
      <c r="P19" s="37">
        <f t="shared" si="4"/>
        <v>-0.21045997676271511</v>
      </c>
      <c r="Q19" s="37">
        <f t="shared" si="4"/>
        <v>-0.20296043864420321</v>
      </c>
      <c r="R19" s="37">
        <f t="shared" si="3"/>
        <v>3.2040398631196787E-2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RowHeight="14.25" x14ac:dyDescent="0.2"/>
  <cols>
    <col min="1" max="1" width="12.875" customWidth="1"/>
    <col min="2" max="2" width="7.375" customWidth="1"/>
    <col min="3" max="3" width="6.625" customWidth="1"/>
    <col min="4" max="4" width="6.5" customWidth="1"/>
    <col min="5" max="5" width="11" customWidth="1"/>
    <col min="6" max="6" width="5.625" customWidth="1"/>
    <col min="7" max="7" width="4.5" customWidth="1"/>
    <col min="8" max="8" width="8.625" style="21" customWidth="1"/>
    <col min="9" max="9" width="8.625" customWidth="1"/>
    <col min="10" max="17" width="6.25" customWidth="1"/>
    <col min="18" max="18" width="6.875" customWidth="1"/>
    <col min="19" max="19" width="7" customWidth="1"/>
    <col min="20" max="20" width="9.75" customWidth="1"/>
    <col min="21" max="21" width="6" customWidth="1"/>
    <col min="22" max="22" width="10.25" customWidth="1"/>
    <col min="23" max="23" width="6" customWidth="1"/>
    <col min="24" max="24" width="9.875" customWidth="1"/>
    <col min="25" max="25" width="6" customWidth="1"/>
    <col min="26" max="26" width="9.5" customWidth="1"/>
    <col min="27" max="27" width="6" customWidth="1"/>
    <col min="28" max="28" width="9.75" customWidth="1"/>
    <col min="29" max="29" width="6" customWidth="1"/>
    <col min="30" max="30" width="5.5" style="17" customWidth="1"/>
    <col min="31" max="31" width="7.125" style="17" customWidth="1"/>
    <col min="32" max="32" width="5.625" customWidth="1"/>
    <col min="33" max="33" width="5.125" customWidth="1"/>
  </cols>
  <sheetData>
    <row r="1" spans="1:33" x14ac:dyDescent="0.2">
      <c r="A1" s="7"/>
      <c r="B1" s="7" t="s">
        <v>10</v>
      </c>
      <c r="C1" s="8" t="s">
        <v>15</v>
      </c>
      <c r="D1" s="9" t="s">
        <v>20</v>
      </c>
      <c r="E1" s="11" t="s">
        <v>12</v>
      </c>
      <c r="F1" s="10" t="s">
        <v>5</v>
      </c>
      <c r="G1" s="7" t="s">
        <v>0</v>
      </c>
      <c r="H1" s="19" t="s">
        <v>13</v>
      </c>
      <c r="I1" s="11" t="s">
        <v>14</v>
      </c>
      <c r="J1" s="13" t="s">
        <v>1</v>
      </c>
      <c r="K1" s="13" t="s">
        <v>2</v>
      </c>
      <c r="L1" s="13" t="s">
        <v>6</v>
      </c>
      <c r="M1" s="13" t="s">
        <v>3</v>
      </c>
      <c r="N1" s="13" t="s">
        <v>4</v>
      </c>
      <c r="O1" s="13" t="s">
        <v>7</v>
      </c>
      <c r="P1" s="13" t="s">
        <v>8</v>
      </c>
      <c r="Q1" s="13" t="s">
        <v>9</v>
      </c>
      <c r="R1" s="11" t="s">
        <v>11</v>
      </c>
      <c r="S1" s="13" t="s">
        <v>24</v>
      </c>
      <c r="T1" s="11" t="s">
        <v>25</v>
      </c>
      <c r="U1" s="11" t="s">
        <v>27</v>
      </c>
      <c r="V1" s="11" t="s">
        <v>26</v>
      </c>
      <c r="W1" s="11" t="s">
        <v>27</v>
      </c>
      <c r="X1" s="11" t="s">
        <v>25</v>
      </c>
      <c r="Y1" s="11" t="s">
        <v>27</v>
      </c>
      <c r="Z1" s="11" t="s">
        <v>25</v>
      </c>
      <c r="AA1" s="11" t="s">
        <v>32</v>
      </c>
      <c r="AB1" s="11" t="s">
        <v>25</v>
      </c>
      <c r="AC1" s="11" t="s">
        <v>27</v>
      </c>
      <c r="AD1" s="16" t="s">
        <v>29</v>
      </c>
      <c r="AE1" s="16" t="s">
        <v>28</v>
      </c>
      <c r="AF1" s="11" t="s">
        <v>36</v>
      </c>
    </row>
    <row r="2" spans="1:33" x14ac:dyDescent="0.2">
      <c r="A2" s="7" t="s">
        <v>17</v>
      </c>
      <c r="B2" s="7" t="s">
        <v>21</v>
      </c>
      <c r="C2" s="15" t="s">
        <v>22</v>
      </c>
      <c r="D2" s="7" t="s">
        <v>22</v>
      </c>
      <c r="E2" s="11">
        <v>1138745.7205099999</v>
      </c>
      <c r="F2" s="7" t="s">
        <v>140</v>
      </c>
      <c r="G2" s="7">
        <v>13</v>
      </c>
      <c r="H2" s="20">
        <v>405732</v>
      </c>
      <c r="I2" s="12">
        <v>733013.72051100002</v>
      </c>
      <c r="J2" s="14">
        <v>4.5764703398300002</v>
      </c>
      <c r="K2" s="14">
        <v>1.02597030832</v>
      </c>
      <c r="L2" s="14">
        <v>0.54124313374900002</v>
      </c>
      <c r="M2" s="14">
        <v>0.40011398367500001</v>
      </c>
      <c r="N2" s="14">
        <v>0.57435565364700003</v>
      </c>
      <c r="O2" s="14">
        <v>0.52754268750300004</v>
      </c>
      <c r="P2" s="14">
        <v>0.194992964431</v>
      </c>
      <c r="Q2" s="14">
        <v>0.27990851635300001</v>
      </c>
      <c r="R2" s="12">
        <v>620.92399999999998</v>
      </c>
      <c r="S2" t="s">
        <v>30</v>
      </c>
      <c r="T2" s="11">
        <v>1138745.7205099999</v>
      </c>
      <c r="U2" s="12">
        <v>26.352989999999998</v>
      </c>
      <c r="V2" s="11">
        <v>1138745.7205099999</v>
      </c>
      <c r="W2" s="12">
        <v>33.407998999999997</v>
      </c>
      <c r="X2" s="11">
        <v>1138745.7205099999</v>
      </c>
      <c r="Y2" s="12">
        <v>24.960989999999999</v>
      </c>
      <c r="Z2" s="11">
        <v>1138745.7205099999</v>
      </c>
      <c r="AA2" s="12">
        <v>32.062899999999999</v>
      </c>
      <c r="AB2" s="11">
        <v>1138745.7205099999</v>
      </c>
      <c r="AC2" s="12">
        <v>21.884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27.7337758</v>
      </c>
    </row>
    <row r="3" spans="1:33" x14ac:dyDescent="0.2">
      <c r="A3" s="7" t="s">
        <v>18</v>
      </c>
      <c r="B3" s="7">
        <v>400000</v>
      </c>
      <c r="C3" s="15"/>
      <c r="D3" s="7"/>
      <c r="E3" s="11">
        <v>743107.38180500001</v>
      </c>
      <c r="F3" s="7" t="s">
        <v>140</v>
      </c>
      <c r="G3" s="7">
        <v>13</v>
      </c>
      <c r="H3" s="20">
        <v>398556</v>
      </c>
      <c r="I3" s="11">
        <v>743107.38180500001</v>
      </c>
      <c r="J3" s="14">
        <v>4.5764703398300002</v>
      </c>
      <c r="K3" s="14">
        <v>1.0400980067500001</v>
      </c>
      <c r="L3" s="14">
        <v>0.52307604403800001</v>
      </c>
      <c r="M3" s="14">
        <v>0.40070409275199997</v>
      </c>
      <c r="N3" s="14">
        <v>0.56945065748400003</v>
      </c>
      <c r="O3" s="14">
        <v>0.50291034175899996</v>
      </c>
      <c r="P3" s="14">
        <v>0.19262804569899999</v>
      </c>
      <c r="Q3" s="14">
        <v>0.273748557246</v>
      </c>
      <c r="R3" s="12">
        <v>2115.9969999800001</v>
      </c>
      <c r="S3" t="s">
        <v>31</v>
      </c>
      <c r="T3" s="11">
        <v>743107.38180500001</v>
      </c>
      <c r="U3" s="12">
        <v>52.440999984699999</v>
      </c>
      <c r="V3" s="11">
        <v>743107.38180500001</v>
      </c>
      <c r="W3" s="12">
        <v>45.304999828299998</v>
      </c>
      <c r="X3" s="11">
        <v>743107.38180500001</v>
      </c>
      <c r="Y3" s="12">
        <v>41.368999958000003</v>
      </c>
      <c r="Z3" s="11">
        <v>743107.38180500001</v>
      </c>
      <c r="AA3" s="12">
        <v>55.752000093500001</v>
      </c>
      <c r="AB3" s="11">
        <v>743107.38180500001</v>
      </c>
      <c r="AC3" s="12">
        <v>53.433000087700002</v>
      </c>
      <c r="AD3" s="17">
        <f t="shared" ref="AD3:AD12" si="0">STDEV(T3,V3,X3,Z3,AB3)/AVERAGE(T3,V3,X3,Z3,AB3)</f>
        <v>0</v>
      </c>
      <c r="AE3" s="17">
        <f>(AVERAGE(T3,V3,X3,Z3,AB3)-E3)/E3</f>
        <v>0</v>
      </c>
      <c r="AF3" s="4">
        <f t="shared" ref="AF3:AF12" si="1">AVERAGE(U3,W3,Y3,AA3,AC3)</f>
        <v>49.659999990439999</v>
      </c>
    </row>
    <row r="4" spans="1:33" x14ac:dyDescent="0.2">
      <c r="A4" s="7" t="s">
        <v>18</v>
      </c>
      <c r="B4" s="7">
        <v>430000</v>
      </c>
      <c r="C4" s="15"/>
      <c r="D4" s="7"/>
      <c r="E4" s="12">
        <v>714898.47546900006</v>
      </c>
      <c r="F4" s="7" t="s">
        <v>140</v>
      </c>
      <c r="G4" s="7">
        <v>14</v>
      </c>
      <c r="H4" s="20">
        <v>429106</v>
      </c>
      <c r="I4" s="12">
        <v>714898.47546900006</v>
      </c>
      <c r="J4" s="14">
        <v>4.5764703398300002</v>
      </c>
      <c r="K4" s="14">
        <v>1.0006151164299999</v>
      </c>
      <c r="L4" s="14">
        <v>0.49792333204</v>
      </c>
      <c r="M4" s="14">
        <v>0.37693964730099999</v>
      </c>
      <c r="N4" s="14">
        <v>0.53727745553399997</v>
      </c>
      <c r="O4" s="14">
        <v>0.49761723949999997</v>
      </c>
      <c r="P4" s="14">
        <v>0.188353964033</v>
      </c>
      <c r="Q4" s="14">
        <v>0.268473585254</v>
      </c>
      <c r="R4" s="12">
        <v>2116.5950000299999</v>
      </c>
      <c r="S4" t="s">
        <v>31</v>
      </c>
      <c r="T4" s="11">
        <v>717227.26663500001</v>
      </c>
      <c r="U4" s="12">
        <v>49.812999963800003</v>
      </c>
      <c r="V4" s="11">
        <v>717227.26663500001</v>
      </c>
      <c r="W4" s="12">
        <v>49.783999919899998</v>
      </c>
      <c r="X4" s="11">
        <v>716506.09543800005</v>
      </c>
      <c r="Y4" s="12">
        <v>37.641000032400001</v>
      </c>
      <c r="Z4" s="11">
        <v>714898.47546900006</v>
      </c>
      <c r="AA4" s="12">
        <v>65.527999877900001</v>
      </c>
      <c r="AB4" s="11">
        <v>714898.47546900006</v>
      </c>
      <c r="AC4" s="12">
        <v>60.594000101100001</v>
      </c>
      <c r="AD4" s="17">
        <f t="shared" si="0"/>
        <v>1.6492966926502628E-3</v>
      </c>
      <c r="AE4" s="17">
        <f t="shared" ref="AE4:AE12" si="2">(AVERAGE(T4,V4,X4,Z4,AB4)-E4)/E4</f>
        <v>1.7527530176617144E-3</v>
      </c>
      <c r="AF4" s="4">
        <f t="shared" si="1"/>
        <v>52.671999979019994</v>
      </c>
    </row>
    <row r="5" spans="1:33" x14ac:dyDescent="0.2">
      <c r="A5" s="7" t="s">
        <v>18</v>
      </c>
      <c r="B5" s="7">
        <v>460000</v>
      </c>
      <c r="C5" s="15"/>
      <c r="D5" s="7"/>
      <c r="E5" s="12">
        <v>690178.45893700002</v>
      </c>
      <c r="F5" s="7" t="s">
        <v>140</v>
      </c>
      <c r="G5" s="7">
        <v>15</v>
      </c>
      <c r="H5" s="20">
        <v>459453</v>
      </c>
      <c r="I5" s="12">
        <v>690178.45893700002</v>
      </c>
      <c r="J5" s="14">
        <v>3.3807107359700002</v>
      </c>
      <c r="K5" s="14">
        <v>0.96601548715499996</v>
      </c>
      <c r="L5" s="14">
        <v>0.43961619250700001</v>
      </c>
      <c r="M5" s="14">
        <v>0.35096094516600002</v>
      </c>
      <c r="N5" s="14">
        <v>0.49316269621199998</v>
      </c>
      <c r="O5" s="14">
        <v>0.45508193020999999</v>
      </c>
      <c r="P5" s="14">
        <v>0.18165389159600001</v>
      </c>
      <c r="Q5" s="14">
        <v>0.25525610239699997</v>
      </c>
      <c r="R5" s="12">
        <v>1978.51999998</v>
      </c>
      <c r="S5" t="s">
        <v>31</v>
      </c>
      <c r="T5" s="11">
        <v>690178.45893700002</v>
      </c>
      <c r="U5" s="12">
        <v>41.516000032400001</v>
      </c>
      <c r="V5" s="11">
        <v>690178.45893700002</v>
      </c>
      <c r="W5" s="12">
        <v>34.133000135400003</v>
      </c>
      <c r="X5" s="11">
        <v>690178.45893700002</v>
      </c>
      <c r="Y5" s="12">
        <v>37.930999994300002</v>
      </c>
      <c r="Z5" s="11">
        <v>690178.45893700002</v>
      </c>
      <c r="AA5" s="12">
        <v>59.404999971400002</v>
      </c>
      <c r="AB5" s="11">
        <v>690178.45893700002</v>
      </c>
      <c r="AC5" s="12">
        <v>39.092000007599999</v>
      </c>
      <c r="AD5" s="17">
        <f t="shared" si="0"/>
        <v>0</v>
      </c>
      <c r="AE5" s="17">
        <f t="shared" si="2"/>
        <v>0</v>
      </c>
      <c r="AF5" s="4">
        <f t="shared" si="1"/>
        <v>42.415400028220006</v>
      </c>
    </row>
    <row r="6" spans="1:33" x14ac:dyDescent="0.2">
      <c r="A6" s="7" t="s">
        <v>18</v>
      </c>
      <c r="B6" s="7">
        <v>490000</v>
      </c>
      <c r="C6" s="15"/>
      <c r="D6" s="7"/>
      <c r="E6" s="12">
        <v>671300.56618900003</v>
      </c>
      <c r="F6" s="7" t="s">
        <v>140</v>
      </c>
      <c r="G6" s="7">
        <v>16</v>
      </c>
      <c r="H6" s="20">
        <v>488662</v>
      </c>
      <c r="I6" s="12">
        <v>671300.56618900003</v>
      </c>
      <c r="J6" s="14">
        <v>3.3807107359700002</v>
      </c>
      <c r="K6" s="14">
        <v>0.93959284744000005</v>
      </c>
      <c r="L6" s="14">
        <v>0.43373333490299998</v>
      </c>
      <c r="M6" s="14">
        <v>0.34588754434199998</v>
      </c>
      <c r="N6" s="14">
        <v>0.48622501925799999</v>
      </c>
      <c r="O6" s="14">
        <v>0.46161838724600002</v>
      </c>
      <c r="P6" s="14">
        <v>0.18406246135500001</v>
      </c>
      <c r="Q6" s="14">
        <v>0.25874240134100002</v>
      </c>
      <c r="R6" s="12">
        <v>1793.46200013</v>
      </c>
      <c r="S6" t="s">
        <v>31</v>
      </c>
      <c r="T6" s="11">
        <v>671300.56618900003</v>
      </c>
      <c r="U6" s="12">
        <v>44.092000007599999</v>
      </c>
      <c r="V6" s="11">
        <v>671300.56618900003</v>
      </c>
      <c r="W6" s="12">
        <v>43.723000049600003</v>
      </c>
      <c r="X6" s="11">
        <v>671300.56618900003</v>
      </c>
      <c r="Y6" s="12">
        <v>37.844000101100001</v>
      </c>
      <c r="Z6" s="11">
        <v>671300.56618900003</v>
      </c>
      <c r="AA6" s="12">
        <v>35.3840000629</v>
      </c>
      <c r="AB6" s="11">
        <v>671300.56618900003</v>
      </c>
      <c r="AC6" s="12">
        <v>39.543999910399997</v>
      </c>
      <c r="AD6" s="17">
        <f t="shared" si="0"/>
        <v>0</v>
      </c>
      <c r="AE6" s="17">
        <f t="shared" si="2"/>
        <v>0</v>
      </c>
      <c r="AF6" s="4">
        <f t="shared" si="1"/>
        <v>40.117400026319999</v>
      </c>
    </row>
    <row r="7" spans="1:33" x14ac:dyDescent="0.2">
      <c r="A7" s="7" t="s">
        <v>18</v>
      </c>
      <c r="B7" s="7">
        <v>520000</v>
      </c>
      <c r="C7" s="15"/>
      <c r="D7" s="7"/>
      <c r="E7" s="12">
        <v>659938.62328599999</v>
      </c>
      <c r="F7" s="7" t="s">
        <v>140</v>
      </c>
      <c r="G7" s="7">
        <v>16</v>
      </c>
      <c r="H7" s="20">
        <v>519156</v>
      </c>
      <c r="I7" s="12">
        <v>659938.62328599999</v>
      </c>
      <c r="J7" s="14">
        <v>3.3807107359700002</v>
      </c>
      <c r="K7" s="14">
        <v>0.92368998541000003</v>
      </c>
      <c r="L7" s="14">
        <v>0.443212046395</v>
      </c>
      <c r="M7" s="14">
        <v>0.34796119035400003</v>
      </c>
      <c r="N7" s="14">
        <v>0.49268992816399998</v>
      </c>
      <c r="O7" s="14">
        <v>0.47982770561100002</v>
      </c>
      <c r="P7" s="14">
        <v>0.188353882715</v>
      </c>
      <c r="Q7" s="14">
        <v>0.26669658432299997</v>
      </c>
      <c r="R7" s="12">
        <v>2569.9719998800001</v>
      </c>
      <c r="S7" t="s">
        <v>31</v>
      </c>
      <c r="T7" s="11">
        <v>659938.62328599999</v>
      </c>
      <c r="U7" s="12">
        <v>74.967000007600006</v>
      </c>
      <c r="V7" s="11">
        <v>660570.21549099998</v>
      </c>
      <c r="W7" s="12">
        <v>33.621000051499998</v>
      </c>
      <c r="X7" s="11">
        <v>659938.62328599999</v>
      </c>
      <c r="Y7" s="12">
        <v>50.460000038099999</v>
      </c>
      <c r="Z7" s="11">
        <v>659938.62328599999</v>
      </c>
      <c r="AA7" s="12">
        <v>44.529999971400002</v>
      </c>
      <c r="AB7" s="11">
        <v>659938.62328599999</v>
      </c>
      <c r="AC7" s="12">
        <v>50.656000137299998</v>
      </c>
      <c r="AD7" s="17">
        <f t="shared" si="0"/>
        <v>4.2792247100530975E-4</v>
      </c>
      <c r="AE7" s="17">
        <f t="shared" si="2"/>
        <v>1.9140937739194191E-4</v>
      </c>
      <c r="AF7" s="4">
        <f t="shared" si="1"/>
        <v>50.846800041180003</v>
      </c>
    </row>
    <row r="8" spans="1:33" x14ac:dyDescent="0.2">
      <c r="A8" s="7" t="s">
        <v>19</v>
      </c>
      <c r="B8" s="7">
        <v>400000</v>
      </c>
      <c r="C8" s="15">
        <v>1.04</v>
      </c>
      <c r="D8" s="7">
        <v>1E-3</v>
      </c>
      <c r="E8" s="12">
        <v>86895.8492692</v>
      </c>
      <c r="F8" s="7" t="s">
        <v>140</v>
      </c>
      <c r="G8" s="7">
        <v>14</v>
      </c>
      <c r="H8" s="20">
        <v>397128</v>
      </c>
      <c r="I8" s="12">
        <v>789829.71489499998</v>
      </c>
      <c r="J8" s="14">
        <v>3.3807107359700002</v>
      </c>
      <c r="K8" s="14">
        <v>1.1054934081500001</v>
      </c>
      <c r="L8" s="14">
        <v>0.438800364424</v>
      </c>
      <c r="M8" s="14">
        <v>0.35526250267999998</v>
      </c>
      <c r="N8" s="14">
        <v>0.49544817933800001</v>
      </c>
      <c r="O8" s="14">
        <v>0.39692716500000003</v>
      </c>
      <c r="P8" s="14">
        <v>0.16068051607600001</v>
      </c>
      <c r="Q8" s="14">
        <v>0.22408463753999999</v>
      </c>
      <c r="R8" s="12">
        <v>5080.53600001</v>
      </c>
      <c r="S8" t="s">
        <v>31</v>
      </c>
      <c r="T8" s="11">
        <v>86895.8492692</v>
      </c>
      <c r="U8" s="12">
        <v>86.763000011399996</v>
      </c>
      <c r="V8" s="11">
        <v>86895.8492692</v>
      </c>
      <c r="W8" s="12">
        <v>59.4010000229</v>
      </c>
      <c r="X8" s="11">
        <v>86895.8492692</v>
      </c>
      <c r="Y8" s="12">
        <v>41.406000137299998</v>
      </c>
      <c r="Z8" s="11">
        <v>86895.8492692</v>
      </c>
      <c r="AA8" s="12">
        <v>52.130000114399998</v>
      </c>
      <c r="AB8" s="11">
        <v>86895.8492692</v>
      </c>
      <c r="AC8" s="12">
        <v>51.8659999371</v>
      </c>
      <c r="AD8" s="17">
        <f t="shared" si="0"/>
        <v>0</v>
      </c>
      <c r="AE8" s="17">
        <f t="shared" si="2"/>
        <v>0</v>
      </c>
      <c r="AF8" s="4">
        <f t="shared" si="1"/>
        <v>58.313200044619997</v>
      </c>
      <c r="AG8" s="15"/>
    </row>
    <row r="9" spans="1:33" x14ac:dyDescent="0.2">
      <c r="A9" s="7" t="s">
        <v>19</v>
      </c>
      <c r="B9" s="7">
        <v>430000</v>
      </c>
      <c r="C9" s="15">
        <v>1</v>
      </c>
      <c r="D9" s="7">
        <v>1E-3</v>
      </c>
      <c r="E9" s="12">
        <v>82771.937279100006</v>
      </c>
      <c r="F9" s="7" t="s">
        <v>140</v>
      </c>
      <c r="G9" s="7">
        <v>15</v>
      </c>
      <c r="H9" s="20">
        <v>429902</v>
      </c>
      <c r="I9" s="12">
        <v>732403.08412899997</v>
      </c>
      <c r="J9" s="14">
        <v>3.3807107359700002</v>
      </c>
      <c r="K9" s="14">
        <v>1.02511562473</v>
      </c>
      <c r="L9" s="14">
        <v>0.45223754375199998</v>
      </c>
      <c r="M9" s="14">
        <v>0.36798708095600002</v>
      </c>
      <c r="N9" s="14">
        <v>0.51300167968599997</v>
      </c>
      <c r="O9" s="14">
        <v>0.44115759514500003</v>
      </c>
      <c r="P9" s="14">
        <v>0.17948564634</v>
      </c>
      <c r="Q9" s="14">
        <v>0.25021649622300002</v>
      </c>
      <c r="R9" s="12">
        <v>3944.4480001900001</v>
      </c>
      <c r="S9" t="s">
        <v>31</v>
      </c>
      <c r="T9" s="11">
        <v>82771.937279100006</v>
      </c>
      <c r="U9" s="12">
        <v>84.375</v>
      </c>
      <c r="V9" s="11">
        <v>82771.937279100006</v>
      </c>
      <c r="W9" s="12">
        <v>51.6979999542</v>
      </c>
      <c r="X9" s="11">
        <v>82771.937279100006</v>
      </c>
      <c r="Y9" s="12">
        <v>54.293999910399997</v>
      </c>
      <c r="Z9" s="11">
        <v>82771.937279100006</v>
      </c>
      <c r="AA9" s="12">
        <v>104.575999975</v>
      </c>
      <c r="AB9" s="11">
        <v>82771.937279100006</v>
      </c>
      <c r="AC9" s="12">
        <v>39.117999792100001</v>
      </c>
      <c r="AD9" s="17">
        <f t="shared" si="0"/>
        <v>0</v>
      </c>
      <c r="AE9" s="17">
        <f t="shared" si="2"/>
        <v>0</v>
      </c>
      <c r="AF9" s="4">
        <f t="shared" si="1"/>
        <v>66.812199926340014</v>
      </c>
      <c r="AG9" s="15"/>
    </row>
    <row r="10" spans="1:33" x14ac:dyDescent="0.2">
      <c r="A10" s="7" t="s">
        <v>19</v>
      </c>
      <c r="B10" s="7">
        <v>460000</v>
      </c>
      <c r="C10" s="15">
        <v>0.97</v>
      </c>
      <c r="D10" s="7">
        <v>1E-3</v>
      </c>
      <c r="E10" s="12">
        <v>72088.089361399994</v>
      </c>
      <c r="F10" s="7" t="s">
        <v>140</v>
      </c>
      <c r="G10" s="7">
        <v>15</v>
      </c>
      <c r="H10" s="20">
        <v>457998</v>
      </c>
      <c r="I10" s="12">
        <v>700522.48428700003</v>
      </c>
      <c r="J10" s="14">
        <v>3.3807107359700002</v>
      </c>
      <c r="K10" s="14">
        <v>0.98049361025199999</v>
      </c>
      <c r="L10" s="14">
        <v>0.43173309265400001</v>
      </c>
      <c r="M10" s="14">
        <v>0.34807397593099998</v>
      </c>
      <c r="N10" s="14">
        <v>0.48616065748499998</v>
      </c>
      <c r="O10" s="14">
        <v>0.440322188886</v>
      </c>
      <c r="P10" s="14">
        <v>0.17749935965499999</v>
      </c>
      <c r="Q10" s="14">
        <v>0.247916280332</v>
      </c>
      <c r="R10" s="12">
        <v>3913.2109999700001</v>
      </c>
      <c r="S10" t="s">
        <v>31</v>
      </c>
      <c r="T10" s="11">
        <v>72088.089361399994</v>
      </c>
      <c r="U10" s="12">
        <v>65.447000026699996</v>
      </c>
      <c r="V10" s="11">
        <v>72088.089361399994</v>
      </c>
      <c r="W10" s="12">
        <v>37.796000003800003</v>
      </c>
      <c r="X10" s="11">
        <v>72088.089361399994</v>
      </c>
      <c r="Y10" s="12">
        <v>50.884999990499999</v>
      </c>
      <c r="Z10" s="11">
        <v>72088.089361399994</v>
      </c>
      <c r="AA10" s="12">
        <v>62.121000051499998</v>
      </c>
      <c r="AB10" s="11">
        <v>72088.089361399994</v>
      </c>
      <c r="AC10" s="12">
        <v>56.524999856900003</v>
      </c>
      <c r="AD10" s="17">
        <f t="shared" si="0"/>
        <v>0</v>
      </c>
      <c r="AE10" s="17">
        <f t="shared" si="2"/>
        <v>0</v>
      </c>
      <c r="AF10" s="4">
        <f t="shared" si="1"/>
        <v>54.554799985880003</v>
      </c>
      <c r="AG10" s="15"/>
    </row>
    <row r="11" spans="1:33" x14ac:dyDescent="0.2">
      <c r="A11" s="7" t="s">
        <v>19</v>
      </c>
      <c r="B11" s="7">
        <v>490000</v>
      </c>
      <c r="C11" s="15">
        <v>0.94</v>
      </c>
      <c r="D11" s="7">
        <v>1E-3</v>
      </c>
      <c r="E11" s="12">
        <v>66262.070605200002</v>
      </c>
      <c r="F11" s="7" t="s">
        <v>140</v>
      </c>
      <c r="G11" s="7">
        <v>16</v>
      </c>
      <c r="H11" s="20">
        <v>484522</v>
      </c>
      <c r="I11" s="12">
        <v>687340.37924200005</v>
      </c>
      <c r="J11" s="14">
        <v>2.8971330770999999</v>
      </c>
      <c r="K11" s="14">
        <v>0.962043139273</v>
      </c>
      <c r="L11" s="14">
        <v>0.41229693808700002</v>
      </c>
      <c r="M11" s="14">
        <v>0.338299716867</v>
      </c>
      <c r="N11" s="14">
        <v>0.46894573147200003</v>
      </c>
      <c r="O11" s="14">
        <v>0.42856387749800001</v>
      </c>
      <c r="P11" s="14">
        <v>0.175823569161</v>
      </c>
      <c r="Q11" s="14">
        <v>0.24372385828099999</v>
      </c>
      <c r="R11" s="12">
        <v>3774.3919999599998</v>
      </c>
      <c r="S11" t="s">
        <v>31</v>
      </c>
      <c r="T11" s="11">
        <v>66262.070605200002</v>
      </c>
      <c r="U11" s="12">
        <v>51.501000165900003</v>
      </c>
      <c r="V11" s="11">
        <v>66262.070605200002</v>
      </c>
      <c r="W11" s="12">
        <v>48.720999956100002</v>
      </c>
      <c r="X11" s="11">
        <v>66262.070605200002</v>
      </c>
      <c r="Y11" s="12">
        <v>46.210999965699997</v>
      </c>
      <c r="Z11" s="11">
        <v>66262.070605200002</v>
      </c>
      <c r="AA11" s="12">
        <v>52.4220001698</v>
      </c>
      <c r="AB11" s="11">
        <v>66262.070605200002</v>
      </c>
      <c r="AC11" s="12">
        <v>49.961999893200002</v>
      </c>
      <c r="AD11" s="17">
        <f t="shared" si="0"/>
        <v>0</v>
      </c>
      <c r="AE11" s="17">
        <f t="shared" si="2"/>
        <v>0</v>
      </c>
      <c r="AF11" s="4">
        <f t="shared" si="1"/>
        <v>49.763400030140005</v>
      </c>
      <c r="AG11" s="15"/>
    </row>
    <row r="12" spans="1:33" x14ac:dyDescent="0.2">
      <c r="A12" s="7" t="s">
        <v>19</v>
      </c>
      <c r="B12" s="7">
        <v>520000</v>
      </c>
      <c r="C12" s="15">
        <v>0.92</v>
      </c>
      <c r="D12" s="7">
        <v>1E-3</v>
      </c>
      <c r="E12" s="12">
        <v>62461.951320400003</v>
      </c>
      <c r="F12" s="7" t="s">
        <v>140</v>
      </c>
      <c r="G12" s="7">
        <v>17</v>
      </c>
      <c r="H12" s="20">
        <v>518439</v>
      </c>
      <c r="I12" s="12">
        <v>682680.36090199999</v>
      </c>
      <c r="J12" s="14">
        <v>2.8971330770999999</v>
      </c>
      <c r="K12" s="14">
        <v>0.95552069594300004</v>
      </c>
      <c r="L12" s="14">
        <v>0.38535750665099999</v>
      </c>
      <c r="M12" s="14">
        <v>0.30877808009800001</v>
      </c>
      <c r="N12" s="14">
        <v>0.434101788401</v>
      </c>
      <c r="O12" s="14">
        <v>0.40329582424299998</v>
      </c>
      <c r="P12" s="14">
        <v>0.16157582007900001</v>
      </c>
      <c r="Q12" s="14">
        <v>0.22715457145199999</v>
      </c>
      <c r="R12" s="12">
        <v>3746.7239999799999</v>
      </c>
      <c r="S12" t="s">
        <v>31</v>
      </c>
      <c r="T12" s="11">
        <v>62461.951320400003</v>
      </c>
      <c r="U12" s="12">
        <v>52.674999952299999</v>
      </c>
      <c r="V12" s="11">
        <v>64626.099118999999</v>
      </c>
      <c r="W12" s="12">
        <v>38.986999988599997</v>
      </c>
      <c r="X12" s="11">
        <v>64626.099118999999</v>
      </c>
      <c r="Y12" s="12">
        <v>47.002000093500001</v>
      </c>
      <c r="Z12" s="11">
        <v>62461.951320400003</v>
      </c>
      <c r="AA12" s="12">
        <v>43.165999889399998</v>
      </c>
      <c r="AB12" s="11">
        <v>62461.951320400003</v>
      </c>
      <c r="AC12" s="12">
        <v>42.990000009500001</v>
      </c>
      <c r="AD12" s="17">
        <f t="shared" si="0"/>
        <v>1.8717784530878936E-2</v>
      </c>
      <c r="AE12" s="17">
        <f t="shared" si="2"/>
        <v>1.3858982967079981E-2</v>
      </c>
      <c r="AF12" s="4">
        <f t="shared" si="1"/>
        <v>44.963999986659992</v>
      </c>
      <c r="AG12" s="15"/>
    </row>
    <row r="13" spans="1:33" x14ac:dyDescent="0.2">
      <c r="A13" s="7" t="s">
        <v>19</v>
      </c>
      <c r="B13" s="7">
        <v>400000</v>
      </c>
      <c r="C13" s="15">
        <v>1.04</v>
      </c>
      <c r="D13" s="28">
        <v>0.12</v>
      </c>
      <c r="E13" s="12">
        <v>167029.004097</v>
      </c>
      <c r="F13" s="7" t="s">
        <v>140</v>
      </c>
      <c r="G13" s="7">
        <v>14</v>
      </c>
      <c r="H13" s="20">
        <v>397386</v>
      </c>
      <c r="I13" s="12">
        <v>754996.21997500001</v>
      </c>
      <c r="J13" s="14">
        <v>3.3807107359700002</v>
      </c>
      <c r="K13" s="14">
        <v>1.0567383432399999</v>
      </c>
      <c r="L13" s="14">
        <v>0.47327317754300002</v>
      </c>
      <c r="M13" s="14">
        <v>0.38776935175900001</v>
      </c>
      <c r="N13" s="14">
        <v>0.53851566652799998</v>
      </c>
      <c r="O13" s="14">
        <v>0.44786221733100001</v>
      </c>
      <c r="P13" s="14">
        <v>0.18347462938100001</v>
      </c>
      <c r="Q13" s="14">
        <v>0.25480085489999998</v>
      </c>
      <c r="R13" s="12">
        <v>2793.8840000599998</v>
      </c>
      <c r="S13" t="s">
        <v>31</v>
      </c>
      <c r="T13" s="11">
        <v>170628.712142</v>
      </c>
      <c r="U13" s="11">
        <v>50.822000026700003</v>
      </c>
      <c r="V13" s="11">
        <v>170628.712142</v>
      </c>
      <c r="W13" s="11">
        <v>67.059000015300001</v>
      </c>
      <c r="X13" s="11">
        <v>167029.004097</v>
      </c>
      <c r="Y13" s="11">
        <v>73.481999874099998</v>
      </c>
      <c r="Z13" s="11">
        <v>167029.004097</v>
      </c>
      <c r="AA13" s="11">
        <v>51.618999958000003</v>
      </c>
      <c r="AB13" s="11">
        <v>167029.004097</v>
      </c>
      <c r="AC13" s="11">
        <v>104.27699995</v>
      </c>
      <c r="AD13" s="17">
        <f t="shared" ref="AD13:AD17" si="3">STDEV(T13,V13,X13,Z13,AB13)/AVERAGE(T13,V13,X13,Z13,AB13)</f>
        <v>1.1703296247174632E-2</v>
      </c>
      <c r="AE13" s="17">
        <f t="shared" ref="AE13:AE17" si="4">(AVERAGE(T13,V13,X13,Z13,AB13)-E13)/E13</f>
        <v>8.6205580029909568E-3</v>
      </c>
      <c r="AF13" s="4">
        <f t="shared" ref="AF13:AF17" si="5">AVERAGE(U13,W13,Y13,AA13,AC13)</f>
        <v>69.451799964820012</v>
      </c>
      <c r="AG13" s="15"/>
    </row>
    <row r="14" spans="1:33" x14ac:dyDescent="0.2">
      <c r="A14" s="7" t="s">
        <v>19</v>
      </c>
      <c r="B14" s="7">
        <v>430000</v>
      </c>
      <c r="C14" s="15">
        <v>1</v>
      </c>
      <c r="D14" s="28">
        <v>0.11</v>
      </c>
      <c r="E14" s="12">
        <v>153585.466113</v>
      </c>
      <c r="F14" s="7" t="s">
        <v>140</v>
      </c>
      <c r="G14" s="7">
        <v>15</v>
      </c>
      <c r="H14" s="20">
        <v>425510</v>
      </c>
      <c r="I14" s="12">
        <v>729568.97743500001</v>
      </c>
      <c r="J14" s="14">
        <v>3.3807107359700002</v>
      </c>
      <c r="K14" s="14">
        <v>1.0211488377</v>
      </c>
      <c r="L14" s="14">
        <v>0.45405252887500003</v>
      </c>
      <c r="M14" s="14">
        <v>0.36865520474300001</v>
      </c>
      <c r="N14" s="14">
        <v>0.51478369367599996</v>
      </c>
      <c r="O14" s="14">
        <v>0.44464872515300002</v>
      </c>
      <c r="P14" s="14">
        <v>0.18051002514600001</v>
      </c>
      <c r="Q14" s="14">
        <v>0.25206104863000001</v>
      </c>
      <c r="R14" s="12">
        <v>2626.5759999799998</v>
      </c>
      <c r="S14" t="s">
        <v>31</v>
      </c>
      <c r="T14" s="11">
        <v>153585.466113</v>
      </c>
      <c r="U14" s="11">
        <v>66.588000059099997</v>
      </c>
      <c r="V14" s="11">
        <v>153585.466113</v>
      </c>
      <c r="W14" s="11">
        <v>43.2760000229</v>
      </c>
      <c r="X14" s="11">
        <v>153585.466113</v>
      </c>
      <c r="Y14" s="11">
        <v>42.768999815000001</v>
      </c>
      <c r="Z14" s="11">
        <v>153585.466113</v>
      </c>
      <c r="AA14" s="11">
        <v>46.367000103000002</v>
      </c>
      <c r="AB14" s="11">
        <v>153585.466113</v>
      </c>
      <c r="AC14" s="11">
        <v>45.5470001698</v>
      </c>
      <c r="AD14" s="17">
        <f t="shared" si="3"/>
        <v>0</v>
      </c>
      <c r="AE14" s="17">
        <f t="shared" si="4"/>
        <v>0</v>
      </c>
      <c r="AF14" s="4">
        <f t="shared" si="5"/>
        <v>48.909400033960004</v>
      </c>
      <c r="AG14" s="15"/>
    </row>
    <row r="15" spans="1:33" x14ac:dyDescent="0.2">
      <c r="A15" s="7" t="s">
        <v>19</v>
      </c>
      <c r="B15" s="7">
        <v>460000</v>
      </c>
      <c r="C15" s="15">
        <v>0.97</v>
      </c>
      <c r="D15" s="28">
        <v>0.09</v>
      </c>
      <c r="E15" s="12">
        <v>127709.07520200001</v>
      </c>
      <c r="F15" s="7" t="s">
        <v>140</v>
      </c>
      <c r="G15" s="7">
        <v>15</v>
      </c>
      <c r="H15" s="20">
        <v>454311</v>
      </c>
      <c r="I15" s="12">
        <v>691639.76508399996</v>
      </c>
      <c r="J15" s="14">
        <v>3.3807107359700002</v>
      </c>
      <c r="K15" s="14">
        <v>0.96806081956300005</v>
      </c>
      <c r="L15" s="14">
        <v>0.43591031220300003</v>
      </c>
      <c r="M15" s="14">
        <v>0.349272840531</v>
      </c>
      <c r="N15" s="14">
        <v>0.48994860770900001</v>
      </c>
      <c r="O15" s="14">
        <v>0.45029227853600001</v>
      </c>
      <c r="P15" s="14">
        <v>0.18039819062599999</v>
      </c>
      <c r="Q15" s="14">
        <v>0.25305672836199999</v>
      </c>
      <c r="R15" s="12">
        <v>3026.3919999599998</v>
      </c>
      <c r="S15" t="s">
        <v>31</v>
      </c>
      <c r="T15" s="11">
        <v>127709.07520200001</v>
      </c>
      <c r="U15" s="11">
        <v>38.506999969500001</v>
      </c>
      <c r="V15" s="11">
        <v>127709.07520200001</v>
      </c>
      <c r="W15" s="11">
        <v>71.8659999371</v>
      </c>
      <c r="X15" s="11">
        <v>127709.07520200001</v>
      </c>
      <c r="Y15" s="11">
        <v>38.6719999313</v>
      </c>
      <c r="Z15" s="11">
        <v>127709.07520200001</v>
      </c>
      <c r="AA15" s="11">
        <v>43.516999959899998</v>
      </c>
      <c r="AB15" s="11">
        <v>127709.07520200001</v>
      </c>
      <c r="AC15" s="11">
        <v>46.523999929399999</v>
      </c>
      <c r="AD15" s="17">
        <f t="shared" si="3"/>
        <v>0</v>
      </c>
      <c r="AE15" s="17">
        <f t="shared" si="4"/>
        <v>0</v>
      </c>
      <c r="AF15" s="4">
        <f t="shared" si="5"/>
        <v>47.817199945440002</v>
      </c>
      <c r="AG15" s="15"/>
    </row>
    <row r="16" spans="1:33" x14ac:dyDescent="0.2">
      <c r="A16" s="7" t="s">
        <v>19</v>
      </c>
      <c r="B16" s="7">
        <v>490000</v>
      </c>
      <c r="C16" s="15">
        <v>0.94</v>
      </c>
      <c r="D16" s="28">
        <v>0.09</v>
      </c>
      <c r="E16" s="12">
        <v>120988.37532399999</v>
      </c>
      <c r="F16" s="7" t="s">
        <v>140</v>
      </c>
      <c r="G16" s="7">
        <v>16</v>
      </c>
      <c r="H16" s="20">
        <v>480835</v>
      </c>
      <c r="I16" s="12">
        <v>678457.66003899998</v>
      </c>
      <c r="J16" s="14">
        <v>2.8971330770999999</v>
      </c>
      <c r="K16" s="14">
        <v>0.94961034858399995</v>
      </c>
      <c r="L16" s="14">
        <v>0.416118156849</v>
      </c>
      <c r="M16" s="14">
        <v>0.338548345922</v>
      </c>
      <c r="N16" s="14">
        <v>0.472216829921</v>
      </c>
      <c r="O16" s="14">
        <v>0.43819884384199997</v>
      </c>
      <c r="P16" s="14">
        <v>0.178256453516</v>
      </c>
      <c r="Q16" s="14">
        <v>0.24863715450500001</v>
      </c>
      <c r="R16" s="12">
        <v>2119.1150000100001</v>
      </c>
      <c r="S16" t="s">
        <v>31</v>
      </c>
      <c r="T16" s="11">
        <v>120988.37532399999</v>
      </c>
      <c r="U16" s="11">
        <v>40.595000028599998</v>
      </c>
      <c r="V16" s="11">
        <v>120988.37532399999</v>
      </c>
      <c r="W16" s="11">
        <v>50.3399999142</v>
      </c>
      <c r="X16" s="11">
        <v>120988.37532399999</v>
      </c>
      <c r="Y16" s="11">
        <v>44.879999875999999</v>
      </c>
      <c r="Z16" s="11">
        <v>120988.37532399999</v>
      </c>
      <c r="AA16" s="11">
        <v>41.117000103000002</v>
      </c>
      <c r="AB16" s="11">
        <v>120988.37532399999</v>
      </c>
      <c r="AC16" s="11">
        <v>47.731999874099998</v>
      </c>
      <c r="AD16" s="17">
        <f t="shared" si="3"/>
        <v>0</v>
      </c>
      <c r="AE16" s="17">
        <f t="shared" si="4"/>
        <v>0</v>
      </c>
      <c r="AF16" s="4">
        <f t="shared" si="5"/>
        <v>44.932799959180002</v>
      </c>
      <c r="AG16" s="15"/>
    </row>
    <row r="17" spans="1:33" x14ac:dyDescent="0.2">
      <c r="A17" s="7" t="s">
        <v>19</v>
      </c>
      <c r="B17" s="7">
        <v>520000</v>
      </c>
      <c r="C17" s="15">
        <v>0.92</v>
      </c>
      <c r="D17" s="28">
        <v>0.1</v>
      </c>
      <c r="E17" s="12">
        <v>122406.626582</v>
      </c>
      <c r="F17" s="7" t="s">
        <v>140</v>
      </c>
      <c r="G17" s="7">
        <v>18</v>
      </c>
      <c r="H17" s="20">
        <v>519531</v>
      </c>
      <c r="I17" s="12">
        <v>665966.29760699999</v>
      </c>
      <c r="J17" s="14">
        <v>2.8243158965399999</v>
      </c>
      <c r="K17" s="14">
        <v>0.93212668271700005</v>
      </c>
      <c r="L17" s="14">
        <v>0.404459560479</v>
      </c>
      <c r="M17" s="14">
        <v>0.32932053452799998</v>
      </c>
      <c r="N17" s="14">
        <v>0.45747608095499998</v>
      </c>
      <c r="O17" s="14">
        <v>0.43391050592000002</v>
      </c>
      <c r="P17" s="14">
        <v>0.176650095225</v>
      </c>
      <c r="Q17" s="14">
        <v>0.245393726752</v>
      </c>
      <c r="R17" s="12">
        <v>3281.4829998</v>
      </c>
      <c r="S17" t="s">
        <v>31</v>
      </c>
      <c r="T17" s="11">
        <v>123330.192473</v>
      </c>
      <c r="U17" s="11">
        <v>39.9129998684</v>
      </c>
      <c r="V17" s="11">
        <v>123330.192473</v>
      </c>
      <c r="W17" s="11">
        <v>49.495000124000001</v>
      </c>
      <c r="X17" s="11">
        <v>123330.192473</v>
      </c>
      <c r="Y17" s="11">
        <v>44.568000078200001</v>
      </c>
      <c r="Z17" s="11">
        <v>123330.192473</v>
      </c>
      <c r="AA17" s="11">
        <v>46.684000015300001</v>
      </c>
      <c r="AB17" s="11">
        <v>123330.192473</v>
      </c>
      <c r="AC17" s="11">
        <v>42.838999986600001</v>
      </c>
      <c r="AD17" s="17">
        <f t="shared" si="3"/>
        <v>0</v>
      </c>
      <c r="AE17" s="17">
        <f t="shared" si="4"/>
        <v>7.545064485388055E-3</v>
      </c>
      <c r="AF17" s="4">
        <f t="shared" si="5"/>
        <v>44.699800014499999</v>
      </c>
      <c r="AG17" s="15"/>
    </row>
    <row r="18" spans="1:33" x14ac:dyDescent="0.2">
      <c r="J18" s="37">
        <f>SUM(J8:J12)/SUM(J3:J7)-1</f>
        <v>-0.17406902503196442</v>
      </c>
      <c r="K18" s="37">
        <f>SUM(K8:K12)/SUM(K3:K7)-1</f>
        <v>3.2577959418353952E-2</v>
      </c>
      <c r="L18" s="37">
        <f>SUM(L8:L12)/SUM(L3:L7)-1</f>
        <v>-9.2889772275614013E-2</v>
      </c>
      <c r="M18" s="37">
        <f t="shared" ref="M18:R19" si="6">SUM(M8:M12)/SUM(M3:M7)-1</f>
        <v>-5.7094498134198091E-2</v>
      </c>
      <c r="N18" s="37">
        <f t="shared" si="6"/>
        <v>-7.024480994845439E-2</v>
      </c>
      <c r="O18" s="37">
        <f t="shared" si="6"/>
        <v>-0.11964217811069033</v>
      </c>
      <c r="P18" s="37">
        <f t="shared" si="6"/>
        <v>-8.5543170962552817E-2</v>
      </c>
      <c r="Q18" s="37">
        <f t="shared" si="6"/>
        <v>-9.8132659953297008E-2</v>
      </c>
      <c r="R18" s="37">
        <f t="shared" si="6"/>
        <v>0.93476968184828002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F18" s="4"/>
    </row>
    <row r="19" spans="1:33" x14ac:dyDescent="0.2">
      <c r="A19" s="7"/>
      <c r="B19" s="7"/>
      <c r="C19" s="15"/>
      <c r="D19" s="7"/>
      <c r="F19" s="7"/>
      <c r="G19" s="7"/>
      <c r="H19" s="20"/>
      <c r="I19" s="11"/>
      <c r="J19" s="37">
        <f>SUM(J13:J17)/SUM(J3:J7)-1</f>
        <v>-0.17784289937720776</v>
      </c>
      <c r="K19" s="37">
        <f>SUM(K13:K17)/SUM(K3:K7)-1</f>
        <v>1.1842598172886687E-2</v>
      </c>
      <c r="L19" s="37">
        <f>SUM(L13:L17)/SUM(L3:L7)-1</f>
        <v>-6.577249416392561E-2</v>
      </c>
      <c r="M19" s="37">
        <f t="shared" ref="M19:Q19" si="7">SUM(M13:M17)/SUM(M3:M7)-1</f>
        <v>-2.6824906413399741E-2</v>
      </c>
      <c r="N19" s="37">
        <f t="shared" si="7"/>
        <v>-4.1051900706333799E-2</v>
      </c>
      <c r="O19" s="37">
        <f t="shared" si="7"/>
        <v>-7.5986152851558297E-2</v>
      </c>
      <c r="P19" s="37">
        <f t="shared" si="7"/>
        <v>-3.8246901903088659E-2</v>
      </c>
      <c r="Q19" s="37">
        <f t="shared" si="7"/>
        <v>-5.213305550699765E-2</v>
      </c>
      <c r="R19" s="37">
        <f t="shared" si="6"/>
        <v>0.34223686461232306</v>
      </c>
      <c r="T19" s="11"/>
      <c r="U19" s="11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spans="1:33" x14ac:dyDescent="0.2">
      <c r="A20" s="7"/>
      <c r="B20" s="7"/>
      <c r="C20" s="15"/>
      <c r="D20" s="7"/>
      <c r="F20" s="7"/>
      <c r="G20" s="7"/>
      <c r="H20" s="20"/>
      <c r="I20" s="12"/>
      <c r="J20" s="14"/>
      <c r="K20" s="14"/>
      <c r="L20" s="14"/>
      <c r="M20" s="14"/>
      <c r="N20" s="14"/>
      <c r="O20" s="14"/>
      <c r="P20" s="14"/>
      <c r="Q20" s="14"/>
      <c r="R20" s="12"/>
      <c r="T20" s="11"/>
      <c r="U20" s="11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3" x14ac:dyDescent="0.2">
      <c r="A21" s="7"/>
      <c r="B21" s="7"/>
      <c r="C21" s="15"/>
      <c r="D21" s="7"/>
      <c r="F21" s="7"/>
      <c r="G21" s="7"/>
      <c r="H21" s="20"/>
      <c r="I21" s="12"/>
      <c r="J21" s="14"/>
      <c r="K21" s="14"/>
      <c r="L21" s="14"/>
      <c r="M21" s="14"/>
      <c r="N21" s="14"/>
      <c r="O21" s="14"/>
      <c r="P21" s="14"/>
      <c r="Q21" s="14"/>
      <c r="R21" s="12"/>
      <c r="T21" s="11"/>
      <c r="U21" s="11"/>
      <c r="V21" s="41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3" x14ac:dyDescent="0.2">
      <c r="A22" s="7"/>
      <c r="B22" s="7"/>
      <c r="C22" s="15"/>
      <c r="D22" s="7"/>
      <c r="F22" s="7"/>
      <c r="G22" s="7"/>
      <c r="H22" s="20"/>
      <c r="I22" s="12"/>
      <c r="J22" s="14"/>
      <c r="K22" s="14"/>
      <c r="L22" s="14"/>
      <c r="M22" s="14"/>
      <c r="N22" s="14"/>
      <c r="O22" s="14"/>
      <c r="P22" s="14"/>
      <c r="Q22" s="14"/>
      <c r="R22" s="12"/>
      <c r="T22" s="11"/>
      <c r="U22" s="11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3" x14ac:dyDescent="0.2">
      <c r="A23" s="7"/>
      <c r="B23" s="7"/>
      <c r="C23" s="15"/>
      <c r="D23" s="7"/>
      <c r="E23" s="12"/>
      <c r="F23" s="7"/>
      <c r="G23" s="7"/>
      <c r="H23" s="20"/>
      <c r="I23" s="12"/>
      <c r="J23" s="14"/>
      <c r="K23" s="14"/>
      <c r="L23" s="14"/>
      <c r="M23" s="14"/>
      <c r="N23" s="14"/>
      <c r="O23" s="14"/>
      <c r="P23" s="14"/>
      <c r="Q23" s="14"/>
      <c r="R23" s="12"/>
      <c r="T23" s="11"/>
      <c r="U23" s="11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3" x14ac:dyDescent="0.2">
      <c r="A24" s="7"/>
      <c r="B24" s="7"/>
      <c r="C24" s="15"/>
      <c r="D24" s="7"/>
      <c r="E24" s="12"/>
      <c r="F24" s="7"/>
      <c r="G24" s="7"/>
      <c r="H24" s="20"/>
      <c r="I24" s="12"/>
      <c r="J24" s="14"/>
      <c r="K24" s="14"/>
      <c r="L24" s="14"/>
      <c r="M24" s="14"/>
      <c r="N24" s="14"/>
      <c r="O24" s="14"/>
      <c r="P24" s="14"/>
      <c r="Q24" s="14"/>
      <c r="R24" s="12"/>
      <c r="T24" s="14"/>
    </row>
    <row r="25" spans="1:33" x14ac:dyDescent="0.2">
      <c r="A25" s="7"/>
      <c r="B25" s="7"/>
      <c r="C25" s="15"/>
      <c r="D25" s="7"/>
      <c r="E25" s="12"/>
      <c r="F25" s="7"/>
      <c r="G25" s="7"/>
      <c r="H25" s="20"/>
      <c r="I25" s="12"/>
      <c r="J25" s="14"/>
      <c r="K25" s="14"/>
      <c r="L25" s="14"/>
      <c r="M25" s="14"/>
      <c r="N25" s="14"/>
      <c r="O25" s="14"/>
      <c r="P25" s="14"/>
      <c r="Q25" s="14"/>
      <c r="R25" s="12"/>
      <c r="T25" s="14"/>
    </row>
    <row r="26" spans="1:33" x14ac:dyDescent="0.2">
      <c r="A26" s="7"/>
      <c r="B26" s="7"/>
      <c r="C26" s="15"/>
      <c r="D26" s="7"/>
      <c r="E26" s="12"/>
      <c r="F26" s="7"/>
      <c r="G26" s="7"/>
      <c r="H26" s="20"/>
      <c r="I26" s="12"/>
      <c r="J26" s="14"/>
      <c r="K26" s="14"/>
      <c r="L26" s="14"/>
      <c r="M26" s="14"/>
      <c r="N26" s="14"/>
      <c r="O26" s="14"/>
      <c r="P26" s="14"/>
      <c r="Q26" s="14"/>
      <c r="R26" s="12"/>
      <c r="T26" s="14"/>
    </row>
    <row r="27" spans="1:33" x14ac:dyDescent="0.2">
      <c r="A27" s="7"/>
      <c r="B27" s="7"/>
      <c r="C27" s="15"/>
      <c r="D27" s="7"/>
      <c r="E27" s="12"/>
      <c r="F27" s="7"/>
      <c r="G27" s="7"/>
      <c r="H27" s="20"/>
      <c r="I27" s="12"/>
      <c r="J27" s="14"/>
      <c r="K27" s="14"/>
      <c r="L27" s="14"/>
      <c r="M27" s="14"/>
      <c r="N27" s="14"/>
      <c r="O27" s="14"/>
      <c r="P27" s="14"/>
      <c r="Q27" s="14"/>
      <c r="R27" s="12"/>
      <c r="T27" s="14"/>
    </row>
    <row r="28" spans="1:33" x14ac:dyDescent="0.2">
      <c r="A28" s="7"/>
      <c r="B28" s="7"/>
      <c r="C28" s="15"/>
      <c r="D28" s="7"/>
      <c r="E28" s="12"/>
      <c r="F28" s="7"/>
      <c r="G28" s="7"/>
      <c r="H28" s="20"/>
      <c r="I28" s="12"/>
      <c r="J28" s="14"/>
      <c r="K28" s="14"/>
      <c r="L28" s="14"/>
      <c r="M28" s="14"/>
      <c r="N28" s="14"/>
      <c r="O28" s="14"/>
      <c r="P28" s="14"/>
      <c r="Q28" s="14"/>
      <c r="R28" s="12"/>
      <c r="T28" s="12"/>
    </row>
    <row r="29" spans="1:33" x14ac:dyDescent="0.2">
      <c r="A29" s="7"/>
      <c r="B29" s="7"/>
      <c r="C29" s="15"/>
      <c r="D29" s="7"/>
      <c r="E29" s="12"/>
      <c r="F29" s="7"/>
      <c r="G29" s="7"/>
      <c r="H29" s="20"/>
      <c r="I29" s="12"/>
      <c r="J29" s="14"/>
      <c r="K29" s="14"/>
      <c r="L29" s="14"/>
      <c r="M29" s="14"/>
      <c r="N29" s="14"/>
      <c r="O29" s="14"/>
      <c r="P29" s="14"/>
      <c r="Q29" s="14"/>
      <c r="R29" s="12"/>
      <c r="T29" s="12"/>
    </row>
    <row r="30" spans="1:33" x14ac:dyDescent="0.2">
      <c r="A30" s="7"/>
      <c r="B30" s="7"/>
      <c r="C30" s="15"/>
      <c r="D30" s="7"/>
      <c r="E30" s="12"/>
      <c r="F30" s="7"/>
      <c r="G30" s="7"/>
      <c r="H30" s="20"/>
      <c r="I30" s="12"/>
      <c r="J30" s="14"/>
      <c r="K30" s="14"/>
      <c r="L30" s="14"/>
      <c r="M30" s="14"/>
      <c r="N30" s="14"/>
      <c r="O30" s="14"/>
      <c r="P30" s="14"/>
      <c r="Q30" s="14"/>
      <c r="R30" s="12"/>
      <c r="T30" s="12"/>
    </row>
    <row r="31" spans="1:33" x14ac:dyDescent="0.2">
      <c r="A31" s="7"/>
      <c r="B31" s="7"/>
      <c r="C31" s="15"/>
      <c r="D31" s="7"/>
      <c r="E31" s="12"/>
      <c r="F31" s="7"/>
      <c r="G31" s="22"/>
      <c r="H31" s="23"/>
      <c r="I31" s="18"/>
      <c r="J31" s="14"/>
      <c r="K31" s="14"/>
      <c r="L31" s="14"/>
      <c r="M31" s="14"/>
      <c r="N31" s="14"/>
      <c r="O31" s="14"/>
      <c r="P31" s="14"/>
      <c r="Q31" s="14"/>
      <c r="R31" s="12"/>
      <c r="T31" s="12"/>
    </row>
    <row r="32" spans="1:33" x14ac:dyDescent="0.2">
      <c r="A32" s="7"/>
      <c r="B32" s="7"/>
      <c r="C32" s="15"/>
      <c r="D32" s="7"/>
      <c r="E32" s="12"/>
      <c r="F32" s="7"/>
      <c r="G32" s="7"/>
      <c r="H32" s="20"/>
      <c r="I32" s="12"/>
      <c r="J32" s="14"/>
      <c r="K32" s="14"/>
      <c r="L32" s="14"/>
      <c r="M32" s="14"/>
      <c r="N32" s="14"/>
      <c r="O32" s="14"/>
      <c r="P32" s="14"/>
      <c r="Q32" s="14"/>
      <c r="R32" s="12"/>
      <c r="T32" s="12"/>
    </row>
    <row r="33" spans="1:18" x14ac:dyDescent="0.2">
      <c r="A33" s="7"/>
      <c r="B33" s="7"/>
      <c r="C33" s="15"/>
      <c r="D33" s="7"/>
      <c r="E33" s="12"/>
      <c r="F33" s="7"/>
      <c r="G33" s="7"/>
      <c r="H33" s="20"/>
      <c r="I33" s="12"/>
      <c r="J33" s="14"/>
      <c r="K33" s="14"/>
      <c r="L33" s="14"/>
      <c r="M33" s="14"/>
      <c r="N33" s="14"/>
      <c r="O33" s="14"/>
      <c r="P33" s="14"/>
      <c r="Q33" s="14"/>
      <c r="R33" s="12"/>
    </row>
    <row r="34" spans="1:18" x14ac:dyDescent="0.2">
      <c r="A34" s="7"/>
      <c r="B34" s="7"/>
      <c r="C34" s="15"/>
      <c r="D34" s="7"/>
      <c r="E34" s="12"/>
      <c r="F34" s="7"/>
      <c r="G34" s="7"/>
      <c r="H34" s="20"/>
      <c r="I34" s="12"/>
      <c r="J34" s="14"/>
      <c r="K34" s="14"/>
      <c r="L34" s="14"/>
      <c r="M34" s="14"/>
      <c r="N34" s="14"/>
      <c r="O34" s="14"/>
      <c r="P34" s="14"/>
      <c r="Q34" s="14"/>
      <c r="R34" s="12"/>
    </row>
    <row r="35" spans="1:18" x14ac:dyDescent="0.2">
      <c r="A35" s="7"/>
      <c r="B35" s="7"/>
      <c r="C35" s="15"/>
      <c r="D35" s="7"/>
      <c r="E35" s="12"/>
      <c r="F35" s="7"/>
      <c r="G35" s="7"/>
      <c r="H35" s="20"/>
      <c r="I35" s="12"/>
      <c r="J35" s="14"/>
      <c r="K35" s="14"/>
      <c r="L35" s="14"/>
      <c r="M35" s="14"/>
      <c r="N35" s="14"/>
      <c r="O35" s="14"/>
      <c r="P35" s="14"/>
      <c r="Q35" s="14"/>
      <c r="R35" s="12"/>
    </row>
    <row r="36" spans="1:18" x14ac:dyDescent="0.2">
      <c r="A36" s="7"/>
      <c r="B36" s="7"/>
      <c r="C36" s="15"/>
      <c r="D36" s="7"/>
      <c r="E36" s="12"/>
      <c r="F36" s="7"/>
      <c r="G36" s="7"/>
      <c r="H36" s="20"/>
      <c r="I36" s="12"/>
      <c r="J36" s="14"/>
      <c r="K36" s="14"/>
      <c r="L36" s="14"/>
      <c r="M36" s="14"/>
      <c r="N36" s="14"/>
      <c r="O36" s="14"/>
      <c r="P36" s="14"/>
      <c r="Q36" s="14"/>
      <c r="R3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3" sqref="A3:A16"/>
    </sheetView>
  </sheetViews>
  <sheetFormatPr defaultRowHeight="14.25" x14ac:dyDescent="0.2"/>
  <cols>
    <col min="1" max="1" width="11.875" customWidth="1"/>
    <col min="2" max="10" width="7.625" customWidth="1"/>
    <col min="11" max="11" width="11.875" customWidth="1"/>
    <col min="12" max="19" width="7.625" customWidth="1"/>
  </cols>
  <sheetData>
    <row r="1" spans="1:19" x14ac:dyDescent="0.2">
      <c r="B1" t="s">
        <v>205</v>
      </c>
    </row>
    <row r="2" spans="1:19" x14ac:dyDescent="0.2">
      <c r="B2" t="s">
        <v>193</v>
      </c>
      <c r="L2" t="s">
        <v>194</v>
      </c>
    </row>
    <row r="3" spans="1:19" ht="16.5" x14ac:dyDescent="0.3">
      <c r="A3" s="42" t="s">
        <v>141</v>
      </c>
      <c r="B3" s="17" t="s">
        <v>195</v>
      </c>
      <c r="C3" s="17" t="s">
        <v>196</v>
      </c>
      <c r="D3" s="17" t="s">
        <v>197</v>
      </c>
      <c r="E3" s="17" t="s">
        <v>198</v>
      </c>
      <c r="F3" s="17" t="s">
        <v>199</v>
      </c>
      <c r="G3" s="17" t="s">
        <v>200</v>
      </c>
      <c r="H3" s="17" t="s">
        <v>201</v>
      </c>
      <c r="I3" s="17" t="s">
        <v>202</v>
      </c>
      <c r="J3" s="17"/>
      <c r="K3" s="42" t="s">
        <v>141</v>
      </c>
      <c r="L3" s="17" t="s">
        <v>195</v>
      </c>
      <c r="M3" s="17" t="s">
        <v>196</v>
      </c>
      <c r="N3" s="17" t="s">
        <v>197</v>
      </c>
      <c r="O3" s="17" t="s">
        <v>198</v>
      </c>
      <c r="P3" s="17" t="s">
        <v>199</v>
      </c>
      <c r="Q3" s="17" t="s">
        <v>200</v>
      </c>
      <c r="R3" s="17" t="s">
        <v>201</v>
      </c>
      <c r="S3" s="17" t="s">
        <v>202</v>
      </c>
    </row>
    <row r="4" spans="1:19" ht="16.5" x14ac:dyDescent="0.3">
      <c r="A4" s="42" t="s">
        <v>142</v>
      </c>
      <c r="B4" s="17">
        <v>3.6316266489438087E-2</v>
      </c>
      <c r="C4" s="17">
        <v>-7.0965341972257123E-2</v>
      </c>
      <c r="D4" s="17">
        <v>-6.3633814940333044E-2</v>
      </c>
      <c r="E4" s="17">
        <v>-5.7255690536378134E-2</v>
      </c>
      <c r="F4" s="17">
        <v>-5.9070282512971417E-2</v>
      </c>
      <c r="G4" s="17">
        <v>-9.5897728635713331E-2</v>
      </c>
      <c r="H4" s="17">
        <v>-9.0256316877963205E-2</v>
      </c>
      <c r="I4" s="17">
        <v>-9.1556131355686743E-2</v>
      </c>
      <c r="J4" s="17"/>
      <c r="K4" s="42" t="s">
        <v>142</v>
      </c>
      <c r="L4" s="17">
        <v>2.6130854987598928E-2</v>
      </c>
      <c r="M4" s="17">
        <v>-6.655086229604612E-2</v>
      </c>
      <c r="N4" s="17">
        <v>-5.4592774542323252E-2</v>
      </c>
      <c r="O4" s="17">
        <v>-4.940256415210531E-2</v>
      </c>
      <c r="P4" s="17">
        <v>-4.9344888250831942E-2</v>
      </c>
      <c r="Q4" s="17">
        <v>-7.9375561992604982E-2</v>
      </c>
      <c r="R4" s="17">
        <v>-7.4671098248924483E-2</v>
      </c>
      <c r="S4" s="17">
        <v>-7.4364114605057319E-2</v>
      </c>
    </row>
    <row r="5" spans="1:19" ht="16.5" x14ac:dyDescent="0.3">
      <c r="A5" s="42" t="s">
        <v>148</v>
      </c>
      <c r="B5" s="17">
        <v>1.5035982281029758E-2</v>
      </c>
      <c r="C5" s="17">
        <v>-8.6758205625181994E-2</v>
      </c>
      <c r="D5" s="17">
        <v>-8.9651107129307572E-2</v>
      </c>
      <c r="E5" s="17">
        <v>-0.10629540384010494</v>
      </c>
      <c r="F5" s="17">
        <v>-9.5873191310628547E-2</v>
      </c>
      <c r="G5" s="17">
        <v>-0.10357405509152684</v>
      </c>
      <c r="H5" s="17">
        <v>-0.11996559843725074</v>
      </c>
      <c r="I5" s="17">
        <v>-0.10970180395658202</v>
      </c>
      <c r="J5" s="17"/>
      <c r="K5" s="42" t="s">
        <v>148</v>
      </c>
      <c r="L5" s="17">
        <v>1.3282257117339658E-2</v>
      </c>
      <c r="M5" s="17">
        <v>-8.6758205625181994E-2</v>
      </c>
      <c r="N5" s="17">
        <v>-8.5111367002844052E-2</v>
      </c>
      <c r="O5" s="17">
        <v>-0.10222231286105676</v>
      </c>
      <c r="P5" s="17">
        <v>-9.1760987903297342E-2</v>
      </c>
      <c r="Q5" s="17">
        <v>-9.7450733609541706E-2</v>
      </c>
      <c r="R5" s="17">
        <v>-0.11433259851345023</v>
      </c>
      <c r="S5" s="17">
        <v>-0.10401853445746645</v>
      </c>
    </row>
    <row r="6" spans="1:19" ht="16.5" x14ac:dyDescent="0.3">
      <c r="A6" s="42" t="s">
        <v>146</v>
      </c>
      <c r="B6" s="17">
        <v>1.3049244854330899E-2</v>
      </c>
      <c r="C6" s="17">
        <v>-0.11276704545413185</v>
      </c>
      <c r="D6" s="17">
        <v>-5.5326035220957692E-2</v>
      </c>
      <c r="E6" s="17">
        <v>-4.9932375369778126E-2</v>
      </c>
      <c r="F6" s="17">
        <v>-5.337455129573454E-2</v>
      </c>
      <c r="G6" s="17">
        <v>-6.5025730582181307E-2</v>
      </c>
      <c r="H6" s="17">
        <v>-6.0234862071189776E-2</v>
      </c>
      <c r="I6" s="17">
        <v>-6.3314962484960935E-2</v>
      </c>
      <c r="J6" s="17"/>
      <c r="K6" s="42" t="s">
        <v>146</v>
      </c>
      <c r="L6" s="17">
        <v>8.8135883275237692E-3</v>
      </c>
      <c r="M6" s="17">
        <v>-0.11276704545413185</v>
      </c>
      <c r="N6" s="17">
        <v>-4.6571878349891849E-2</v>
      </c>
      <c r="O6" s="17">
        <v>-4.0391771940702648E-2</v>
      </c>
      <c r="P6" s="17">
        <v>-4.4512135517530083E-2</v>
      </c>
      <c r="Q6" s="17">
        <v>-5.0615915792427746E-2</v>
      </c>
      <c r="R6" s="17">
        <v>-4.4890818322327219E-2</v>
      </c>
      <c r="S6" s="17">
        <v>-4.8766259380534138E-2</v>
      </c>
    </row>
    <row r="7" spans="1:19" ht="16.5" x14ac:dyDescent="0.3">
      <c r="A7" s="42" t="s">
        <v>147</v>
      </c>
      <c r="B7" s="17">
        <v>1.3119595925572769E-2</v>
      </c>
      <c r="C7" s="17">
        <v>-5.7970715023505481E-2</v>
      </c>
      <c r="D7" s="17">
        <v>-3.2467975258313131E-2</v>
      </c>
      <c r="E7" s="17">
        <v>-2.3171074126440261E-2</v>
      </c>
      <c r="F7" s="17">
        <v>-2.8417532459344419E-2</v>
      </c>
      <c r="G7" s="17">
        <v>-4.3777017816337027E-2</v>
      </c>
      <c r="H7" s="17">
        <v>-3.5008634691339857E-2</v>
      </c>
      <c r="I7" s="17">
        <v>-4.0046692561437003E-2</v>
      </c>
      <c r="J7" s="17"/>
      <c r="K7" s="42" t="s">
        <v>147</v>
      </c>
      <c r="L7" s="17">
        <v>1.3119595925572769E-2</v>
      </c>
      <c r="M7" s="17">
        <v>-5.7970715023505481E-2</v>
      </c>
      <c r="N7" s="17">
        <v>-3.2467975258313131E-2</v>
      </c>
      <c r="O7" s="17">
        <v>-2.3171074126440261E-2</v>
      </c>
      <c r="P7" s="17">
        <v>-2.8417532459344419E-2</v>
      </c>
      <c r="Q7" s="17">
        <v>-4.3777017816337027E-2</v>
      </c>
      <c r="R7" s="17">
        <v>-3.5008634691339857E-2</v>
      </c>
      <c r="S7" s="17">
        <v>-4.0046692561437003E-2</v>
      </c>
    </row>
    <row r="8" spans="1:19" ht="16.5" x14ac:dyDescent="0.3">
      <c r="A8" s="42" t="s">
        <v>149</v>
      </c>
      <c r="B8" s="56">
        <v>1.2964075850606216E-2</v>
      </c>
      <c r="C8" s="56">
        <v>-1.645457666718575E-2</v>
      </c>
      <c r="D8" s="56">
        <v>-2.4601684263313439E-2</v>
      </c>
      <c r="E8" s="56">
        <v>-2.1805225817534968E-2</v>
      </c>
      <c r="F8" s="56">
        <v>-2.7227141963789059E-2</v>
      </c>
      <c r="G8" s="56">
        <v>-3.8749710727403408E-2</v>
      </c>
      <c r="H8" s="56">
        <v>-3.5896570488212376E-2</v>
      </c>
      <c r="I8" s="56">
        <v>-4.1386727687322655E-2</v>
      </c>
      <c r="J8" s="56"/>
      <c r="K8" s="42" t="s">
        <v>149</v>
      </c>
      <c r="L8" s="56">
        <v>7.9885390100420395E-3</v>
      </c>
      <c r="M8" s="56">
        <v>-1.645457666718575E-2</v>
      </c>
      <c r="N8" s="56">
        <v>-1.8620575247588644E-2</v>
      </c>
      <c r="O8" s="56">
        <v>-1.6313018391548972E-2</v>
      </c>
      <c r="P8" s="56">
        <v>-2.0489722949931899E-2</v>
      </c>
      <c r="Q8" s="56">
        <v>-2.7455173962573798E-2</v>
      </c>
      <c r="R8" s="56">
        <v>-2.5009339855831092E-2</v>
      </c>
      <c r="S8" s="56">
        <v>-2.9327885667724929E-2</v>
      </c>
    </row>
    <row r="9" spans="1:19" ht="16.5" x14ac:dyDescent="0.3">
      <c r="A9" s="42" t="s">
        <v>150</v>
      </c>
      <c r="B9" s="17">
        <v>3.6743188768412427E-2</v>
      </c>
      <c r="C9" s="17">
        <v>-0.13081137759795247</v>
      </c>
      <c r="D9" s="17">
        <v>-6.7784146688859015E-2</v>
      </c>
      <c r="E9" s="17">
        <v>-6.3362553876793348E-2</v>
      </c>
      <c r="F9" s="17">
        <v>-6.6933657913128219E-2</v>
      </c>
      <c r="G9" s="17">
        <v>-9.7719714657205303E-2</v>
      </c>
      <c r="H9" s="17">
        <v>-9.3122873660545502E-2</v>
      </c>
      <c r="I9" s="17">
        <v>-9.6640503277279133E-2</v>
      </c>
      <c r="J9" s="17"/>
      <c r="K9" s="42" t="s">
        <v>150</v>
      </c>
      <c r="L9" s="17">
        <v>2.1322272377838569E-2</v>
      </c>
      <c r="M9" s="17">
        <v>-6.8017543982825002E-2</v>
      </c>
      <c r="N9" s="17">
        <v>-5.4079991435387553E-2</v>
      </c>
      <c r="O9" s="17">
        <v>-5.3387443836857784E-2</v>
      </c>
      <c r="P9" s="17">
        <v>-5.3899875060967162E-2</v>
      </c>
      <c r="Q9" s="17">
        <v>-7.2041600582900989E-2</v>
      </c>
      <c r="R9" s="17">
        <v>-7.0992705682406454E-2</v>
      </c>
      <c r="S9" s="17">
        <v>-7.1610148954695196E-2</v>
      </c>
    </row>
    <row r="10" spans="1:19" ht="16.5" x14ac:dyDescent="0.3">
      <c r="A10" s="42" t="s">
        <v>153</v>
      </c>
      <c r="B10" s="17">
        <v>2.6411460128679565E-2</v>
      </c>
      <c r="C10" s="17">
        <v>-0.10983018556620572</v>
      </c>
      <c r="D10" s="17">
        <v>-0.11971437554855024</v>
      </c>
      <c r="E10" s="17">
        <v>-0.12939360240468734</v>
      </c>
      <c r="F10" s="17">
        <v>-0.12654617483139663</v>
      </c>
      <c r="G10" s="17">
        <v>-0.14231853401491312</v>
      </c>
      <c r="H10" s="17">
        <v>-0.15128164538992195</v>
      </c>
      <c r="I10" s="17">
        <v>-0.14881335556751574</v>
      </c>
      <c r="J10" s="17"/>
      <c r="K10" s="42" t="s">
        <v>153</v>
      </c>
      <c r="L10" s="17">
        <v>2.6411460128679565E-2</v>
      </c>
      <c r="M10" s="17">
        <v>-0.10983018556620572</v>
      </c>
      <c r="N10" s="17">
        <v>-0.11971437554855024</v>
      </c>
      <c r="O10" s="17">
        <v>-0.12939360240468734</v>
      </c>
      <c r="P10" s="17">
        <v>-0.12654617483139663</v>
      </c>
      <c r="Q10" s="17">
        <v>-0.14231853401491312</v>
      </c>
      <c r="R10" s="17">
        <v>-0.15128164538992195</v>
      </c>
      <c r="S10" s="17">
        <v>-0.14881335556751574</v>
      </c>
    </row>
    <row r="11" spans="1:19" ht="16.5" x14ac:dyDescent="0.3">
      <c r="A11" s="42" t="s">
        <v>151</v>
      </c>
      <c r="B11" s="17">
        <v>5.3415668158875773E-2</v>
      </c>
      <c r="C11" s="17">
        <v>-0.12654480040930305</v>
      </c>
      <c r="D11" s="17">
        <v>-0.11993221114283825</v>
      </c>
      <c r="E11" s="17">
        <v>-0.13044400266473033</v>
      </c>
      <c r="F11" s="17">
        <v>-0.12461303750703334</v>
      </c>
      <c r="G11" s="17">
        <v>-0.1656017761582933</v>
      </c>
      <c r="H11" s="17">
        <v>-0.17515364369541886</v>
      </c>
      <c r="I11" s="17">
        <v>-0.16983240795580956</v>
      </c>
      <c r="J11" s="17"/>
      <c r="K11" s="42" t="s">
        <v>151</v>
      </c>
      <c r="L11" s="17">
        <v>2.2891734970542199E-2</v>
      </c>
      <c r="M11" s="17">
        <v>-5.0559787615786833E-2</v>
      </c>
      <c r="N11" s="17">
        <v>-7.0422180894423203E-2</v>
      </c>
      <c r="O11" s="17">
        <v>-6.2604153190543466E-2</v>
      </c>
      <c r="P11" s="17">
        <v>-6.7559505856731539E-2</v>
      </c>
      <c r="Q11" s="17">
        <v>-9.180471224681952E-2</v>
      </c>
      <c r="R11" s="17">
        <v>-8.3925165944791713E-2</v>
      </c>
      <c r="S11" s="17">
        <v>-8.8867877329455114E-2</v>
      </c>
    </row>
    <row r="12" spans="1:19" ht="16.5" x14ac:dyDescent="0.3">
      <c r="A12" s="42" t="s">
        <v>152</v>
      </c>
      <c r="B12" s="17">
        <v>3.9691275321049879E-2</v>
      </c>
      <c r="C12" s="17">
        <v>-0.21862452103198804</v>
      </c>
      <c r="D12" s="17">
        <v>-0.16737833580765282</v>
      </c>
      <c r="E12" s="17">
        <v>-0.15742057889339667</v>
      </c>
      <c r="F12" s="17">
        <v>-0.20354359855388671</v>
      </c>
      <c r="G12" s="17">
        <v>-0.20111586320933206</v>
      </c>
      <c r="H12" s="17">
        <v>-0.19035170466059281</v>
      </c>
      <c r="I12" s="17">
        <v>-0.23604083168826373</v>
      </c>
      <c r="J12" s="17"/>
      <c r="K12" s="42" t="s">
        <v>152</v>
      </c>
      <c r="L12" s="17">
        <v>3.3999423364375003E-2</v>
      </c>
      <c r="M12" s="17">
        <v>-0.22320189675905822</v>
      </c>
      <c r="N12" s="17">
        <v>-0.15002569572051117</v>
      </c>
      <c r="O12" s="17">
        <v>-0.13874459341939938</v>
      </c>
      <c r="P12" s="17">
        <v>-0.18350170675172495</v>
      </c>
      <c r="Q12" s="17">
        <v>-0.17878939733513755</v>
      </c>
      <c r="R12" s="17">
        <v>-0.16672894996474019</v>
      </c>
      <c r="S12" s="17">
        <v>-0.21124655694796413</v>
      </c>
    </row>
    <row r="13" spans="1:19" ht="16.5" x14ac:dyDescent="0.3">
      <c r="A13" s="42" t="s">
        <v>218</v>
      </c>
      <c r="B13" s="17">
        <v>6.4554136956602504E-2</v>
      </c>
      <c r="C13" s="17">
        <v>-8.220770842955849E-2</v>
      </c>
      <c r="D13" s="17">
        <v>-0.15815686192506018</v>
      </c>
      <c r="E13" s="17">
        <v>-0.15303984266471893</v>
      </c>
      <c r="F13" s="17">
        <v>-0.15604700823066986</v>
      </c>
      <c r="G13" s="17">
        <v>-0.20915222099132336</v>
      </c>
      <c r="H13" s="17">
        <v>-0.20418992302709016</v>
      </c>
      <c r="I13" s="17">
        <v>-0.20704693431530752</v>
      </c>
      <c r="J13" s="17"/>
      <c r="K13" s="42" t="s">
        <v>218</v>
      </c>
      <c r="L13" s="17">
        <v>4.210392125994411E-2</v>
      </c>
      <c r="M13" s="17">
        <v>-1.2441249452611602E-2</v>
      </c>
      <c r="N13" s="17">
        <v>-0.14100509386131155</v>
      </c>
      <c r="O13" s="17">
        <v>-0.12933417126452507</v>
      </c>
      <c r="P13" s="17">
        <v>-0.1352105662910783</v>
      </c>
      <c r="Q13" s="17">
        <v>-0.17540532976023426</v>
      </c>
      <c r="R13" s="17">
        <v>-0.16400849970870712</v>
      </c>
      <c r="S13" s="17">
        <v>-0.1697294627280147</v>
      </c>
    </row>
    <row r="14" spans="1:19" ht="16.5" x14ac:dyDescent="0.3">
      <c r="A14" s="42" t="s">
        <v>154</v>
      </c>
      <c r="B14" s="17">
        <v>1.8233311238616379E-2</v>
      </c>
      <c r="C14" s="17">
        <v>-6.2317312377473288E-2</v>
      </c>
      <c r="D14" s="17">
        <v>-5.241944250733499E-2</v>
      </c>
      <c r="E14" s="17">
        <v>-5.6510347375191783E-2</v>
      </c>
      <c r="F14" s="17">
        <v>-5.597947040646023E-2</v>
      </c>
      <c r="G14" s="17">
        <v>-7.040664993188539E-2</v>
      </c>
      <c r="H14" s="17">
        <v>-7.3475341628501223E-2</v>
      </c>
      <c r="I14" s="17">
        <v>-7.3849212702179701E-2</v>
      </c>
      <c r="J14" s="17"/>
      <c r="K14" s="42" t="s">
        <v>154</v>
      </c>
      <c r="L14" s="17">
        <v>1.5855010816236081E-2</v>
      </c>
      <c r="M14" s="17">
        <v>-6.2317312377473288E-2</v>
      </c>
      <c r="N14" s="17">
        <v>-4.6504814350596724E-2</v>
      </c>
      <c r="O14" s="17">
        <v>-4.7941205606294113E-2</v>
      </c>
      <c r="P14" s="17">
        <v>-4.9768149767693837E-2</v>
      </c>
      <c r="Q14" s="17">
        <v>-6.3132207656485084E-2</v>
      </c>
      <c r="R14" s="17">
        <v>-6.3794591079915808E-2</v>
      </c>
      <c r="S14" s="17">
        <v>-6.6315243593957574E-2</v>
      </c>
    </row>
    <row r="15" spans="1:19" ht="16.5" x14ac:dyDescent="0.3">
      <c r="A15" s="42" t="s">
        <v>272</v>
      </c>
      <c r="B15" s="17">
        <v>1.5553136222004049E-2</v>
      </c>
      <c r="C15" s="17">
        <v>-9.0589121286741237E-2</v>
      </c>
      <c r="D15" s="17">
        <v>-7.4826593377792849E-2</v>
      </c>
      <c r="E15" s="17">
        <v>-7.4076803446665229E-2</v>
      </c>
      <c r="F15" s="17">
        <v>-8.0051803536878241E-2</v>
      </c>
      <c r="G15" s="17">
        <v>-8.9258972799996728E-2</v>
      </c>
      <c r="H15" s="17">
        <v>-8.8230518193934238E-2</v>
      </c>
      <c r="I15" s="17">
        <v>-9.4317270103601358E-2</v>
      </c>
      <c r="J15" s="17"/>
      <c r="K15" s="42" t="s">
        <v>272</v>
      </c>
      <c r="L15" s="17">
        <v>1.5553136222004049E-2</v>
      </c>
      <c r="M15" s="17">
        <v>-9.0589121286741237E-2</v>
      </c>
      <c r="N15" s="17">
        <v>-7.4826593377792849E-2</v>
      </c>
      <c r="O15" s="17">
        <v>-7.4076803446665229E-2</v>
      </c>
      <c r="P15" s="17">
        <v>-8.0051803536878241E-2</v>
      </c>
      <c r="Q15" s="17">
        <v>-8.9258972799996728E-2</v>
      </c>
      <c r="R15" s="17">
        <v>-8.8230518193934238E-2</v>
      </c>
      <c r="S15" s="17">
        <v>-9.4317270103601358E-2</v>
      </c>
    </row>
    <row r="16" spans="1:19" ht="16.5" x14ac:dyDescent="0.3">
      <c r="A16" s="42" t="s">
        <v>155</v>
      </c>
      <c r="B16" s="55">
        <v>6.4870128201494737E-2</v>
      </c>
      <c r="C16" s="55">
        <v>-0.29285817840182027</v>
      </c>
      <c r="D16" s="55">
        <v>-0.17051423252084563</v>
      </c>
      <c r="E16" s="55">
        <v>-0.17164102303700601</v>
      </c>
      <c r="F16" s="55">
        <v>-0.15902920179198632</v>
      </c>
      <c r="G16" s="55">
        <v>-0.22159204932460219</v>
      </c>
      <c r="H16" s="55">
        <v>-0.22283690052280813</v>
      </c>
      <c r="I16" s="55">
        <v>-0.21078565658280002</v>
      </c>
      <c r="J16" s="55"/>
      <c r="K16" s="42" t="s">
        <v>155</v>
      </c>
      <c r="L16" s="55">
        <v>5.7305739361616093E-2</v>
      </c>
      <c r="M16" s="55">
        <v>-0.29285817840182027</v>
      </c>
      <c r="N16" s="55">
        <v>-0.16885413527724735</v>
      </c>
      <c r="O16" s="55">
        <v>-0.16452958182254684</v>
      </c>
      <c r="P16" s="55">
        <v>-0.15667128796356278</v>
      </c>
      <c r="Q16" s="55">
        <v>-0.2145201041667858</v>
      </c>
      <c r="R16" s="55">
        <v>-0.21045997676271511</v>
      </c>
      <c r="S16" s="55">
        <v>-0.20296043864420321</v>
      </c>
    </row>
    <row r="17" spans="1:19" ht="16.5" x14ac:dyDescent="0.3">
      <c r="A17" s="42" t="s">
        <v>156</v>
      </c>
      <c r="B17" s="17">
        <v>3.2577959418353952E-2</v>
      </c>
      <c r="C17" s="17">
        <v>-0.17406902503196442</v>
      </c>
      <c r="D17" s="17">
        <v>-9.2889772275614013E-2</v>
      </c>
      <c r="E17" s="17">
        <v>-5.7094498134198091E-2</v>
      </c>
      <c r="F17" s="17">
        <v>-7.024480994845439E-2</v>
      </c>
      <c r="G17" s="17">
        <v>-0.11964217811069033</v>
      </c>
      <c r="H17" s="17">
        <v>-8.5543170962552817E-2</v>
      </c>
      <c r="I17" s="17">
        <v>-9.8132659953297008E-2</v>
      </c>
      <c r="J17" s="17"/>
      <c r="K17" s="42" t="s">
        <v>156</v>
      </c>
      <c r="L17" s="17">
        <v>1.1842598172886687E-2</v>
      </c>
      <c r="M17" s="17">
        <v>-0.17784289937720776</v>
      </c>
      <c r="N17" s="17">
        <v>-6.577249416392561E-2</v>
      </c>
      <c r="O17" s="17">
        <v>-2.6824906413399741E-2</v>
      </c>
      <c r="P17" s="17">
        <v>-4.1051900706333799E-2</v>
      </c>
      <c r="Q17" s="17">
        <v>-7.5986152851558297E-2</v>
      </c>
      <c r="R17" s="17">
        <v>-3.8246901903088659E-2</v>
      </c>
      <c r="S17" s="17">
        <v>-5.213305550699765E-2</v>
      </c>
    </row>
    <row r="18" spans="1:19" ht="16.5" x14ac:dyDescent="0.3">
      <c r="A18" s="42" t="s">
        <v>157</v>
      </c>
      <c r="B18" s="17">
        <v>3.1200240191403328E-2</v>
      </c>
      <c r="C18" s="17">
        <v>-0.24894815456315333</v>
      </c>
      <c r="D18" s="17">
        <v>-0.12772783362378959</v>
      </c>
      <c r="E18" s="17">
        <v>-0.10295029802074329</v>
      </c>
      <c r="F18" s="17">
        <v>-0.1085183036121965</v>
      </c>
      <c r="G18" s="17">
        <v>-0.15395574223146591</v>
      </c>
      <c r="H18" s="17">
        <v>-0.1304799523262119</v>
      </c>
      <c r="I18" s="17">
        <v>-0.13563463586140578</v>
      </c>
      <c r="J18" s="17"/>
      <c r="K18" s="42" t="s">
        <v>157</v>
      </c>
      <c r="L18" s="17">
        <v>2.9834296898955337E-2</v>
      </c>
      <c r="M18" s="17">
        <v>-0.23987089874007572</v>
      </c>
      <c r="N18" s="17">
        <v>-0.12576109626632215</v>
      </c>
      <c r="O18" s="17">
        <v>-0.10157934978357597</v>
      </c>
      <c r="P18" s="17">
        <v>-0.1064110030702432</v>
      </c>
      <c r="Q18" s="17">
        <v>-0.15075108426809924</v>
      </c>
      <c r="R18" s="17">
        <v>-0.12769609769195334</v>
      </c>
      <c r="S18" s="17">
        <v>-0.13219522102739267</v>
      </c>
    </row>
    <row r="19" spans="1:19" ht="16.5" x14ac:dyDescent="0.3">
      <c r="A19" s="42" t="s">
        <v>203</v>
      </c>
      <c r="B19" s="17">
        <f t="shared" ref="B19:I19" si="0">AVERAGE(B4:B18)</f>
        <v>3.1582378000431358E-2</v>
      </c>
      <c r="C19" s="17">
        <f t="shared" si="0"/>
        <v>-0.1254477512958948</v>
      </c>
      <c r="D19" s="17">
        <f t="shared" si="0"/>
        <v>-9.4468294815370835E-2</v>
      </c>
      <c r="E19" s="17">
        <f t="shared" si="0"/>
        <v>-9.0292888013891154E-2</v>
      </c>
      <c r="F19" s="17">
        <f t="shared" si="0"/>
        <v>-9.4364651058303883E-2</v>
      </c>
      <c r="G19" s="17">
        <f t="shared" si="0"/>
        <v>-0.12118586295219129</v>
      </c>
      <c r="H19" s="17">
        <f t="shared" si="0"/>
        <v>-0.11706851044223555</v>
      </c>
      <c r="I19" s="17">
        <f t="shared" si="0"/>
        <v>-0.12113998573689659</v>
      </c>
      <c r="J19" s="17"/>
      <c r="K19" s="42" t="s">
        <v>203</v>
      </c>
      <c r="L19" s="17">
        <f t="shared" ref="L19:S19" si="1">AVERAGE(L4:L18)</f>
        <v>2.3096961929410322E-2</v>
      </c>
      <c r="M19" s="17">
        <f t="shared" si="1"/>
        <v>-0.11120203190839045</v>
      </c>
      <c r="N19" s="17">
        <f t="shared" si="1"/>
        <v>-8.3622069419801964E-2</v>
      </c>
      <c r="O19" s="17">
        <f t="shared" si="1"/>
        <v>-7.7327770177356606E-2</v>
      </c>
      <c r="P19" s="17">
        <f t="shared" si="1"/>
        <v>-8.2346482727836415E-2</v>
      </c>
      <c r="Q19" s="17">
        <f t="shared" si="1"/>
        <v>-0.10351216659042771</v>
      </c>
      <c r="R19" s="17">
        <f t="shared" si="1"/>
        <v>-9.7285169463603174E-2</v>
      </c>
      <c r="S19" s="17">
        <f t="shared" si="1"/>
        <v>-0.10231414113840115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zoomScale="85" zoomScaleNormal="8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U9" activeCellId="4" sqref="AC9 AA9 Y9 W9 U9"/>
    </sheetView>
  </sheetViews>
  <sheetFormatPr defaultRowHeight="14.25" x14ac:dyDescent="0.2"/>
  <cols>
    <col min="2" max="2" width="9.5" bestFit="1" customWidth="1"/>
    <col min="3" max="3" width="5.875" style="24" customWidth="1"/>
    <col min="4" max="4" width="7.125" customWidth="1"/>
    <col min="5" max="5" width="11.5" style="4" customWidth="1"/>
    <col min="6" max="6" width="10.5" style="4" customWidth="1"/>
    <col min="7" max="7" width="6.875" customWidth="1"/>
    <col min="8" max="8" width="4.375" customWidth="1"/>
    <col min="9" max="9" width="10.125" style="59" customWidth="1"/>
    <col min="10" max="10" width="9.625" style="59" customWidth="1"/>
    <col min="11" max="18" width="6" customWidth="1"/>
    <col min="19" max="19" width="6.625" style="4" customWidth="1"/>
    <col min="20" max="20" width="6.875" customWidth="1"/>
    <col min="21" max="21" width="10.375" style="4" bestFit="1" customWidth="1"/>
    <col min="22" max="22" width="7.125" style="4" customWidth="1"/>
    <col min="23" max="23" width="10.375" style="4" bestFit="1" customWidth="1"/>
    <col min="24" max="24" width="7.875" style="4" customWidth="1"/>
    <col min="25" max="25" width="10.375" style="4" bestFit="1" customWidth="1"/>
    <col min="26" max="26" width="7.125" style="4" customWidth="1"/>
    <col min="27" max="27" width="10.375" style="4" customWidth="1"/>
    <col min="28" max="28" width="7.125" style="4" customWidth="1"/>
    <col min="29" max="29" width="9.875" style="4" customWidth="1"/>
    <col min="30" max="30" width="7.125" style="4" customWidth="1"/>
    <col min="31" max="34" width="6.875" customWidth="1"/>
  </cols>
  <sheetData>
    <row r="1" spans="1:34" x14ac:dyDescent="0.2">
      <c r="B1" t="s">
        <v>10</v>
      </c>
      <c r="C1" s="5" t="s">
        <v>15</v>
      </c>
      <c r="D1" s="6" t="s">
        <v>20</v>
      </c>
      <c r="E1" s="4" t="s">
        <v>269</v>
      </c>
      <c r="F1" s="4" t="s">
        <v>139</v>
      </c>
      <c r="G1" s="3" t="s">
        <v>5</v>
      </c>
      <c r="H1" t="s">
        <v>0</v>
      </c>
      <c r="I1" s="59" t="s">
        <v>13</v>
      </c>
      <c r="J1" s="59" t="s">
        <v>14</v>
      </c>
      <c r="K1" s="1" t="s">
        <v>1</v>
      </c>
      <c r="L1" s="1" t="s">
        <v>2</v>
      </c>
      <c r="M1" s="1" t="s">
        <v>6</v>
      </c>
      <c r="N1" s="1" t="s">
        <v>3</v>
      </c>
      <c r="O1" s="1" t="s">
        <v>4</v>
      </c>
      <c r="P1" s="1" t="s">
        <v>7</v>
      </c>
      <c r="Q1" s="1" t="s">
        <v>8</v>
      </c>
      <c r="R1" s="1" t="s">
        <v>9</v>
      </c>
      <c r="S1" s="4" t="s">
        <v>11</v>
      </c>
      <c r="T1" s="13" t="s">
        <v>24</v>
      </c>
      <c r="U1" s="4" t="s">
        <v>34</v>
      </c>
      <c r="V1" s="4" t="s">
        <v>11</v>
      </c>
      <c r="W1" s="4" t="s">
        <v>35</v>
      </c>
      <c r="X1" s="4" t="s">
        <v>39</v>
      </c>
      <c r="Y1" s="4" t="s">
        <v>35</v>
      </c>
      <c r="Z1" s="4" t="s">
        <v>27</v>
      </c>
      <c r="AA1" s="4" t="s">
        <v>35</v>
      </c>
      <c r="AB1" s="4" t="s">
        <v>40</v>
      </c>
      <c r="AC1" s="4" t="s">
        <v>35</v>
      </c>
      <c r="AD1" s="4" t="s">
        <v>39</v>
      </c>
      <c r="AE1" s="16" t="s">
        <v>29</v>
      </c>
      <c r="AF1" s="16" t="s">
        <v>28</v>
      </c>
      <c r="AG1" s="11" t="s">
        <v>37</v>
      </c>
      <c r="AH1" s="16" t="s">
        <v>270</v>
      </c>
    </row>
    <row r="2" spans="1:34" x14ac:dyDescent="0.2">
      <c r="A2" s="7" t="s">
        <v>17</v>
      </c>
      <c r="B2" t="s">
        <v>131</v>
      </c>
      <c r="C2" s="24" t="s">
        <v>131</v>
      </c>
      <c r="D2" t="s">
        <v>132</v>
      </c>
      <c r="E2" s="4">
        <v>6419932.3877400002</v>
      </c>
      <c r="F2" s="4">
        <v>6023673.01767</v>
      </c>
      <c r="G2" s="3">
        <v>6.6799999999999998E-2</v>
      </c>
      <c r="H2">
        <v>37</v>
      </c>
      <c r="I2" s="59">
        <v>2046000</v>
      </c>
      <c r="J2" s="59">
        <v>3977673.01767</v>
      </c>
      <c r="K2" s="1">
        <v>3.7344868979100001</v>
      </c>
      <c r="L2" s="1">
        <v>0.94168462185799995</v>
      </c>
      <c r="M2" s="1">
        <v>0.46015617204800002</v>
      </c>
      <c r="N2" s="1">
        <v>0.363552806497</v>
      </c>
      <c r="O2" s="1">
        <v>0.51243023399300003</v>
      </c>
      <c r="P2" s="1">
        <v>0.48865210429</v>
      </c>
      <c r="Q2" s="1">
        <v>0.19303320775300001</v>
      </c>
      <c r="R2" s="1">
        <v>0.27208166200200001</v>
      </c>
      <c r="S2" s="4">
        <v>7289.6040000000003</v>
      </c>
      <c r="T2" t="s">
        <v>135</v>
      </c>
      <c r="U2" s="4">
        <v>6028136.1066100001</v>
      </c>
      <c r="V2" s="4">
        <v>218.75300002099999</v>
      </c>
      <c r="W2" s="40">
        <v>6023673.01767</v>
      </c>
      <c r="X2" s="4">
        <v>354.73599982299999</v>
      </c>
      <c r="Y2" s="4">
        <v>6023673.01767</v>
      </c>
      <c r="Z2" s="4">
        <v>327.30099999999999</v>
      </c>
      <c r="AA2" s="4">
        <v>6023673.01767</v>
      </c>
      <c r="AB2" s="4">
        <v>297.57899900000001</v>
      </c>
      <c r="AC2" s="4">
        <v>6023673.01767</v>
      </c>
      <c r="AD2" s="4">
        <v>240.40799000000001</v>
      </c>
      <c r="AE2" s="17">
        <f t="shared" ref="AE2:AE17" si="0">STDEV(U2,W2,Y2,AA2,AC2)/AVERAGE(U2,W2,Y2,AA2,AC2)</f>
        <v>3.3130256563995947E-4</v>
      </c>
      <c r="AF2" s="17">
        <f t="shared" ref="AF2:AF17" si="1">(AVERAGE(U2,W2,Y2,AA2,AC2)-F2)/F2</f>
        <v>1.4818496710920461E-4</v>
      </c>
      <c r="AG2" s="4">
        <f t="shared" ref="AG2:AG17" si="2">AVERAGE(V2,X2,Z2,AB2,AD2)</f>
        <v>287.75539776879998</v>
      </c>
      <c r="AH2" s="17">
        <f>(E2-F2)/F2</f>
        <v>6.5783678647164709E-2</v>
      </c>
    </row>
    <row r="3" spans="1:34" x14ac:dyDescent="0.2">
      <c r="A3" s="7" t="s">
        <v>18</v>
      </c>
      <c r="B3">
        <v>3300000</v>
      </c>
      <c r="C3" s="24" t="s">
        <v>131</v>
      </c>
      <c r="D3" t="s">
        <v>132</v>
      </c>
      <c r="E3" s="4">
        <v>3319651.07559</v>
      </c>
      <c r="F3" s="4">
        <v>3193026.4364200002</v>
      </c>
      <c r="G3" s="3">
        <v>5.7536999999999998E-2</v>
      </c>
      <c r="H3">
        <v>59</v>
      </c>
      <c r="I3" s="59">
        <v>3300000</v>
      </c>
      <c r="J3" s="59">
        <v>3193026.4364200002</v>
      </c>
      <c r="K3" s="1">
        <v>3.5956614517899999</v>
      </c>
      <c r="L3" s="1">
        <v>0.75592535610800005</v>
      </c>
      <c r="M3" s="1">
        <v>0.38070422701700002</v>
      </c>
      <c r="N3" s="1">
        <v>0.29174301489799997</v>
      </c>
      <c r="O3" s="1">
        <v>0.41597101358600003</v>
      </c>
      <c r="P3" s="1">
        <v>0.50362674560499998</v>
      </c>
      <c r="Q3" s="1">
        <v>0.19297078245900001</v>
      </c>
      <c r="R3" s="1">
        <v>0.27514027028299998</v>
      </c>
      <c r="S3" s="4">
        <v>2847.7959999999998</v>
      </c>
      <c r="T3" t="s">
        <v>135</v>
      </c>
      <c r="U3" s="4">
        <v>3203541.2547599999</v>
      </c>
      <c r="V3" s="4">
        <v>214.32800006900001</v>
      </c>
      <c r="W3" s="4">
        <v>3196880.4509899998</v>
      </c>
      <c r="X3" s="4">
        <v>305.48400020600002</v>
      </c>
      <c r="Y3" s="4">
        <v>3203611.8899599998</v>
      </c>
      <c r="Z3" s="4">
        <v>113.84400010100001</v>
      </c>
      <c r="AA3" s="4">
        <v>3203541.2547599999</v>
      </c>
      <c r="AB3" s="4">
        <v>215.74100017500001</v>
      </c>
      <c r="AC3" s="40">
        <v>3193026.4364200002</v>
      </c>
      <c r="AD3" s="4">
        <v>292.62899994899999</v>
      </c>
      <c r="AE3" s="17">
        <f t="shared" si="0"/>
        <v>1.5341915236355042E-3</v>
      </c>
      <c r="AF3" s="17">
        <f t="shared" si="1"/>
        <v>2.2216605779040218E-3</v>
      </c>
      <c r="AG3" s="4">
        <f t="shared" si="2"/>
        <v>228.4052001</v>
      </c>
      <c r="AH3" s="17">
        <f>(E3-F3)/F3</f>
        <v>3.9656620980554912E-2</v>
      </c>
    </row>
    <row r="4" spans="1:34" x14ac:dyDescent="0.2">
      <c r="A4" s="7" t="s">
        <v>18</v>
      </c>
      <c r="B4">
        <v>3500000</v>
      </c>
      <c r="C4" s="24" t="s">
        <v>131</v>
      </c>
      <c r="D4" t="s">
        <v>132</v>
      </c>
      <c r="E4" s="4">
        <v>3251398.7444099998</v>
      </c>
      <c r="F4" s="4">
        <v>3110996.8490200001</v>
      </c>
      <c r="G4" s="3">
        <v>6.1120000000000001E-2</v>
      </c>
      <c r="H4">
        <v>63</v>
      </c>
      <c r="I4" s="59">
        <v>3497000</v>
      </c>
      <c r="J4" s="59">
        <v>3110996.8490200001</v>
      </c>
      <c r="K4" s="1">
        <v>3.5956614517899999</v>
      </c>
      <c r="L4" s="1">
        <v>0.73650545893499997</v>
      </c>
      <c r="M4" s="1">
        <v>0.36462464099500003</v>
      </c>
      <c r="N4" s="1">
        <v>0.281598082862</v>
      </c>
      <c r="O4" s="1">
        <v>0.40030136547900003</v>
      </c>
      <c r="P4" s="1">
        <v>0.49507391502800002</v>
      </c>
      <c r="Q4" s="1">
        <v>0.191171755379</v>
      </c>
      <c r="R4" s="1">
        <v>0.27175722910299999</v>
      </c>
      <c r="S4" s="4">
        <v>3957.8880000099998</v>
      </c>
      <c r="T4" t="s">
        <v>135</v>
      </c>
      <c r="U4" s="4">
        <v>3111052.8068900001</v>
      </c>
      <c r="V4" s="4">
        <v>334.16899991000003</v>
      </c>
      <c r="W4" s="40">
        <v>3110996.8490200001</v>
      </c>
      <c r="X4" s="4">
        <v>320.05599999399999</v>
      </c>
      <c r="Y4" s="4">
        <v>3113616.1359700002</v>
      </c>
      <c r="Z4" s="4">
        <v>155.11600017500001</v>
      </c>
      <c r="AA4" s="4">
        <v>3116709.9112200001</v>
      </c>
      <c r="AB4" s="4">
        <v>184.02499985700001</v>
      </c>
      <c r="AC4" s="4">
        <v>3117270.6822100002</v>
      </c>
      <c r="AD4" s="4">
        <v>151.88000011400001</v>
      </c>
      <c r="AE4" s="17">
        <f t="shared" si="0"/>
        <v>9.6164764334801553E-4</v>
      </c>
      <c r="AF4" s="17">
        <f t="shared" si="1"/>
        <v>9.4260077535065416E-4</v>
      </c>
      <c r="AG4" s="4">
        <f t="shared" si="2"/>
        <v>229.04920000999999</v>
      </c>
      <c r="AH4" s="17">
        <f t="shared" ref="AH4:AH17" si="3">(E4-F4)/F4</f>
        <v>4.5130838185910717E-2</v>
      </c>
    </row>
    <row r="5" spans="1:34" x14ac:dyDescent="0.2">
      <c r="A5" s="7" t="s">
        <v>18</v>
      </c>
      <c r="B5">
        <v>3700000</v>
      </c>
      <c r="C5" s="24" t="s">
        <v>131</v>
      </c>
      <c r="D5" t="s">
        <v>132</v>
      </c>
      <c r="E5" s="4">
        <v>3112674.8664000002</v>
      </c>
      <c r="F5" s="4">
        <v>3020541.5274299998</v>
      </c>
      <c r="G5" s="3">
        <v>4.5173999999999999E-2</v>
      </c>
      <c r="H5">
        <v>67</v>
      </c>
      <c r="I5" s="59">
        <v>3699000</v>
      </c>
      <c r="J5" s="59">
        <v>3020541.5274299998</v>
      </c>
      <c r="K5" s="1">
        <v>3.1904757239900001</v>
      </c>
      <c r="L5" s="1">
        <v>0.71509083160499998</v>
      </c>
      <c r="M5" s="1">
        <v>0.34291392945600002</v>
      </c>
      <c r="N5" s="1">
        <v>0.26860658619799999</v>
      </c>
      <c r="O5" s="1">
        <v>0.38079430929000002</v>
      </c>
      <c r="P5" s="1">
        <v>0.47953898204200002</v>
      </c>
      <c r="Q5" s="1">
        <v>0.187812914336</v>
      </c>
      <c r="R5" s="1">
        <v>0.26625590237000002</v>
      </c>
      <c r="S5" s="4">
        <v>3540.8699998900001</v>
      </c>
      <c r="T5" t="s">
        <v>135</v>
      </c>
      <c r="U5" s="4">
        <v>3029583.5199799999</v>
      </c>
      <c r="V5" s="4">
        <v>159.322000027</v>
      </c>
      <c r="W5" s="4">
        <v>3021032.76969</v>
      </c>
      <c r="X5" s="4">
        <v>132.19800019300001</v>
      </c>
      <c r="Y5" s="4">
        <v>3031446.1946299998</v>
      </c>
      <c r="Z5" s="4">
        <v>329.82800006899998</v>
      </c>
      <c r="AA5" s="4">
        <v>3028608.1717699999</v>
      </c>
      <c r="AB5" s="4">
        <v>316.95200014099998</v>
      </c>
      <c r="AC5" s="40">
        <v>3020541.5274299998</v>
      </c>
      <c r="AD5" s="4">
        <v>424.03600001299998</v>
      </c>
      <c r="AE5" s="17">
        <f t="shared" si="0"/>
        <v>1.6807136527282962E-3</v>
      </c>
      <c r="AF5" s="17">
        <f t="shared" si="1"/>
        <v>1.8873798682219342E-3</v>
      </c>
      <c r="AG5" s="4">
        <f t="shared" si="2"/>
        <v>272.46720008860001</v>
      </c>
      <c r="AH5" s="17">
        <f t="shared" si="3"/>
        <v>3.0502258662337016E-2</v>
      </c>
    </row>
    <row r="6" spans="1:34" x14ac:dyDescent="0.2">
      <c r="A6" s="7" t="s">
        <v>18</v>
      </c>
      <c r="B6">
        <v>3900000</v>
      </c>
      <c r="C6" s="24" t="s">
        <v>131</v>
      </c>
      <c r="D6" t="s">
        <v>132</v>
      </c>
      <c r="E6" s="4">
        <v>3035670.1164199999</v>
      </c>
      <c r="F6" s="4">
        <v>2952507.6122900001</v>
      </c>
      <c r="G6" s="3">
        <v>4.0773999999999998E-2</v>
      </c>
      <c r="H6" s="29">
        <v>71</v>
      </c>
      <c r="I6" s="59">
        <v>3899000</v>
      </c>
      <c r="J6" s="59">
        <v>2952507.6122900001</v>
      </c>
      <c r="K6" s="1">
        <v>2.5152572681500001</v>
      </c>
      <c r="L6" s="1">
        <v>0.69898430616499996</v>
      </c>
      <c r="M6" s="1">
        <v>0.33562862527699999</v>
      </c>
      <c r="N6" s="1">
        <v>0.266551173064</v>
      </c>
      <c r="O6" s="1">
        <v>0.37445879249199998</v>
      </c>
      <c r="P6" s="1">
        <v>0.48016618158199997</v>
      </c>
      <c r="Q6" s="1">
        <v>0.19067035605300001</v>
      </c>
      <c r="R6" s="1">
        <v>0.26785922744599999</v>
      </c>
      <c r="S6" s="4">
        <v>3962.56599998</v>
      </c>
      <c r="T6" t="s">
        <v>135</v>
      </c>
      <c r="U6" s="4">
        <v>2953391.7842399999</v>
      </c>
      <c r="V6" s="4">
        <v>218.35099983200001</v>
      </c>
      <c r="W6" s="4">
        <v>2958547.03247</v>
      </c>
      <c r="X6" s="4">
        <v>295.978999853</v>
      </c>
      <c r="Y6" s="4">
        <v>2953153.2065900001</v>
      </c>
      <c r="Z6" s="4">
        <v>229.65400004399999</v>
      </c>
      <c r="AA6" s="40">
        <v>2952507.6122900001</v>
      </c>
      <c r="AB6" s="4">
        <v>166.15500021</v>
      </c>
      <c r="AC6" s="4">
        <v>2963676.7879599999</v>
      </c>
      <c r="AD6" s="4">
        <v>207.388000011</v>
      </c>
      <c r="AE6" s="17">
        <f t="shared" si="0"/>
        <v>1.6240138908928355E-3</v>
      </c>
      <c r="AF6" s="17">
        <f t="shared" si="1"/>
        <v>1.2693184615004099E-3</v>
      </c>
      <c r="AG6" s="4">
        <f t="shared" si="2"/>
        <v>223.50539999000003</v>
      </c>
      <c r="AH6" s="17">
        <f t="shared" si="3"/>
        <v>2.8166736567868812E-2</v>
      </c>
    </row>
    <row r="7" spans="1:34" x14ac:dyDescent="0.2">
      <c r="A7" s="7" t="s">
        <v>18</v>
      </c>
      <c r="B7">
        <v>4100000</v>
      </c>
      <c r="C7" s="24" t="s">
        <v>131</v>
      </c>
      <c r="D7" t="s">
        <v>132</v>
      </c>
      <c r="E7" s="4">
        <v>2953700.1640099999</v>
      </c>
      <c r="F7" s="4">
        <v>2884157.9546500002</v>
      </c>
      <c r="G7" s="3">
        <v>3.4495999999999999E-2</v>
      </c>
      <c r="H7">
        <v>74</v>
      </c>
      <c r="I7" s="59">
        <v>4100000</v>
      </c>
      <c r="J7" s="59">
        <v>2884157.9546500002</v>
      </c>
      <c r="K7" s="1">
        <v>2.6070001078799998</v>
      </c>
      <c r="L7" s="1">
        <v>0.682803031028</v>
      </c>
      <c r="M7" s="1">
        <v>0.33712947646000002</v>
      </c>
      <c r="N7" s="1">
        <v>0.26848915887899999</v>
      </c>
      <c r="O7" s="1">
        <v>0.37555882740099999</v>
      </c>
      <c r="P7" s="1">
        <v>0.49374338006700003</v>
      </c>
      <c r="Q7" s="1">
        <v>0.19660806021499999</v>
      </c>
      <c r="R7" s="1">
        <v>0.27501256609500002</v>
      </c>
      <c r="S7" s="4">
        <v>3088.84200001</v>
      </c>
      <c r="T7" t="s">
        <v>135</v>
      </c>
      <c r="U7" s="40">
        <v>2884157.9546500002</v>
      </c>
      <c r="V7" s="4">
        <v>275.88300013499997</v>
      </c>
      <c r="W7" s="4">
        <v>2890849.4841100001</v>
      </c>
      <c r="X7" s="4">
        <v>281.31099986999999</v>
      </c>
      <c r="Y7" s="4">
        <v>2892865.0734299999</v>
      </c>
      <c r="Z7" s="4">
        <v>135.07800006900001</v>
      </c>
      <c r="AA7" s="4">
        <v>2892494.6609700001</v>
      </c>
      <c r="AB7" s="4">
        <v>145.442000151</v>
      </c>
      <c r="AC7" s="4">
        <v>2892494.6609700001</v>
      </c>
      <c r="AD7" s="4">
        <v>170.51600003199999</v>
      </c>
      <c r="AE7" s="17">
        <f t="shared" si="0"/>
        <v>1.2695600241640643E-3</v>
      </c>
      <c r="AF7" s="17">
        <f t="shared" si="1"/>
        <v>2.2240155625520724E-3</v>
      </c>
      <c r="AG7" s="4">
        <f t="shared" si="2"/>
        <v>201.64600005139999</v>
      </c>
      <c r="AH7" s="17">
        <f t="shared" si="3"/>
        <v>2.4111789455872178E-2</v>
      </c>
    </row>
    <row r="8" spans="1:34" x14ac:dyDescent="0.2">
      <c r="A8" s="7" t="s">
        <v>19</v>
      </c>
      <c r="B8">
        <v>3300000</v>
      </c>
      <c r="C8" s="24">
        <v>0.76</v>
      </c>
      <c r="D8">
        <v>1E-3</v>
      </c>
      <c r="E8" s="4">
        <v>301316.27611600002</v>
      </c>
      <c r="F8" s="4">
        <v>244316.086969</v>
      </c>
      <c r="G8" s="3">
        <v>0.27714299999999997</v>
      </c>
      <c r="H8">
        <v>62</v>
      </c>
      <c r="I8" s="59">
        <v>3297000</v>
      </c>
      <c r="J8" s="59">
        <v>3275117.30357</v>
      </c>
      <c r="K8" s="1">
        <v>2.3362494122899999</v>
      </c>
      <c r="L8" s="1">
        <v>0.77535976080699998</v>
      </c>
      <c r="M8" s="1">
        <v>0.32653544623699998</v>
      </c>
      <c r="N8" s="1">
        <v>0.264755691997</v>
      </c>
      <c r="O8" s="1">
        <v>0.37054871648799997</v>
      </c>
      <c r="P8" s="1">
        <v>0.42114056305499997</v>
      </c>
      <c r="Q8" s="1">
        <v>0.17073086932000001</v>
      </c>
      <c r="R8" s="1">
        <v>0.23895276439300001</v>
      </c>
      <c r="S8" s="4">
        <v>5890.5629999599996</v>
      </c>
      <c r="T8" t="s">
        <v>135</v>
      </c>
      <c r="U8" s="18">
        <v>258256.06944799999</v>
      </c>
      <c r="V8" s="4">
        <v>1389.4609999700001</v>
      </c>
      <c r="W8" s="40">
        <v>244316.086969</v>
      </c>
      <c r="X8" s="4">
        <v>1530.59600019</v>
      </c>
      <c r="Y8" s="4">
        <v>252508.799008</v>
      </c>
      <c r="Z8" s="4">
        <v>1074.2580001399999</v>
      </c>
      <c r="AA8" s="18">
        <v>260476.846617</v>
      </c>
      <c r="AB8" s="4">
        <v>412.30099988000001</v>
      </c>
      <c r="AC8" s="18">
        <v>258793.37195999999</v>
      </c>
      <c r="AD8" s="4">
        <v>488.85800003999998</v>
      </c>
      <c r="AE8" s="17">
        <f t="shared" si="0"/>
        <v>2.5970874928533696E-2</v>
      </c>
      <c r="AF8" s="17">
        <f t="shared" si="1"/>
        <v>4.3198742916749251E-2</v>
      </c>
      <c r="AG8" s="4">
        <f t="shared" si="2"/>
        <v>979.09480004399995</v>
      </c>
      <c r="AH8" s="17">
        <f t="shared" si="3"/>
        <v>0.23330510018455103</v>
      </c>
    </row>
    <row r="9" spans="1:34" x14ac:dyDescent="0.2">
      <c r="A9" s="7" t="s">
        <v>19</v>
      </c>
      <c r="B9">
        <v>3500000</v>
      </c>
      <c r="C9" s="24">
        <v>0.74</v>
      </c>
      <c r="D9">
        <v>1E-3</v>
      </c>
      <c r="E9" s="4">
        <v>380022.99942599999</v>
      </c>
      <c r="F9" s="4">
        <v>229971.284491</v>
      </c>
      <c r="G9" s="3">
        <v>0.44253900000000002</v>
      </c>
      <c r="H9">
        <v>65</v>
      </c>
      <c r="I9" s="59">
        <v>3500000</v>
      </c>
      <c r="J9" s="59">
        <v>3202179.3645700002</v>
      </c>
      <c r="K9" s="1">
        <v>2.3362494122899999</v>
      </c>
      <c r="L9" s="1">
        <v>0.758092244044</v>
      </c>
      <c r="M9" s="1">
        <v>0.31427726365000003</v>
      </c>
      <c r="N9" s="1">
        <v>0.25272865985300003</v>
      </c>
      <c r="O9" s="1">
        <v>0.355518571161</v>
      </c>
      <c r="P9" s="1">
        <v>0.41456335441999997</v>
      </c>
      <c r="Q9" s="1">
        <v>0.16668727443</v>
      </c>
      <c r="R9" s="1">
        <v>0.234482395747</v>
      </c>
      <c r="S9" s="4">
        <v>6156.4400000599999</v>
      </c>
      <c r="T9" t="s">
        <v>135</v>
      </c>
      <c r="U9" s="18">
        <v>242745.73509100001</v>
      </c>
      <c r="V9" s="4">
        <v>737.57599997499995</v>
      </c>
      <c r="W9" s="40">
        <v>229971.284491</v>
      </c>
      <c r="X9" s="4">
        <v>698.97399997699995</v>
      </c>
      <c r="Y9" s="4">
        <v>238662.46698600001</v>
      </c>
      <c r="Z9" s="4">
        <v>969.36199998899997</v>
      </c>
      <c r="AA9" s="18">
        <v>234270.53902</v>
      </c>
      <c r="AB9" s="4">
        <v>1734.2809999000001</v>
      </c>
      <c r="AC9" s="4">
        <v>238927.319666</v>
      </c>
      <c r="AD9" s="4">
        <v>346.31900000600001</v>
      </c>
      <c r="AE9" s="17">
        <f t="shared" si="0"/>
        <v>2.0711416356069847E-2</v>
      </c>
      <c r="AF9" s="17">
        <f t="shared" si="1"/>
        <v>3.0195876738131559E-2</v>
      </c>
      <c r="AG9" s="4">
        <f t="shared" si="2"/>
        <v>897.30239996939997</v>
      </c>
      <c r="AH9" s="17">
        <f t="shared" si="3"/>
        <v>0.65248022276830098</v>
      </c>
    </row>
    <row r="10" spans="1:34" x14ac:dyDescent="0.2">
      <c r="A10" s="7" t="s">
        <v>19</v>
      </c>
      <c r="B10">
        <v>3700000</v>
      </c>
      <c r="C10" s="24">
        <v>0.72</v>
      </c>
      <c r="D10">
        <v>1E-3</v>
      </c>
      <c r="E10" s="4">
        <v>226216.574081</v>
      </c>
      <c r="F10" s="4">
        <v>219653.31615900001</v>
      </c>
      <c r="G10" s="3">
        <v>0.100714</v>
      </c>
      <c r="H10">
        <v>69</v>
      </c>
      <c r="I10" s="59">
        <v>3689000</v>
      </c>
      <c r="J10" s="59">
        <v>3128979.77354</v>
      </c>
      <c r="K10" s="1">
        <v>2.2950232552799998</v>
      </c>
      <c r="L10" s="1">
        <v>0.74076278310200006</v>
      </c>
      <c r="M10" s="1">
        <v>0.30484599684199998</v>
      </c>
      <c r="N10" s="1">
        <v>0.243568033997</v>
      </c>
      <c r="O10" s="1">
        <v>0.34351952539899999</v>
      </c>
      <c r="P10" s="1">
        <v>0.41152984976500001</v>
      </c>
      <c r="Q10" s="1">
        <v>0.16440353076100001</v>
      </c>
      <c r="R10" s="1">
        <v>0.23186877988099999</v>
      </c>
      <c r="S10" s="4">
        <v>7304.1510000199996</v>
      </c>
      <c r="T10" t="s">
        <v>135</v>
      </c>
      <c r="U10" s="4">
        <v>226523.84648099999</v>
      </c>
      <c r="V10" s="4">
        <v>1105.03699994</v>
      </c>
      <c r="W10" s="4">
        <v>226060.598803</v>
      </c>
      <c r="X10" s="4">
        <v>660.77800011600004</v>
      </c>
      <c r="Y10" s="40">
        <v>219653.31615900001</v>
      </c>
      <c r="Z10" s="4">
        <v>611.18899989099998</v>
      </c>
      <c r="AA10" s="4">
        <v>225477.420457</v>
      </c>
      <c r="AB10" s="4">
        <v>569.37000012399994</v>
      </c>
      <c r="AC10" s="4">
        <v>222884.06676399999</v>
      </c>
      <c r="AD10" s="4">
        <v>1279.8400001499999</v>
      </c>
      <c r="AE10" s="17">
        <f t="shared" si="0"/>
        <v>1.2789739587280765E-2</v>
      </c>
      <c r="AF10" s="17">
        <f t="shared" si="1"/>
        <v>2.033446911662749E-2</v>
      </c>
      <c r="AG10" s="4">
        <f t="shared" si="2"/>
        <v>845.24280004419995</v>
      </c>
      <c r="AH10" s="17">
        <f t="shared" si="3"/>
        <v>2.9880076644274549E-2</v>
      </c>
    </row>
    <row r="11" spans="1:34" x14ac:dyDescent="0.2">
      <c r="A11" s="7" t="s">
        <v>19</v>
      </c>
      <c r="B11">
        <v>3900000</v>
      </c>
      <c r="C11" s="24">
        <v>0.7</v>
      </c>
      <c r="D11">
        <v>1E-3</v>
      </c>
      <c r="E11" s="4">
        <v>231359.002507</v>
      </c>
      <c r="F11" s="4">
        <v>209997.034251</v>
      </c>
      <c r="G11" s="3">
        <v>0.149254</v>
      </c>
      <c r="H11">
        <v>72</v>
      </c>
      <c r="I11" s="59">
        <v>3897000</v>
      </c>
      <c r="J11" s="59">
        <v>3032974.3835100001</v>
      </c>
      <c r="K11" s="1">
        <v>2.2950232552799998</v>
      </c>
      <c r="L11" s="1">
        <v>0.71803421818400004</v>
      </c>
      <c r="M11" s="1">
        <v>0.299824784831</v>
      </c>
      <c r="N11" s="1">
        <v>0.24052307313499999</v>
      </c>
      <c r="O11" s="1">
        <v>0.33880849105400002</v>
      </c>
      <c r="P11" s="1">
        <v>0.41756336569800001</v>
      </c>
      <c r="Q11" s="1">
        <v>0.16748719423399999</v>
      </c>
      <c r="R11" s="1">
        <v>0.23592781686</v>
      </c>
      <c r="S11" s="4">
        <v>7318.9179999799999</v>
      </c>
      <c r="T11" t="s">
        <v>135</v>
      </c>
      <c r="U11" s="4">
        <v>217504.54078000001</v>
      </c>
      <c r="V11" s="4">
        <v>783.22799992600005</v>
      </c>
      <c r="W11" s="40">
        <v>209997.034251</v>
      </c>
      <c r="X11" s="4">
        <v>1206.69099998</v>
      </c>
      <c r="Y11" s="4">
        <v>217169.92761300001</v>
      </c>
      <c r="Z11" s="4">
        <v>919.36599993699997</v>
      </c>
      <c r="AA11" s="4">
        <v>217169.92761300001</v>
      </c>
      <c r="AB11" s="4">
        <v>912.23200011300003</v>
      </c>
      <c r="AC11" s="18">
        <v>229481.79541799999</v>
      </c>
      <c r="AD11" s="4">
        <v>379.749000072</v>
      </c>
      <c r="AE11" s="17">
        <f t="shared" si="0"/>
        <v>3.2165304620502384E-2</v>
      </c>
      <c r="AF11" s="17">
        <f t="shared" si="1"/>
        <v>3.9370131647278983E-2</v>
      </c>
      <c r="AG11" s="4">
        <f t="shared" si="2"/>
        <v>840.25320000560009</v>
      </c>
      <c r="AH11" s="17">
        <f t="shared" si="3"/>
        <v>0.10172509498618439</v>
      </c>
    </row>
    <row r="12" spans="1:34" x14ac:dyDescent="0.2">
      <c r="A12" s="7" t="s">
        <v>19</v>
      </c>
      <c r="B12">
        <v>4100000</v>
      </c>
      <c r="C12" s="24">
        <v>0.68</v>
      </c>
      <c r="D12">
        <v>1E-3</v>
      </c>
      <c r="E12" s="4">
        <v>315164.45923500002</v>
      </c>
      <c r="F12" s="4">
        <v>208942.28036599999</v>
      </c>
      <c r="G12" s="3">
        <v>0.39874199999999999</v>
      </c>
      <c r="H12">
        <v>75</v>
      </c>
      <c r="I12" s="59">
        <v>4100000</v>
      </c>
      <c r="J12" s="59">
        <v>2995013.58409</v>
      </c>
      <c r="K12" s="1">
        <v>2.3818045381199999</v>
      </c>
      <c r="L12" s="1">
        <v>0.70904728012100005</v>
      </c>
      <c r="M12" s="1">
        <v>0.29058857778000002</v>
      </c>
      <c r="N12" s="1">
        <v>0.23365123031099999</v>
      </c>
      <c r="O12" s="1">
        <v>0.32739471802499998</v>
      </c>
      <c r="P12" s="1">
        <v>0.40982962057200001</v>
      </c>
      <c r="Q12" s="1">
        <v>0.16476421027300001</v>
      </c>
      <c r="R12" s="1">
        <v>0.230869454833</v>
      </c>
      <c r="S12" s="4">
        <v>4487.66100001</v>
      </c>
      <c r="T12" t="s">
        <v>135</v>
      </c>
      <c r="U12" s="4">
        <v>211292.91046499999</v>
      </c>
      <c r="V12" s="4">
        <v>596.46399998699997</v>
      </c>
      <c r="W12" s="40">
        <v>208942.28036599999</v>
      </c>
      <c r="X12" s="4">
        <v>1383.5399999599999</v>
      </c>
      <c r="Y12" s="4">
        <v>210578.29667800001</v>
      </c>
      <c r="Z12" s="4">
        <v>631.91899991000003</v>
      </c>
      <c r="AA12" s="4">
        <v>211751.164185</v>
      </c>
      <c r="AB12" s="4">
        <v>340.29600000400001</v>
      </c>
      <c r="AC12" s="4">
        <v>209734.24805200001</v>
      </c>
      <c r="AD12" s="4">
        <v>596.125</v>
      </c>
      <c r="AE12" s="17">
        <f t="shared" si="0"/>
        <v>5.4201637063840905E-3</v>
      </c>
      <c r="AF12" s="17">
        <f t="shared" si="1"/>
        <v>7.2627693185977208E-3</v>
      </c>
      <c r="AG12" s="4">
        <f t="shared" si="2"/>
        <v>709.66879997220008</v>
      </c>
      <c r="AH12" s="17">
        <f t="shared" si="3"/>
        <v>0.50838048997518726</v>
      </c>
    </row>
    <row r="13" spans="1:34" x14ac:dyDescent="0.2">
      <c r="A13" s="7" t="s">
        <v>19</v>
      </c>
      <c r="B13">
        <v>3300000</v>
      </c>
      <c r="C13" s="24">
        <v>0.76</v>
      </c>
      <c r="D13">
        <v>0.08</v>
      </c>
      <c r="E13" s="4">
        <v>508283.991049</v>
      </c>
      <c r="F13" s="4">
        <v>486651.40859000001</v>
      </c>
      <c r="G13" s="3">
        <v>0.100102</v>
      </c>
      <c r="H13">
        <v>61</v>
      </c>
      <c r="I13" s="59">
        <v>3298000</v>
      </c>
      <c r="J13" s="59">
        <v>3261900.1833100002</v>
      </c>
      <c r="K13" s="1">
        <v>2.5225388207599999</v>
      </c>
      <c r="L13" s="1">
        <v>0.77223070549299999</v>
      </c>
      <c r="M13" s="1">
        <v>0.32826722606800002</v>
      </c>
      <c r="N13" s="1">
        <v>0.26333248290900002</v>
      </c>
      <c r="O13" s="1">
        <v>0.37071242737400001</v>
      </c>
      <c r="P13" s="1">
        <v>0.42508957975</v>
      </c>
      <c r="Q13" s="1">
        <v>0.170501173442</v>
      </c>
      <c r="R13" s="1">
        <v>0.24002699241100001</v>
      </c>
      <c r="S13" s="4">
        <v>4541.8309998499999</v>
      </c>
      <c r="T13" t="s">
        <v>135</v>
      </c>
      <c r="U13" s="4">
        <v>488494.55312300002</v>
      </c>
      <c r="V13" s="4">
        <v>842.548000097</v>
      </c>
      <c r="W13" s="4">
        <v>487600.84668700001</v>
      </c>
      <c r="X13" s="4">
        <v>992.85500001900004</v>
      </c>
      <c r="Y13" s="4">
        <v>497370.73912500002</v>
      </c>
      <c r="Z13" s="4">
        <v>614.86400008199996</v>
      </c>
      <c r="AA13" s="4">
        <v>494433.89645100001</v>
      </c>
      <c r="AB13" s="4">
        <v>371.843000174</v>
      </c>
      <c r="AC13" s="40">
        <v>486651.40859000001</v>
      </c>
      <c r="AD13" s="4">
        <v>1271.4140000299999</v>
      </c>
      <c r="AE13" s="17">
        <f t="shared" si="0"/>
        <v>9.6129502894298589E-3</v>
      </c>
      <c r="AF13" s="17">
        <f t="shared" si="1"/>
        <v>8.7513980850061138E-3</v>
      </c>
      <c r="AG13" s="4">
        <f t="shared" si="2"/>
        <v>818.70480008039999</v>
      </c>
      <c r="AH13" s="17">
        <f t="shared" si="3"/>
        <v>4.4451905567636563E-2</v>
      </c>
    </row>
    <row r="14" spans="1:34" x14ac:dyDescent="0.2">
      <c r="A14" s="7" t="s">
        <v>19</v>
      </c>
      <c r="B14">
        <v>3500000</v>
      </c>
      <c r="C14" s="24">
        <v>0.74</v>
      </c>
      <c r="D14">
        <v>0.09</v>
      </c>
      <c r="E14" s="4">
        <v>540287.92671300005</v>
      </c>
      <c r="F14" s="4">
        <v>495950.68658400001</v>
      </c>
      <c r="G14" s="3">
        <v>0.121235</v>
      </c>
      <c r="H14">
        <v>66</v>
      </c>
      <c r="I14" s="59">
        <v>3500000</v>
      </c>
      <c r="J14" s="59">
        <v>3226240.2074600002</v>
      </c>
      <c r="K14" s="1">
        <v>2.3362494122899999</v>
      </c>
      <c r="L14" s="1">
        <v>0.76378847036700004</v>
      </c>
      <c r="M14" s="1">
        <v>0.31071485998100001</v>
      </c>
      <c r="N14" s="1">
        <v>0.24951705803400001</v>
      </c>
      <c r="O14" s="1">
        <v>0.35080432193599997</v>
      </c>
      <c r="P14" s="1">
        <v>0.40680747620000002</v>
      </c>
      <c r="Q14" s="1">
        <v>0.16334172857699999</v>
      </c>
      <c r="R14" s="1">
        <v>0.22964756313199999</v>
      </c>
      <c r="S14" s="4">
        <v>6269.9140000300004</v>
      </c>
      <c r="T14" t="s">
        <v>135</v>
      </c>
      <c r="U14" s="4">
        <v>502758.08593200002</v>
      </c>
      <c r="V14" s="4">
        <v>800.326999903</v>
      </c>
      <c r="W14" s="40">
        <v>495950.68658400001</v>
      </c>
      <c r="X14" s="4">
        <v>890.38700008399996</v>
      </c>
      <c r="Y14" s="4">
        <v>500742.72614799999</v>
      </c>
      <c r="Z14" s="4">
        <v>1132.94700003</v>
      </c>
      <c r="AA14" s="4">
        <v>506616.02234800003</v>
      </c>
      <c r="AB14" s="4">
        <v>651.06500010000002</v>
      </c>
      <c r="AC14" s="4">
        <v>497712.83551599999</v>
      </c>
      <c r="AD14" s="4">
        <v>1864.0429999800001</v>
      </c>
      <c r="AE14" s="17">
        <f t="shared" si="0"/>
        <v>8.3956500336428985E-3</v>
      </c>
      <c r="AF14" s="17">
        <f t="shared" si="1"/>
        <v>9.6892389739359468E-3</v>
      </c>
      <c r="AG14" s="4">
        <f t="shared" si="2"/>
        <v>1067.7538000194002</v>
      </c>
      <c r="AH14" s="17">
        <f t="shared" si="3"/>
        <v>8.9398485229217575E-2</v>
      </c>
    </row>
    <row r="15" spans="1:34" x14ac:dyDescent="0.2">
      <c r="A15" s="7" t="s">
        <v>19</v>
      </c>
      <c r="B15">
        <v>3700000</v>
      </c>
      <c r="C15" s="24">
        <v>0.72</v>
      </c>
      <c r="D15">
        <v>0.08</v>
      </c>
      <c r="E15" s="4">
        <v>496966.33632100001</v>
      </c>
      <c r="F15" s="4">
        <v>447942.32310899999</v>
      </c>
      <c r="G15" s="3">
        <v>0.129029</v>
      </c>
      <c r="H15">
        <v>69</v>
      </c>
      <c r="I15" s="59">
        <v>3700000</v>
      </c>
      <c r="J15" s="59">
        <v>3101451.4634600002</v>
      </c>
      <c r="K15" s="1">
        <v>2.2950232552799998</v>
      </c>
      <c r="L15" s="1">
        <v>0.73424565961099997</v>
      </c>
      <c r="M15" s="1">
        <v>0.30881667472699997</v>
      </c>
      <c r="N15" s="1">
        <v>0.24819212256699999</v>
      </c>
      <c r="O15" s="1">
        <v>0.34956332762199999</v>
      </c>
      <c r="P15" s="1">
        <v>0.42059039870999998</v>
      </c>
      <c r="Q15" s="1">
        <v>0.16901163753500001</v>
      </c>
      <c r="R15" s="1">
        <v>0.23804248826400001</v>
      </c>
      <c r="S15" s="4">
        <v>7101.0109999200004</v>
      </c>
      <c r="T15" t="s">
        <v>135</v>
      </c>
      <c r="U15" s="4">
        <v>451520.085685</v>
      </c>
      <c r="V15" s="4">
        <v>1222.33999991</v>
      </c>
      <c r="W15" s="40">
        <v>447942.32310899999</v>
      </c>
      <c r="X15" s="4">
        <v>1019.61100006</v>
      </c>
      <c r="Y15" s="4">
        <v>454971.95871799998</v>
      </c>
      <c r="Z15" s="4">
        <v>435.88300013499997</v>
      </c>
      <c r="AA15" s="4">
        <v>459582.61912799999</v>
      </c>
      <c r="AB15" s="4">
        <v>581.03200006500003</v>
      </c>
      <c r="AC15" s="4">
        <v>452823.44327300001</v>
      </c>
      <c r="AD15" s="4">
        <v>1132.9019999499999</v>
      </c>
      <c r="AE15" s="17">
        <f t="shared" si="0"/>
        <v>9.5091233960885955E-3</v>
      </c>
      <c r="AF15" s="17">
        <f t="shared" si="1"/>
        <v>1.2112637260846158E-2</v>
      </c>
      <c r="AG15" s="4">
        <f t="shared" si="2"/>
        <v>878.35360002399989</v>
      </c>
      <c r="AH15" s="17">
        <f t="shared" si="3"/>
        <v>0.10944269090659417</v>
      </c>
    </row>
    <row r="16" spans="1:34" x14ac:dyDescent="0.2">
      <c r="A16" s="7" t="s">
        <v>19</v>
      </c>
      <c r="B16">
        <v>3900000</v>
      </c>
      <c r="C16" s="24">
        <v>0.7</v>
      </c>
      <c r="D16">
        <v>7.0000000000000007E-2</v>
      </c>
      <c r="E16" s="4">
        <v>425454.37699899997</v>
      </c>
      <c r="F16" s="4">
        <v>410092.35452499997</v>
      </c>
      <c r="G16" s="3">
        <v>8.4439E-2</v>
      </c>
      <c r="H16">
        <v>72</v>
      </c>
      <c r="I16" s="59">
        <v>3900000</v>
      </c>
      <c r="J16" s="59">
        <v>3063427.3975999998</v>
      </c>
      <c r="K16" s="1">
        <v>2.3362494122899999</v>
      </c>
      <c r="L16" s="1">
        <v>0.72524374368599998</v>
      </c>
      <c r="M16" s="1">
        <v>0.29785069533000003</v>
      </c>
      <c r="N16" s="1">
        <v>0.239300518899</v>
      </c>
      <c r="O16" s="1">
        <v>0.33690204989</v>
      </c>
      <c r="P16" s="1">
        <v>0.410690471891</v>
      </c>
      <c r="Q16" s="1">
        <v>0.16497937485299999</v>
      </c>
      <c r="R16" s="1">
        <v>0.232268153171</v>
      </c>
      <c r="S16" s="4">
        <v>6371.5349998499996</v>
      </c>
      <c r="T16" t="s">
        <v>135</v>
      </c>
      <c r="U16" s="4">
        <v>412720.18974599999</v>
      </c>
      <c r="V16" s="4">
        <v>454.53399991999999</v>
      </c>
      <c r="W16" s="4">
        <v>414602.906105</v>
      </c>
      <c r="X16" s="4">
        <v>549.17400002500005</v>
      </c>
      <c r="Y16" s="4">
        <v>417623.81590300001</v>
      </c>
      <c r="Z16" s="4">
        <v>302.68000006699998</v>
      </c>
      <c r="AA16" s="40">
        <v>410092.35452499997</v>
      </c>
      <c r="AB16" s="4">
        <v>739.80500006700004</v>
      </c>
      <c r="AC16" s="4">
        <v>414760.59726299997</v>
      </c>
      <c r="AD16" s="4">
        <v>1091.5</v>
      </c>
      <c r="AE16" s="17">
        <f t="shared" si="0"/>
        <v>6.7221437158978808E-3</v>
      </c>
      <c r="AF16" s="17">
        <f t="shared" si="1"/>
        <v>9.4310906817070134E-3</v>
      </c>
      <c r="AG16" s="4">
        <f t="shared" si="2"/>
        <v>627.53860001579994</v>
      </c>
      <c r="AH16" s="17">
        <f t="shared" si="3"/>
        <v>3.745990946793791E-2</v>
      </c>
    </row>
    <row r="17" spans="1:34" x14ac:dyDescent="0.2">
      <c r="A17" s="7" t="s">
        <v>19</v>
      </c>
      <c r="B17">
        <v>4100000</v>
      </c>
      <c r="C17" s="24">
        <v>0.68</v>
      </c>
      <c r="D17">
        <v>0.08</v>
      </c>
      <c r="E17" s="4">
        <v>459940.11833299999</v>
      </c>
      <c r="F17" s="4">
        <v>424876.51165</v>
      </c>
      <c r="G17" s="3">
        <v>0.10796699999999999</v>
      </c>
      <c r="H17">
        <v>76</v>
      </c>
      <c r="I17" s="59">
        <v>4096000</v>
      </c>
      <c r="J17" s="59">
        <v>2960535.7764900001</v>
      </c>
      <c r="K17" s="1">
        <v>2.2950232552799998</v>
      </c>
      <c r="L17" s="1">
        <v>0.70088491457000002</v>
      </c>
      <c r="M17" s="1">
        <v>0.29388603948899999</v>
      </c>
      <c r="N17" s="1">
        <v>0.236772286177</v>
      </c>
      <c r="O17" s="1">
        <v>0.33191098712299999</v>
      </c>
      <c r="P17" s="1">
        <v>0.41930712643399998</v>
      </c>
      <c r="Q17" s="1">
        <v>0.168909532261</v>
      </c>
      <c r="R17" s="1">
        <v>0.236779947908</v>
      </c>
      <c r="S17" s="4">
        <v>7144.8139998899996</v>
      </c>
      <c r="T17" t="s">
        <v>135</v>
      </c>
      <c r="U17" s="4">
        <v>435967.58524699998</v>
      </c>
      <c r="V17" s="4">
        <v>514.90599989899999</v>
      </c>
      <c r="W17" s="40">
        <v>424876.51165</v>
      </c>
      <c r="X17" s="4">
        <v>1704.59200001</v>
      </c>
      <c r="Y17" s="4">
        <v>435824.72673400003</v>
      </c>
      <c r="Z17" s="4">
        <v>308.65400004399999</v>
      </c>
      <c r="AA17" s="4">
        <v>431406.59629199997</v>
      </c>
      <c r="AB17" s="4">
        <v>903.77600002300005</v>
      </c>
      <c r="AC17" s="4">
        <v>426737.422425</v>
      </c>
      <c r="AD17" s="4">
        <v>1296.7129998200001</v>
      </c>
      <c r="AE17" s="17">
        <f t="shared" si="0"/>
        <v>1.1819171720752379E-2</v>
      </c>
      <c r="AF17" s="17">
        <f t="shared" si="1"/>
        <v>1.4324295772352552E-2</v>
      </c>
      <c r="AG17" s="4">
        <f t="shared" si="2"/>
        <v>945.72819995919997</v>
      </c>
      <c r="AH17" s="17">
        <f t="shared" si="3"/>
        <v>8.2526582951905555E-2</v>
      </c>
    </row>
    <row r="18" spans="1:34" x14ac:dyDescent="0.2">
      <c r="A18" s="7"/>
      <c r="C18" s="39"/>
      <c r="D18" s="38"/>
      <c r="K18" s="37">
        <f>SUM(K8:K12)/SUM(K3:K7)-1</f>
        <v>-0.24894815456315333</v>
      </c>
      <c r="L18" s="37">
        <f>SUM(L8:L12)/SUM(L3:L7)-1</f>
        <v>3.1200240191403328E-2</v>
      </c>
      <c r="M18" s="37">
        <f>SUM(M8:M12)/SUM(M3:M7)-1</f>
        <v>-0.12772783362378959</v>
      </c>
      <c r="N18" s="37">
        <f t="shared" ref="N18:S19" si="4">SUM(N8:N12)/SUM(N3:N7)-1</f>
        <v>-0.10295029802074329</v>
      </c>
      <c r="O18" s="37">
        <f t="shared" si="4"/>
        <v>-0.1085183036121965</v>
      </c>
      <c r="P18" s="37">
        <f t="shared" si="4"/>
        <v>-0.15395574223146591</v>
      </c>
      <c r="Q18" s="37">
        <f t="shared" si="4"/>
        <v>-0.1304799523262119</v>
      </c>
      <c r="R18" s="37">
        <f t="shared" si="4"/>
        <v>-0.13563463586140578</v>
      </c>
      <c r="S18" s="37">
        <f t="shared" si="4"/>
        <v>0.79088407022770779</v>
      </c>
      <c r="AG18" s="4">
        <f>SUM(AG3:AG17)/3600</f>
        <v>2.7124205556594996</v>
      </c>
    </row>
    <row r="19" spans="1:34" x14ac:dyDescent="0.2">
      <c r="A19" s="7"/>
      <c r="C19" s="39"/>
      <c r="D19" s="38"/>
      <c r="K19" s="37">
        <f>SUM(K13:K17)/SUM(K3:K7)-1</f>
        <v>-0.23987089874007572</v>
      </c>
      <c r="L19" s="37">
        <f>SUM(L13:L17)/SUM(L3:L7)-1</f>
        <v>2.9834296898955337E-2</v>
      </c>
      <c r="M19" s="37">
        <f>SUM(M13:M17)/SUM(M3:M7)-1</f>
        <v>-0.12576109626632215</v>
      </c>
      <c r="N19" s="37">
        <f t="shared" ref="N19:R19" si="5">SUM(N13:N17)/SUM(N3:N7)-1</f>
        <v>-0.10157934978357597</v>
      </c>
      <c r="O19" s="37">
        <f t="shared" si="5"/>
        <v>-0.1064110030702432</v>
      </c>
      <c r="P19" s="37">
        <f t="shared" si="5"/>
        <v>-0.15075108426809924</v>
      </c>
      <c r="Q19" s="37">
        <f t="shared" si="5"/>
        <v>-0.12769609769195334</v>
      </c>
      <c r="R19" s="37">
        <f t="shared" si="5"/>
        <v>-0.13219522102739267</v>
      </c>
      <c r="S19" s="37">
        <f t="shared" si="4"/>
        <v>0.4583139867535424</v>
      </c>
    </row>
    <row r="20" spans="1:34" x14ac:dyDescent="0.2">
      <c r="C20" s="39"/>
      <c r="D20" s="38"/>
      <c r="AE20" s="17"/>
    </row>
    <row r="21" spans="1:34" x14ac:dyDescent="0.2">
      <c r="C21" s="39"/>
      <c r="D21" s="38"/>
      <c r="AE21" s="17"/>
      <c r="AG21">
        <v>822.2</v>
      </c>
    </row>
    <row r="22" spans="1:34" x14ac:dyDescent="0.2">
      <c r="C22" s="39"/>
      <c r="D22" s="38"/>
      <c r="AE22" s="17"/>
      <c r="AG22">
        <v>867.6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14" sqref="D14"/>
    </sheetView>
  </sheetViews>
  <sheetFormatPr defaultRowHeight="14.25" x14ac:dyDescent="0.2"/>
  <cols>
    <col min="1" max="2" width="13.75" customWidth="1"/>
    <col min="3" max="3" width="6.75" customWidth="1"/>
    <col min="4" max="4" width="7.625" style="4" customWidth="1"/>
    <col min="5" max="5" width="8.125" customWidth="1"/>
    <col min="6" max="6" width="7.625" style="4" customWidth="1"/>
    <col min="7" max="7" width="6.75" customWidth="1"/>
    <col min="8" max="8" width="7.625" style="4" customWidth="1"/>
    <col min="9" max="9" width="6.875" style="49" customWidth="1"/>
    <col min="10" max="10" width="7.625" style="4" customWidth="1"/>
    <col min="11" max="11" width="6.125" customWidth="1"/>
    <col min="12" max="12" width="7.625" style="4" customWidth="1"/>
    <col min="13" max="13" width="6.875" style="49" customWidth="1"/>
    <col min="14" max="14" width="7.625" style="4" customWidth="1"/>
  </cols>
  <sheetData>
    <row r="1" spans="1:14" x14ac:dyDescent="0.2">
      <c r="B1" s="48"/>
      <c r="C1" s="49" t="s">
        <v>224</v>
      </c>
      <c r="D1" s="57"/>
      <c r="E1" s="49"/>
      <c r="F1" s="57"/>
      <c r="G1" s="49" t="s">
        <v>225</v>
      </c>
      <c r="H1" s="57"/>
      <c r="J1" s="57"/>
      <c r="K1" s="49" t="s">
        <v>226</v>
      </c>
      <c r="L1" s="57"/>
      <c r="N1" s="57"/>
    </row>
    <row r="2" spans="1:14" ht="16.5" x14ac:dyDescent="0.3">
      <c r="B2" s="50"/>
      <c r="C2" s="49" t="s">
        <v>206</v>
      </c>
      <c r="D2" s="57"/>
      <c r="E2" s="49" t="s">
        <v>207</v>
      </c>
      <c r="F2" s="57"/>
      <c r="G2" s="49" t="s">
        <v>206</v>
      </c>
      <c r="H2" s="57"/>
      <c r="I2" s="49" t="s">
        <v>207</v>
      </c>
      <c r="J2" s="57"/>
      <c r="K2" s="49" t="s">
        <v>206</v>
      </c>
      <c r="L2" s="57"/>
      <c r="M2" s="49" t="s">
        <v>207</v>
      </c>
      <c r="N2" s="57"/>
    </row>
    <row r="3" spans="1:14" ht="16.5" x14ac:dyDescent="0.3">
      <c r="A3" s="42" t="s">
        <v>141</v>
      </c>
      <c r="B3" s="50" t="s">
        <v>208</v>
      </c>
      <c r="C3" s="49" t="s">
        <v>111</v>
      </c>
      <c r="D3" s="57" t="s">
        <v>123</v>
      </c>
      <c r="E3" s="49" t="s">
        <v>111</v>
      </c>
      <c r="F3" s="57" t="s">
        <v>123</v>
      </c>
      <c r="G3" s="49" t="s">
        <v>111</v>
      </c>
      <c r="H3" s="57" t="s">
        <v>123</v>
      </c>
      <c r="I3" s="49" t="s">
        <v>111</v>
      </c>
      <c r="J3" s="57" t="s">
        <v>123</v>
      </c>
      <c r="K3" s="49" t="s">
        <v>111</v>
      </c>
      <c r="L3" s="57" t="s">
        <v>123</v>
      </c>
      <c r="M3" s="49" t="s">
        <v>111</v>
      </c>
      <c r="N3" s="57" t="s">
        <v>123</v>
      </c>
    </row>
    <row r="4" spans="1:14" ht="16.5" x14ac:dyDescent="0.3">
      <c r="A4" s="42" t="s">
        <v>142</v>
      </c>
      <c r="B4" s="51" t="s">
        <v>209</v>
      </c>
      <c r="C4" s="49">
        <v>0</v>
      </c>
      <c r="D4" s="57">
        <v>68.3</v>
      </c>
      <c r="E4" s="49">
        <v>0</v>
      </c>
      <c r="F4" s="57">
        <v>7.9</v>
      </c>
      <c r="G4" s="49">
        <v>0</v>
      </c>
      <c r="H4" s="57">
        <v>131.69999999999999</v>
      </c>
      <c r="I4" s="49">
        <v>1.4E-3</v>
      </c>
      <c r="J4" s="57">
        <v>10.8</v>
      </c>
      <c r="K4" s="49">
        <v>0</v>
      </c>
      <c r="L4" s="57">
        <v>86.6</v>
      </c>
      <c r="M4" s="49">
        <v>0</v>
      </c>
      <c r="N4" s="57">
        <v>11.8</v>
      </c>
    </row>
    <row r="5" spans="1:14" ht="16.5" x14ac:dyDescent="0.3">
      <c r="A5" s="42" t="s">
        <v>148</v>
      </c>
      <c r="B5" s="51" t="s">
        <v>209</v>
      </c>
      <c r="C5" s="49">
        <v>0</v>
      </c>
      <c r="D5" s="57">
        <v>74.2</v>
      </c>
      <c r="E5" s="49">
        <v>0</v>
      </c>
      <c r="F5" s="57">
        <v>10.4</v>
      </c>
      <c r="G5" s="49">
        <v>0</v>
      </c>
      <c r="H5" s="57">
        <v>86.9</v>
      </c>
      <c r="I5" s="49">
        <v>0</v>
      </c>
      <c r="J5" s="57">
        <v>9.9</v>
      </c>
      <c r="K5" s="49">
        <v>0</v>
      </c>
      <c r="L5" s="57">
        <v>57.7</v>
      </c>
      <c r="M5" s="49">
        <v>0</v>
      </c>
      <c r="N5" s="57">
        <v>9.9</v>
      </c>
    </row>
    <row r="6" spans="1:14" ht="16.5" x14ac:dyDescent="0.3">
      <c r="A6" s="42" t="s">
        <v>146</v>
      </c>
      <c r="B6" s="51" t="s">
        <v>210</v>
      </c>
      <c r="C6" s="49">
        <v>0</v>
      </c>
      <c r="D6" s="57">
        <v>3.4</v>
      </c>
      <c r="E6" s="49">
        <v>2.0000000000000001E-4</v>
      </c>
      <c r="F6" s="57">
        <v>1.9</v>
      </c>
      <c r="G6" s="49">
        <v>0</v>
      </c>
      <c r="H6" s="57">
        <v>7.4</v>
      </c>
      <c r="I6" s="49">
        <v>1E-3</v>
      </c>
      <c r="J6" s="57">
        <v>1.9</v>
      </c>
      <c r="K6" s="49">
        <v>0</v>
      </c>
      <c r="L6" s="57">
        <v>8.3000000000000007</v>
      </c>
      <c r="M6" s="49">
        <v>0</v>
      </c>
      <c r="N6" s="57">
        <v>1.8</v>
      </c>
    </row>
    <row r="7" spans="1:14" ht="16.5" x14ac:dyDescent="0.3">
      <c r="A7" s="42" t="s">
        <v>147</v>
      </c>
      <c r="B7" s="51" t="s">
        <v>211</v>
      </c>
      <c r="C7" s="49">
        <v>0</v>
      </c>
      <c r="D7" s="57">
        <v>9.1999999999999993</v>
      </c>
      <c r="E7" s="49">
        <v>0</v>
      </c>
      <c r="F7" s="57">
        <v>2.2000000000000002</v>
      </c>
      <c r="G7" s="49">
        <v>0</v>
      </c>
      <c r="H7" s="57">
        <v>24.9</v>
      </c>
      <c r="I7" s="49">
        <v>0</v>
      </c>
      <c r="J7" s="57">
        <v>21</v>
      </c>
      <c r="K7" s="49">
        <v>0</v>
      </c>
      <c r="L7" s="57">
        <v>25.7</v>
      </c>
      <c r="M7" s="49">
        <v>1.1999999999999999E-3</v>
      </c>
      <c r="N7" s="57">
        <v>2</v>
      </c>
    </row>
    <row r="8" spans="1:14" ht="16.5" x14ac:dyDescent="0.3">
      <c r="A8" s="42" t="s">
        <v>149</v>
      </c>
      <c r="B8" s="51" t="s">
        <v>212</v>
      </c>
      <c r="C8" s="49">
        <v>0</v>
      </c>
      <c r="D8" s="57">
        <v>35.1</v>
      </c>
      <c r="E8" s="49">
        <v>2.9999999999999997E-4</v>
      </c>
      <c r="F8" s="57">
        <v>4.0999999999999996</v>
      </c>
      <c r="G8" s="49">
        <v>0</v>
      </c>
      <c r="H8" s="57">
        <v>66.400000000000006</v>
      </c>
      <c r="I8" s="49">
        <v>8.0000000000000004E-4</v>
      </c>
      <c r="J8" s="57">
        <v>4.2</v>
      </c>
      <c r="K8" s="49">
        <v>0</v>
      </c>
      <c r="L8" s="57">
        <v>44.2</v>
      </c>
      <c r="M8" s="49">
        <v>1.2999999999999999E-3</v>
      </c>
      <c r="N8" s="57">
        <v>4.2</v>
      </c>
    </row>
    <row r="9" spans="1:14" ht="16.5" x14ac:dyDescent="0.3">
      <c r="A9" s="42" t="s">
        <v>150</v>
      </c>
      <c r="B9" s="51" t="s">
        <v>212</v>
      </c>
      <c r="C9" s="49">
        <v>0</v>
      </c>
      <c r="D9" s="57">
        <v>28.4</v>
      </c>
      <c r="E9" s="49">
        <v>1E-4</v>
      </c>
      <c r="F9" s="57">
        <v>4</v>
      </c>
      <c r="G9" s="49">
        <v>0</v>
      </c>
      <c r="H9" s="57">
        <v>50.3</v>
      </c>
      <c r="I9" s="49">
        <v>8.0000000000000004E-4</v>
      </c>
      <c r="J9" s="57">
        <v>3.8</v>
      </c>
      <c r="K9" s="49">
        <v>0</v>
      </c>
      <c r="L9" s="57">
        <v>36.5</v>
      </c>
      <c r="M9" s="49">
        <v>1E-3</v>
      </c>
      <c r="N9" s="57">
        <v>3.9</v>
      </c>
    </row>
    <row r="10" spans="1:14" ht="16.5" x14ac:dyDescent="0.3">
      <c r="A10" s="42" t="s">
        <v>153</v>
      </c>
      <c r="B10" s="51" t="s">
        <v>212</v>
      </c>
      <c r="C10" s="49">
        <v>0</v>
      </c>
      <c r="D10" s="57">
        <v>4.4000000000000004</v>
      </c>
      <c r="E10" s="49">
        <v>1E-4</v>
      </c>
      <c r="F10" s="57">
        <v>4.4000000000000004</v>
      </c>
      <c r="G10" s="49">
        <v>0</v>
      </c>
      <c r="H10" s="57">
        <v>7.7</v>
      </c>
      <c r="I10" s="49">
        <v>1E-4</v>
      </c>
      <c r="J10" s="57">
        <v>6.3</v>
      </c>
      <c r="K10" s="49">
        <v>0</v>
      </c>
      <c r="L10" s="57">
        <v>6.8</v>
      </c>
      <c r="M10" s="49">
        <v>1.5E-3</v>
      </c>
      <c r="N10" s="57">
        <v>6.2</v>
      </c>
    </row>
    <row r="11" spans="1:14" ht="16.5" x14ac:dyDescent="0.3">
      <c r="A11" s="42" t="s">
        <v>151</v>
      </c>
      <c r="B11" s="51" t="s">
        <v>212</v>
      </c>
      <c r="C11" s="49">
        <v>0</v>
      </c>
      <c r="D11" s="57">
        <v>28.4</v>
      </c>
      <c r="E11" s="49">
        <v>3.5000000000000001E-3</v>
      </c>
      <c r="F11" s="57">
        <v>4.0999999999999996</v>
      </c>
      <c r="G11" s="49">
        <v>0</v>
      </c>
      <c r="H11" s="57">
        <v>54.5</v>
      </c>
      <c r="I11" s="49">
        <v>3.7000000000000002E-3</v>
      </c>
      <c r="J11" s="57">
        <v>7</v>
      </c>
      <c r="K11" s="49">
        <v>0</v>
      </c>
      <c r="L11" s="57">
        <v>43.4</v>
      </c>
      <c r="M11" s="49">
        <v>4.3E-3</v>
      </c>
      <c r="N11" s="57">
        <v>8.6999999999999993</v>
      </c>
    </row>
    <row r="12" spans="1:14" ht="16.5" x14ac:dyDescent="0.3">
      <c r="A12" s="42" t="s">
        <v>152</v>
      </c>
      <c r="B12" s="51" t="s">
        <v>212</v>
      </c>
      <c r="C12" s="49">
        <v>0</v>
      </c>
      <c r="D12" s="57">
        <v>15</v>
      </c>
      <c r="E12" s="49">
        <v>1.2999999999999999E-3</v>
      </c>
      <c r="F12" s="57">
        <v>4.0999999999999996</v>
      </c>
      <c r="G12" s="49">
        <v>0</v>
      </c>
      <c r="H12" s="57">
        <v>29.2</v>
      </c>
      <c r="I12" s="49">
        <v>4.1999999999999997E-3</v>
      </c>
      <c r="J12" s="57">
        <v>9.6</v>
      </c>
      <c r="K12" s="49">
        <v>0</v>
      </c>
      <c r="L12" s="57">
        <v>21</v>
      </c>
      <c r="M12" s="49">
        <v>1.1000000000000001E-3</v>
      </c>
      <c r="N12" s="57">
        <v>8.1999999999999993</v>
      </c>
    </row>
    <row r="13" spans="1:14" ht="16.5" x14ac:dyDescent="0.3">
      <c r="A13" s="42" t="s">
        <v>218</v>
      </c>
      <c r="B13" s="51" t="s">
        <v>213</v>
      </c>
      <c r="C13" s="49">
        <v>0</v>
      </c>
      <c r="D13" s="4">
        <v>199.7</v>
      </c>
      <c r="E13" s="49">
        <v>2.5000000000000001E-3</v>
      </c>
      <c r="F13" s="4">
        <v>15.5</v>
      </c>
      <c r="G13" s="49">
        <v>0</v>
      </c>
      <c r="H13" s="4">
        <v>405.5</v>
      </c>
      <c r="I13" s="58">
        <v>1.66E-2</v>
      </c>
      <c r="J13" s="4">
        <v>23.9</v>
      </c>
      <c r="K13" s="49">
        <v>0</v>
      </c>
      <c r="L13" s="4">
        <v>335.7</v>
      </c>
      <c r="M13" s="49">
        <v>5.4999999999999997E-3</v>
      </c>
      <c r="N13" s="4">
        <v>23.7</v>
      </c>
    </row>
    <row r="14" spans="1:14" ht="16.5" x14ac:dyDescent="0.3">
      <c r="A14" s="42" t="s">
        <v>204</v>
      </c>
      <c r="B14" s="51" t="s">
        <v>214</v>
      </c>
      <c r="C14" s="49">
        <v>0</v>
      </c>
      <c r="D14" s="57">
        <v>30.7</v>
      </c>
      <c r="E14" s="49">
        <v>0</v>
      </c>
      <c r="F14" s="57">
        <v>1.6</v>
      </c>
      <c r="G14" s="49">
        <v>0</v>
      </c>
      <c r="H14" s="57">
        <v>61.2</v>
      </c>
      <c r="I14" s="49">
        <v>0</v>
      </c>
      <c r="J14" s="57">
        <v>2</v>
      </c>
      <c r="K14" s="49">
        <v>0</v>
      </c>
      <c r="L14" s="57">
        <v>44.4</v>
      </c>
      <c r="M14" s="49">
        <v>5.9999999999999995E-4</v>
      </c>
      <c r="N14" s="57">
        <v>2</v>
      </c>
    </row>
    <row r="15" spans="1:14" ht="16.5" x14ac:dyDescent="0.3">
      <c r="A15" s="42" t="s">
        <v>267</v>
      </c>
      <c r="B15" s="51" t="s">
        <v>268</v>
      </c>
      <c r="C15" s="49">
        <v>0</v>
      </c>
      <c r="D15" s="57">
        <v>113.5</v>
      </c>
      <c r="E15" s="49">
        <v>4.7000000000000002E-3</v>
      </c>
      <c r="F15" s="57">
        <v>2.9</v>
      </c>
      <c r="G15" s="49">
        <v>0</v>
      </c>
      <c r="H15" s="57">
        <v>63.2</v>
      </c>
      <c r="I15" s="58">
        <v>1.06E-2</v>
      </c>
      <c r="J15" s="57">
        <v>4</v>
      </c>
      <c r="K15" s="49">
        <v>0</v>
      </c>
      <c r="L15" s="57">
        <v>59.5</v>
      </c>
      <c r="M15" s="49">
        <v>6.6E-3</v>
      </c>
      <c r="N15" s="57">
        <v>3.4</v>
      </c>
    </row>
    <row r="16" spans="1:14" ht="16.5" x14ac:dyDescent="0.3">
      <c r="A16" s="42" t="s">
        <v>155</v>
      </c>
      <c r="B16" s="51" t="s">
        <v>215</v>
      </c>
      <c r="C16" s="49">
        <v>0</v>
      </c>
      <c r="D16" s="57">
        <v>132.9</v>
      </c>
      <c r="E16" s="49">
        <v>0</v>
      </c>
      <c r="F16" s="57">
        <v>3.8</v>
      </c>
      <c r="G16" s="49">
        <v>0</v>
      </c>
      <c r="H16" s="57">
        <v>114.9</v>
      </c>
      <c r="I16" s="49">
        <v>3.5000000000000001E-3</v>
      </c>
      <c r="J16" s="57">
        <v>6.7</v>
      </c>
      <c r="K16" s="49">
        <v>0</v>
      </c>
      <c r="L16" s="57">
        <v>94.4</v>
      </c>
      <c r="M16" s="49">
        <v>1.9E-3</v>
      </c>
      <c r="N16" s="57">
        <v>6.7</v>
      </c>
    </row>
    <row r="17" spans="1:14" ht="16.5" x14ac:dyDescent="0.3">
      <c r="A17" s="42" t="s">
        <v>156</v>
      </c>
      <c r="B17" s="51" t="s">
        <v>216</v>
      </c>
      <c r="C17" s="49">
        <v>0</v>
      </c>
      <c r="D17" s="57">
        <v>2114.9</v>
      </c>
      <c r="E17" s="49">
        <v>4.0000000000000002E-4</v>
      </c>
      <c r="F17" s="57">
        <v>47.1</v>
      </c>
      <c r="G17" s="49">
        <v>0</v>
      </c>
      <c r="H17" s="57">
        <v>4091.9</v>
      </c>
      <c r="I17" s="49">
        <v>2.8E-3</v>
      </c>
      <c r="J17" s="57">
        <v>54.9</v>
      </c>
      <c r="K17" s="49">
        <v>0</v>
      </c>
      <c r="L17" s="57">
        <v>2769.5</v>
      </c>
      <c r="M17" s="49">
        <v>3.2000000000000002E-3</v>
      </c>
      <c r="N17" s="57">
        <v>51.2</v>
      </c>
    </row>
    <row r="18" spans="1:14" ht="16.5" x14ac:dyDescent="0.3">
      <c r="A18" s="42" t="s">
        <v>219</v>
      </c>
      <c r="B18" s="51" t="s">
        <v>217</v>
      </c>
      <c r="C18" s="55">
        <v>3.3500000000000002E-2</v>
      </c>
      <c r="D18" s="4">
        <v>3479.6</v>
      </c>
      <c r="E18" s="49">
        <v>1.6999999999999999E-3</v>
      </c>
      <c r="F18" s="4">
        <v>231</v>
      </c>
      <c r="G18" s="55">
        <v>0.30520000000000003</v>
      </c>
      <c r="H18" s="4">
        <v>6239.5</v>
      </c>
      <c r="I18" s="58">
        <v>2.81E-2</v>
      </c>
      <c r="J18" s="4">
        <v>822.2</v>
      </c>
      <c r="K18" s="55">
        <v>7.2700000000000001E-2</v>
      </c>
      <c r="L18" s="4">
        <v>6285.8</v>
      </c>
      <c r="M18" s="58">
        <v>1.09E-2</v>
      </c>
      <c r="N18" s="4">
        <v>867.6</v>
      </c>
    </row>
    <row r="19" spans="1:14" ht="16.5" x14ac:dyDescent="0.3">
      <c r="A19" s="42" t="s">
        <v>271</v>
      </c>
      <c r="C19" s="17">
        <f>AVERAGE(C4:C18)</f>
        <v>2.2333333333333333E-3</v>
      </c>
      <c r="D19" s="57">
        <f>AVERAGE(D4:D18)</f>
        <v>422.51333333333332</v>
      </c>
      <c r="E19" s="17">
        <f t="shared" ref="E19:M19" si="0">AVERAGE(E4:E18)</f>
        <v>9.8666666666666651E-4</v>
      </c>
      <c r="F19" s="57">
        <f t="shared" si="0"/>
        <v>23</v>
      </c>
      <c r="G19" s="17">
        <f>AVERAGE(G4:G18)</f>
        <v>2.0346666666666669E-2</v>
      </c>
      <c r="H19" s="57">
        <f>AVERAGE(H4:H18)</f>
        <v>762.34666666666669</v>
      </c>
      <c r="I19" s="17">
        <f t="shared" si="0"/>
        <v>4.9066666666666668E-3</v>
      </c>
      <c r="J19" s="57">
        <f>AVERAGE(J4:J18)</f>
        <v>65.88000000000001</v>
      </c>
      <c r="K19" s="17">
        <f>AVERAGE(K4:K18)</f>
        <v>4.8466666666666667E-3</v>
      </c>
      <c r="L19" s="57">
        <f>AVERAGE(L4:L18)</f>
        <v>661.3</v>
      </c>
      <c r="M19" s="17">
        <f t="shared" si="0"/>
        <v>2.6066666666666664E-3</v>
      </c>
      <c r="N19" s="57">
        <f>AVERAGE(N4:N18)</f>
        <v>67.42</v>
      </c>
    </row>
    <row r="21" spans="1:14" x14ac:dyDescent="0.2">
      <c r="E21" s="4"/>
    </row>
    <row r="22" spans="1:14" x14ac:dyDescent="0.2">
      <c r="E22" s="4"/>
    </row>
    <row r="23" spans="1:14" x14ac:dyDescent="0.2">
      <c r="E23" s="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8" sqref="A8:XFD8"/>
    </sheetView>
  </sheetViews>
  <sheetFormatPr defaultRowHeight="14.25" x14ac:dyDescent="0.2"/>
  <cols>
    <col min="1" max="1" width="11.375" customWidth="1"/>
    <col min="2" max="2" width="6.625" customWidth="1"/>
    <col min="3" max="3" width="7" style="5" customWidth="1"/>
    <col min="4" max="4" width="6.125" style="6" customWidth="1"/>
    <col min="5" max="5" width="8.375" style="2" customWidth="1"/>
    <col min="6" max="6" width="5.5" style="3" customWidth="1"/>
    <col min="7" max="7" width="5.625" customWidth="1"/>
    <col min="8" max="8" width="7.375" style="2" customWidth="1"/>
    <col min="9" max="9" width="7.25" style="2" customWidth="1"/>
    <col min="10" max="17" width="5.75" style="1" customWidth="1"/>
    <col min="18" max="18" width="7" style="2" customWidth="1"/>
    <col min="19" max="19" width="7" customWidth="1"/>
    <col min="20" max="20" width="7" style="2" customWidth="1"/>
    <col min="21" max="21" width="5.25" style="2" customWidth="1"/>
    <col min="22" max="22" width="7" style="2" customWidth="1"/>
    <col min="23" max="23" width="5.75" style="2" customWidth="1"/>
    <col min="24" max="24" width="7" style="2" customWidth="1"/>
    <col min="25" max="25" width="5.75" style="2" customWidth="1"/>
    <col min="26" max="26" width="7" style="2" customWidth="1"/>
    <col min="27" max="27" width="5.75" style="2" customWidth="1"/>
    <col min="28" max="28" width="7" style="2" customWidth="1"/>
    <col min="29" max="29" width="5.75" style="2" customWidth="1"/>
    <col min="30" max="30" width="6.5" customWidth="1"/>
    <col min="31" max="31" width="6" customWidth="1"/>
    <col min="32" max="32" width="5.625" customWidth="1"/>
    <col min="33" max="33" width="6" customWidth="1"/>
  </cols>
  <sheetData>
    <row r="1" spans="1:33" x14ac:dyDescent="0.2">
      <c r="B1" t="s">
        <v>10</v>
      </c>
      <c r="C1" s="5" t="s">
        <v>15</v>
      </c>
      <c r="D1" s="6" t="s">
        <v>20</v>
      </c>
      <c r="E1" s="2" t="s">
        <v>12</v>
      </c>
      <c r="F1" s="3" t="s">
        <v>5</v>
      </c>
      <c r="G1" t="s">
        <v>0</v>
      </c>
      <c r="H1" s="2" t="s">
        <v>13</v>
      </c>
      <c r="I1" s="2" t="s">
        <v>14</v>
      </c>
      <c r="J1" s="1" t="s">
        <v>1</v>
      </c>
      <c r="K1" s="1" t="s">
        <v>2</v>
      </c>
      <c r="L1" s="1" t="s">
        <v>6</v>
      </c>
      <c r="M1" s="1" t="s">
        <v>3</v>
      </c>
      <c r="N1" s="1" t="s">
        <v>4</v>
      </c>
      <c r="O1" s="1" t="s">
        <v>7</v>
      </c>
      <c r="P1" s="1" t="s">
        <v>8</v>
      </c>
      <c r="Q1" s="1" t="s">
        <v>9</v>
      </c>
      <c r="R1" s="2" t="s">
        <v>11</v>
      </c>
      <c r="S1" s="13" t="s">
        <v>24</v>
      </c>
      <c r="T1" s="2" t="s">
        <v>34</v>
      </c>
      <c r="U1" s="2" t="s">
        <v>38</v>
      </c>
      <c r="V1" s="2" t="s">
        <v>35</v>
      </c>
      <c r="W1" s="2" t="s">
        <v>39</v>
      </c>
      <c r="X1" s="2" t="s">
        <v>35</v>
      </c>
      <c r="Y1" s="2" t="s">
        <v>27</v>
      </c>
      <c r="Z1" s="2" t="s">
        <v>35</v>
      </c>
      <c r="AA1" s="2" t="s">
        <v>40</v>
      </c>
      <c r="AB1" s="2" t="s">
        <v>35</v>
      </c>
      <c r="AC1" s="2" t="s">
        <v>39</v>
      </c>
      <c r="AD1" s="16" t="s">
        <v>29</v>
      </c>
      <c r="AE1" s="16" t="s">
        <v>28</v>
      </c>
      <c r="AF1" s="11" t="s">
        <v>37</v>
      </c>
    </row>
    <row r="2" spans="1:33" x14ac:dyDescent="0.2">
      <c r="A2" t="s">
        <v>17</v>
      </c>
      <c r="B2" t="s">
        <v>16</v>
      </c>
      <c r="C2" s="5" t="s">
        <v>16</v>
      </c>
      <c r="E2" s="2">
        <v>8611.2792050000007</v>
      </c>
      <c r="F2" s="3" t="s">
        <v>41</v>
      </c>
      <c r="G2">
        <v>14</v>
      </c>
      <c r="H2" s="2">
        <v>2340.1222830000002</v>
      </c>
      <c r="I2" s="2">
        <v>6271.1569220000001</v>
      </c>
      <c r="J2" s="1">
        <v>2.9966650000000001</v>
      </c>
      <c r="K2" s="1">
        <v>1.08198014527</v>
      </c>
      <c r="L2" s="1">
        <v>0.53928049986500004</v>
      </c>
      <c r="M2" s="1">
        <v>0.43590767090799998</v>
      </c>
      <c r="N2" s="1">
        <v>0.60691360639400005</v>
      </c>
      <c r="O2" s="1">
        <v>0.49841995920299997</v>
      </c>
      <c r="P2" s="1">
        <v>0.201439773554</v>
      </c>
      <c r="Q2" s="1">
        <v>0.28046429920499999</v>
      </c>
      <c r="R2" s="4">
        <v>56.440998999999998</v>
      </c>
      <c r="S2" t="s">
        <v>33</v>
      </c>
      <c r="T2" s="4">
        <v>8611.2792050000007</v>
      </c>
      <c r="U2" s="4">
        <v>9.9148999999999994</v>
      </c>
      <c r="V2" s="4">
        <v>8611.2792050000007</v>
      </c>
      <c r="W2" s="4">
        <v>9.3338999999999999</v>
      </c>
      <c r="X2" s="4">
        <v>8611.2792050000007</v>
      </c>
      <c r="Y2" s="4">
        <v>9.8289000000000009</v>
      </c>
      <c r="Z2" s="4">
        <v>8611.2792050000007</v>
      </c>
      <c r="AA2" s="4">
        <v>13.06</v>
      </c>
      <c r="AB2" s="4">
        <v>8611.2792050000007</v>
      </c>
      <c r="AC2" s="4">
        <v>10.206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10.46874</v>
      </c>
    </row>
    <row r="3" spans="1:33" x14ac:dyDescent="0.2">
      <c r="A3" t="s">
        <v>62</v>
      </c>
      <c r="B3">
        <v>2000</v>
      </c>
      <c r="C3" s="5" t="s">
        <v>16</v>
      </c>
      <c r="E3" s="2">
        <v>6654.2377420000003</v>
      </c>
      <c r="F3" s="3" t="s">
        <v>41</v>
      </c>
      <c r="G3">
        <v>13</v>
      </c>
      <c r="H3" s="2">
        <v>1984.5460949999999</v>
      </c>
      <c r="I3" s="2">
        <v>6654.2377420000003</v>
      </c>
      <c r="J3" s="1">
        <v>2.9966650000000001</v>
      </c>
      <c r="K3" s="1">
        <v>1.14807414458</v>
      </c>
      <c r="L3" s="1">
        <v>0.54604762255499995</v>
      </c>
      <c r="M3" s="1">
        <v>0.44013293253800001</v>
      </c>
      <c r="N3" s="1">
        <v>0.61457743224700001</v>
      </c>
      <c r="O3" s="1">
        <v>0.47562052079299999</v>
      </c>
      <c r="P3" s="1">
        <v>0.191683148085</v>
      </c>
      <c r="Q3" s="1">
        <v>0.26765581088399998</v>
      </c>
      <c r="R3" s="4">
        <v>75.2590000629</v>
      </c>
      <c r="S3" t="s">
        <v>33</v>
      </c>
      <c r="T3" s="4">
        <v>6654.2377420000003</v>
      </c>
      <c r="U3" s="4">
        <v>8.9178999999999995</v>
      </c>
      <c r="V3" s="4">
        <v>6654.2377420000003</v>
      </c>
      <c r="W3" s="4">
        <v>6.2690000000000001</v>
      </c>
      <c r="X3" s="4">
        <v>6654.2377420000003</v>
      </c>
      <c r="Y3" s="4">
        <v>6.6440000000000001</v>
      </c>
      <c r="Z3" s="4">
        <v>6654.2377420000003</v>
      </c>
      <c r="AA3" s="4">
        <v>6.986999</v>
      </c>
      <c r="AB3" s="4">
        <v>6654.2377420000003</v>
      </c>
      <c r="AC3" s="4">
        <v>6.3289900000000001</v>
      </c>
      <c r="AD3" s="17">
        <f>STDEV(T3,V3,X3,Z3,AB3)/AVERAGE(T3,V3,X3,Z3,AB3)</f>
        <v>0</v>
      </c>
      <c r="AE3" s="17">
        <f>(AVERAGE(T3,V3,X3,Z3,AB3)-E3)/E3</f>
        <v>0</v>
      </c>
      <c r="AF3" s="4">
        <f>AVERAGE(U3,W3,Y3,AA3,AC3)</f>
        <v>7.0293778000000007</v>
      </c>
    </row>
    <row r="4" spans="1:33" x14ac:dyDescent="0.2">
      <c r="A4" t="s">
        <v>62</v>
      </c>
      <c r="B4">
        <v>2200</v>
      </c>
      <c r="C4" s="5" t="s">
        <v>16</v>
      </c>
      <c r="E4" s="2">
        <v>6457.5889770000003</v>
      </c>
      <c r="F4" s="3" t="s">
        <v>41</v>
      </c>
      <c r="G4">
        <v>14</v>
      </c>
      <c r="H4" s="2">
        <v>2198.6415689999999</v>
      </c>
      <c r="I4" s="2">
        <v>6457.5889770000003</v>
      </c>
      <c r="J4" s="1">
        <v>2.5317980000000002</v>
      </c>
      <c r="K4" s="1">
        <v>1.1141457862299999</v>
      </c>
      <c r="L4" s="1">
        <v>0.51828448640400004</v>
      </c>
      <c r="M4" s="1">
        <v>0.42300792169899998</v>
      </c>
      <c r="N4" s="1">
        <v>0.58937444431599995</v>
      </c>
      <c r="O4" s="1">
        <v>0.46518551953300002</v>
      </c>
      <c r="P4" s="1">
        <v>0.18983508573399999</v>
      </c>
      <c r="Q4" s="1">
        <v>0.26449610616500002</v>
      </c>
      <c r="R4" s="4">
        <v>66.957000017200002</v>
      </c>
      <c r="S4" t="s">
        <v>33</v>
      </c>
      <c r="T4" s="4">
        <v>6457.5889770000003</v>
      </c>
      <c r="U4" s="4">
        <v>8.1039999999999992</v>
      </c>
      <c r="V4" s="4">
        <v>6457.5889770000003</v>
      </c>
      <c r="W4" s="4">
        <v>6.99</v>
      </c>
      <c r="X4" s="4">
        <v>6457.5889770000003</v>
      </c>
      <c r="Y4" s="4">
        <v>7.0429000000000004</v>
      </c>
      <c r="Z4" s="4">
        <v>6457.5889770000003</v>
      </c>
      <c r="AA4" s="4">
        <v>9.3248999999999995</v>
      </c>
      <c r="AB4" s="4">
        <v>6457.5889770000003</v>
      </c>
      <c r="AC4" s="4">
        <v>6.0519999999999996</v>
      </c>
      <c r="AD4" s="17">
        <f t="shared" ref="AD4:AD12" si="0">STDEV(T4,V4,X4,Z4,AB4)/AVERAGE(T4,V4,X4,Z4,AB4)</f>
        <v>0</v>
      </c>
      <c r="AE4" s="17">
        <f t="shared" ref="AE4:AE12" si="1">(AVERAGE(T4,V4,X4,Z4,AB4)-E4)/E4</f>
        <v>0</v>
      </c>
      <c r="AF4" s="4">
        <f t="shared" ref="AF4:AF12" si="2">AVERAGE(U4,W4,Y4,AA4,AC4)</f>
        <v>7.5027600000000003</v>
      </c>
    </row>
    <row r="5" spans="1:33" x14ac:dyDescent="0.2">
      <c r="A5" t="s">
        <v>62</v>
      </c>
      <c r="B5">
        <v>2400</v>
      </c>
      <c r="C5" s="5" t="s">
        <v>16</v>
      </c>
      <c r="E5" s="2">
        <v>6239.0784530000001</v>
      </c>
      <c r="F5" s="3" t="s">
        <v>41</v>
      </c>
      <c r="G5">
        <v>15</v>
      </c>
      <c r="H5" s="2">
        <v>2393.2540720000002</v>
      </c>
      <c r="I5" s="2">
        <v>6239.0784530000001</v>
      </c>
      <c r="J5" s="1">
        <v>2.5317980000000002</v>
      </c>
      <c r="K5" s="1">
        <v>1.0764455578000001</v>
      </c>
      <c r="L5" s="1">
        <v>0.50324721976300002</v>
      </c>
      <c r="M5" s="1">
        <v>0.40955862384300001</v>
      </c>
      <c r="N5" s="1">
        <v>0.57159810476399997</v>
      </c>
      <c r="O5" s="1">
        <v>0.46750828791799998</v>
      </c>
      <c r="P5" s="1">
        <v>0.19023657112799999</v>
      </c>
      <c r="Q5" s="1">
        <v>0.26550256100899999</v>
      </c>
      <c r="R5" s="4">
        <v>62.580999851199998</v>
      </c>
      <c r="S5" t="s">
        <v>33</v>
      </c>
      <c r="T5" s="4">
        <v>6239.0784530000001</v>
      </c>
      <c r="U5" s="4">
        <v>8.2768999999999995</v>
      </c>
      <c r="V5" s="4">
        <v>6239.0784530000001</v>
      </c>
      <c r="W5" s="4">
        <v>6.5509000000000004</v>
      </c>
      <c r="X5" s="4">
        <v>6239.0784530000001</v>
      </c>
      <c r="Y5" s="4">
        <v>6.3979999999999997</v>
      </c>
      <c r="Z5" s="4">
        <v>6243.43</v>
      </c>
      <c r="AA5" s="4">
        <v>6.7560000000000002</v>
      </c>
      <c r="AB5" s="4">
        <v>6239.0784530000001</v>
      </c>
      <c r="AC5" s="4">
        <v>7.468</v>
      </c>
      <c r="AD5" s="17">
        <f t="shared" si="0"/>
        <v>3.118729101725275E-4</v>
      </c>
      <c r="AE5" s="17">
        <f t="shared" si="1"/>
        <v>1.3949326115329485E-4</v>
      </c>
      <c r="AF5" s="4">
        <f t="shared" si="2"/>
        <v>7.0899599999999996</v>
      </c>
    </row>
    <row r="6" spans="1:33" x14ac:dyDescent="0.2">
      <c r="A6" t="s">
        <v>62</v>
      </c>
      <c r="B6">
        <v>2600</v>
      </c>
      <c r="C6" s="5" t="s">
        <v>16</v>
      </c>
      <c r="E6" s="2">
        <v>6053.8058259999998</v>
      </c>
      <c r="F6" s="3" t="s">
        <v>41</v>
      </c>
      <c r="G6">
        <v>16</v>
      </c>
      <c r="H6" s="2">
        <v>2579.6735669999998</v>
      </c>
      <c r="I6" s="2">
        <v>6053.8058259999998</v>
      </c>
      <c r="J6" s="1">
        <v>2.5317980000000002</v>
      </c>
      <c r="K6" s="1">
        <v>1.04447995618</v>
      </c>
      <c r="L6" s="1">
        <v>0.49905732930300001</v>
      </c>
      <c r="M6" s="1">
        <v>0.40540341166299998</v>
      </c>
      <c r="N6" s="1">
        <v>0.56576903081200003</v>
      </c>
      <c r="O6" s="1">
        <v>0.47780460156400001</v>
      </c>
      <c r="P6" s="1">
        <v>0.19406950284999999</v>
      </c>
      <c r="Q6" s="1">
        <v>0.27083766781099999</v>
      </c>
      <c r="R6" s="4">
        <v>61.348000049600003</v>
      </c>
      <c r="S6" t="s">
        <v>33</v>
      </c>
      <c r="T6" s="4">
        <v>6053.8058259999998</v>
      </c>
      <c r="U6" s="4">
        <v>7.4318999999999997</v>
      </c>
      <c r="V6" s="4">
        <v>6053.8058259999998</v>
      </c>
      <c r="W6" s="4">
        <v>9.2200000000000006</v>
      </c>
      <c r="X6" s="4">
        <v>6053.8058259999998</v>
      </c>
      <c r="Y6" s="4">
        <v>8.9459999999999997</v>
      </c>
      <c r="Z6" s="4">
        <v>6053.8058259999998</v>
      </c>
      <c r="AA6" s="4">
        <v>7.8450000199999996</v>
      </c>
      <c r="AB6" s="4">
        <v>6053.8058259999998</v>
      </c>
      <c r="AC6" s="4">
        <v>7.6619999999999999</v>
      </c>
      <c r="AD6" s="17">
        <f t="shared" si="0"/>
        <v>0</v>
      </c>
      <c r="AE6" s="17">
        <f t="shared" si="1"/>
        <v>0</v>
      </c>
      <c r="AF6" s="4">
        <f t="shared" si="2"/>
        <v>8.2209800040000012</v>
      </c>
    </row>
    <row r="7" spans="1:33" x14ac:dyDescent="0.2">
      <c r="A7" t="s">
        <v>62</v>
      </c>
      <c r="B7">
        <v>2800</v>
      </c>
      <c r="C7" s="5" t="s">
        <v>16</v>
      </c>
      <c r="E7" s="2">
        <v>5847.5882229999997</v>
      </c>
      <c r="F7" s="3" t="s">
        <v>41</v>
      </c>
      <c r="G7">
        <v>16</v>
      </c>
      <c r="H7" s="2">
        <v>2790.208419</v>
      </c>
      <c r="I7" s="2">
        <v>5847.5882229999997</v>
      </c>
      <c r="J7" s="1">
        <v>2.5317980000000002</v>
      </c>
      <c r="K7" s="1">
        <v>1.0089006595900001</v>
      </c>
      <c r="L7" s="1">
        <v>0.48757235868100002</v>
      </c>
      <c r="M7" s="1">
        <v>0.39830537864499999</v>
      </c>
      <c r="N7" s="1">
        <v>0.55444542073699998</v>
      </c>
      <c r="O7" s="1">
        <v>0.48327092865400001</v>
      </c>
      <c r="P7" s="1">
        <v>0.197395737062</v>
      </c>
      <c r="Q7" s="1">
        <v>0.27477701370500002</v>
      </c>
      <c r="R7" s="4">
        <v>75.516999959900005</v>
      </c>
      <c r="S7" t="s">
        <v>33</v>
      </c>
      <c r="T7" s="4">
        <v>5847.5882229999997</v>
      </c>
      <c r="U7" s="4">
        <v>7.5369000000000002</v>
      </c>
      <c r="V7" s="4">
        <v>5847.5882229999997</v>
      </c>
      <c r="W7" s="4">
        <v>12.02</v>
      </c>
      <c r="X7" s="4">
        <v>5847.5882229999997</v>
      </c>
      <c r="Y7" s="4">
        <v>7.9978999999999996</v>
      </c>
      <c r="Z7" s="4">
        <v>5847.5882229999997</v>
      </c>
      <c r="AA7" s="4">
        <v>9.7230000000000008</v>
      </c>
      <c r="AB7" s="4">
        <v>5847.5882229999997</v>
      </c>
      <c r="AC7" s="4">
        <v>10.565</v>
      </c>
      <c r="AD7" s="17">
        <f t="shared" si="0"/>
        <v>0</v>
      </c>
      <c r="AE7" s="17">
        <f t="shared" si="1"/>
        <v>0</v>
      </c>
      <c r="AF7" s="4">
        <f t="shared" si="2"/>
        <v>9.5685599999999997</v>
      </c>
    </row>
    <row r="8" spans="1:33" x14ac:dyDescent="0.2">
      <c r="A8" t="s">
        <v>63</v>
      </c>
      <c r="B8">
        <v>2000</v>
      </c>
      <c r="C8" s="5">
        <v>1.1499999999999999</v>
      </c>
      <c r="D8" s="6">
        <v>1E-3</v>
      </c>
      <c r="E8" s="30">
        <v>861.625854925</v>
      </c>
      <c r="F8" s="3" t="s">
        <v>41</v>
      </c>
      <c r="G8" s="29">
        <v>11</v>
      </c>
      <c r="H8" s="30">
        <v>1996.2031930000001</v>
      </c>
      <c r="I8" s="30">
        <v>7067.1418649999996</v>
      </c>
      <c r="J8" s="35">
        <v>2.4738630000000001</v>
      </c>
      <c r="K8" s="35">
        <v>1.2193136413000001</v>
      </c>
      <c r="L8" s="35">
        <v>0.50177874788400001</v>
      </c>
      <c r="M8" s="35">
        <v>0.41710364792799998</v>
      </c>
      <c r="N8" s="35">
        <v>0.57158586966500002</v>
      </c>
      <c r="O8" s="35">
        <v>0.41152557544399998</v>
      </c>
      <c r="P8" s="35">
        <v>0.17104034343499999</v>
      </c>
      <c r="Q8" s="35">
        <v>0.23438836830099999</v>
      </c>
      <c r="R8" s="30">
        <v>151.75399994899999</v>
      </c>
      <c r="S8" t="s">
        <v>33</v>
      </c>
      <c r="T8" s="30">
        <v>861.625854925</v>
      </c>
      <c r="U8" s="30">
        <v>6.8309998512299996</v>
      </c>
      <c r="V8" s="30">
        <v>861.625854925</v>
      </c>
      <c r="W8" s="30">
        <v>12.187000036200001</v>
      </c>
      <c r="X8" s="30">
        <v>861.625854925</v>
      </c>
      <c r="Y8" s="30">
        <v>9.6460001468699996</v>
      </c>
      <c r="Z8" s="30">
        <v>861.625854925</v>
      </c>
      <c r="AA8" s="30">
        <v>13.0029997826</v>
      </c>
      <c r="AB8" s="30">
        <v>861.625854925</v>
      </c>
      <c r="AC8" s="30">
        <v>7.6779999733000004</v>
      </c>
      <c r="AD8" s="17">
        <f t="shared" si="0"/>
        <v>0</v>
      </c>
      <c r="AE8" s="17">
        <f t="shared" si="1"/>
        <v>0</v>
      </c>
      <c r="AF8" s="4">
        <f t="shared" si="2"/>
        <v>9.8689999580400016</v>
      </c>
      <c r="AG8" s="5"/>
    </row>
    <row r="9" spans="1:33" x14ac:dyDescent="0.2">
      <c r="A9" t="s">
        <v>63</v>
      </c>
      <c r="B9">
        <v>2200</v>
      </c>
      <c r="C9" s="5">
        <v>1.1100000000000001</v>
      </c>
      <c r="D9" s="6">
        <v>1E-3</v>
      </c>
      <c r="E9" s="30">
        <v>799.93192718600005</v>
      </c>
      <c r="F9" s="3" t="s">
        <v>41</v>
      </c>
      <c r="G9" s="29">
        <v>13</v>
      </c>
      <c r="H9" s="30">
        <v>2192.416099</v>
      </c>
      <c r="I9" s="30">
        <v>6668.6147600000004</v>
      </c>
      <c r="J9" s="35">
        <v>2.5317980000000002</v>
      </c>
      <c r="K9" s="35">
        <v>1.15055465148</v>
      </c>
      <c r="L9" s="35">
        <v>0.49211073196400001</v>
      </c>
      <c r="M9" s="35">
        <v>0.401548344803</v>
      </c>
      <c r="N9" s="35">
        <v>0.55865506709500001</v>
      </c>
      <c r="O9" s="35">
        <v>0.42771608574100001</v>
      </c>
      <c r="P9" s="35">
        <v>0.17450207353700001</v>
      </c>
      <c r="Q9" s="35">
        <v>0.24277641499899999</v>
      </c>
      <c r="R9" s="30">
        <v>133.529999971</v>
      </c>
      <c r="S9" t="s">
        <v>33</v>
      </c>
      <c r="T9" s="30">
        <v>799.93192718600005</v>
      </c>
      <c r="U9" s="30">
        <v>13.7090001106</v>
      </c>
      <c r="V9" s="30">
        <v>799.93192718600005</v>
      </c>
      <c r="W9" s="30">
        <v>9.8820002079000009</v>
      </c>
      <c r="X9" s="30">
        <v>828.63994451400004</v>
      </c>
      <c r="Y9" s="30">
        <v>12.4730000496</v>
      </c>
      <c r="Z9" s="30">
        <v>799.93192718600005</v>
      </c>
      <c r="AA9" s="30">
        <v>8.1219999790199999</v>
      </c>
      <c r="AB9" s="30">
        <v>799.93192718600005</v>
      </c>
      <c r="AC9" s="30">
        <v>14.400000095399999</v>
      </c>
      <c r="AD9" s="17">
        <f t="shared" si="0"/>
        <v>1.5935258092128896E-2</v>
      </c>
      <c r="AE9" s="17">
        <f t="shared" si="1"/>
        <v>7.1776150825705372E-3</v>
      </c>
      <c r="AF9" s="4">
        <f t="shared" si="2"/>
        <v>11.717200088504001</v>
      </c>
      <c r="AG9" s="5"/>
    </row>
    <row r="10" spans="1:33" x14ac:dyDescent="0.2">
      <c r="A10" t="s">
        <v>63</v>
      </c>
      <c r="B10">
        <v>2400</v>
      </c>
      <c r="C10" s="5">
        <v>1.08</v>
      </c>
      <c r="D10" s="6">
        <v>1E-3</v>
      </c>
      <c r="E10" s="30">
        <v>703.83642819800002</v>
      </c>
      <c r="F10" s="3" t="s">
        <v>41</v>
      </c>
      <c r="G10" s="29">
        <v>14</v>
      </c>
      <c r="H10" s="30">
        <v>2392.6255019999999</v>
      </c>
      <c r="I10" s="30">
        <v>6309.5963650000003</v>
      </c>
      <c r="J10" s="35">
        <v>2.4698180000000001</v>
      </c>
      <c r="K10" s="35">
        <v>1.0886122092799999</v>
      </c>
      <c r="L10" s="35">
        <v>0.48465168716399998</v>
      </c>
      <c r="M10" s="35">
        <v>0.40012089139599999</v>
      </c>
      <c r="N10" s="35">
        <v>0.55437408221899998</v>
      </c>
      <c r="O10" s="35">
        <v>0.44520140692100002</v>
      </c>
      <c r="P10" s="35">
        <v>0.183775676951</v>
      </c>
      <c r="Q10" s="35">
        <v>0.25462422591400002</v>
      </c>
      <c r="R10" s="30">
        <v>129.803999901</v>
      </c>
      <c r="S10" t="s">
        <v>33</v>
      </c>
      <c r="T10" s="30">
        <v>703.83642819800002</v>
      </c>
      <c r="U10" s="30">
        <v>9.7260000705700005</v>
      </c>
      <c r="V10" s="30">
        <v>703.83642819800002</v>
      </c>
      <c r="W10" s="30">
        <v>21.707999944699999</v>
      </c>
      <c r="X10" s="30">
        <v>703.83642819800002</v>
      </c>
      <c r="Y10" s="30">
        <v>9.2259998321500003</v>
      </c>
      <c r="Z10" s="30">
        <v>703.83642819800002</v>
      </c>
      <c r="AA10" s="30">
        <v>12.3699998856</v>
      </c>
      <c r="AB10" s="30">
        <v>703.83642819800002</v>
      </c>
      <c r="AC10" s="30">
        <v>7.8340001106299999</v>
      </c>
      <c r="AD10" s="17">
        <f t="shared" si="0"/>
        <v>0</v>
      </c>
      <c r="AE10" s="17">
        <f t="shared" si="1"/>
        <v>0</v>
      </c>
      <c r="AF10" s="4">
        <f t="shared" si="2"/>
        <v>12.172799968730001</v>
      </c>
      <c r="AG10" s="5"/>
    </row>
    <row r="11" spans="1:33" x14ac:dyDescent="0.2">
      <c r="A11" t="s">
        <v>63</v>
      </c>
      <c r="B11">
        <v>2600</v>
      </c>
      <c r="C11" s="5">
        <v>1.04</v>
      </c>
      <c r="D11" s="6">
        <v>1E-3</v>
      </c>
      <c r="E11" s="30">
        <v>695.55883248500004</v>
      </c>
      <c r="F11" s="3" t="s">
        <v>41</v>
      </c>
      <c r="G11" s="29">
        <v>14</v>
      </c>
      <c r="H11" s="30">
        <v>2597.0282360000001</v>
      </c>
      <c r="I11" s="30">
        <v>6258.01602</v>
      </c>
      <c r="J11" s="35">
        <v>2.4698180000000001</v>
      </c>
      <c r="K11" s="35">
        <v>1.0797129088999999</v>
      </c>
      <c r="L11" s="35">
        <v>0.46009298026700002</v>
      </c>
      <c r="M11" s="35">
        <v>0.371989262968</v>
      </c>
      <c r="N11" s="35">
        <v>0.52386757945499995</v>
      </c>
      <c r="O11" s="35">
        <v>0.42612529356099998</v>
      </c>
      <c r="P11" s="35">
        <v>0.17226304321300001</v>
      </c>
      <c r="Q11" s="35">
        <v>0.24259577482899999</v>
      </c>
      <c r="R11" s="30">
        <v>119.19000005700001</v>
      </c>
      <c r="S11" t="s">
        <v>33</v>
      </c>
      <c r="T11" s="30">
        <v>695.55883248500004</v>
      </c>
      <c r="U11" s="30">
        <v>11.312999963799999</v>
      </c>
      <c r="V11" s="30">
        <v>695.55883248500004</v>
      </c>
      <c r="W11" s="30">
        <v>11.3049998283</v>
      </c>
      <c r="X11" s="30">
        <v>695.55883248500004</v>
      </c>
      <c r="Y11" s="30">
        <v>10.065999984699999</v>
      </c>
      <c r="Z11" s="30">
        <v>695.55883248500004</v>
      </c>
      <c r="AA11" s="30">
        <v>9.6990001201599991</v>
      </c>
      <c r="AB11" s="30">
        <v>695.55883248500004</v>
      </c>
      <c r="AC11" s="30">
        <v>10.4470000267</v>
      </c>
      <c r="AD11" s="17">
        <f t="shared" si="0"/>
        <v>0</v>
      </c>
      <c r="AE11" s="17">
        <f t="shared" si="1"/>
        <v>0</v>
      </c>
      <c r="AF11" s="4">
        <f t="shared" si="2"/>
        <v>10.565999984731999</v>
      </c>
      <c r="AG11" s="5"/>
    </row>
    <row r="12" spans="1:33" x14ac:dyDescent="0.2">
      <c r="A12" t="s">
        <v>63</v>
      </c>
      <c r="B12">
        <v>2800</v>
      </c>
      <c r="C12" s="5">
        <v>1.01</v>
      </c>
      <c r="D12" s="6">
        <v>1E-3</v>
      </c>
      <c r="E12" s="30">
        <v>671.84019449100003</v>
      </c>
      <c r="F12" s="3" t="s">
        <v>41</v>
      </c>
      <c r="G12" s="29">
        <v>15</v>
      </c>
      <c r="H12" s="30">
        <v>2793.8759690000002</v>
      </c>
      <c r="I12" s="30">
        <v>6083.8970380000001</v>
      </c>
      <c r="J12" s="35">
        <v>2.2472210000000001</v>
      </c>
      <c r="K12" s="35">
        <v>1.0496716766700001</v>
      </c>
      <c r="L12" s="35">
        <v>0.453040805539</v>
      </c>
      <c r="M12" s="35">
        <v>0.36675993205099999</v>
      </c>
      <c r="N12" s="35">
        <v>0.51622821130100005</v>
      </c>
      <c r="O12" s="35">
        <v>0.43160239111600002</v>
      </c>
      <c r="P12" s="35">
        <v>0.17470221413100001</v>
      </c>
      <c r="Q12" s="35">
        <v>0.245899847911</v>
      </c>
      <c r="R12" s="30">
        <v>124.02600002299999</v>
      </c>
      <c r="S12" t="s">
        <v>33</v>
      </c>
      <c r="T12" s="30">
        <v>671.84019449100003</v>
      </c>
      <c r="U12" s="30">
        <v>10.608999967600001</v>
      </c>
      <c r="V12" s="30">
        <v>671.84019449100003</v>
      </c>
      <c r="W12" s="30">
        <v>8.7769999504099996</v>
      </c>
      <c r="X12" s="30">
        <v>671.84019449100003</v>
      </c>
      <c r="Y12" s="30">
        <v>10.317999839800001</v>
      </c>
      <c r="Z12" s="30">
        <v>671.84019449100003</v>
      </c>
      <c r="AA12" s="30">
        <v>8.3659999370599998</v>
      </c>
      <c r="AB12" s="30">
        <v>671.84019449100003</v>
      </c>
      <c r="AC12" s="30">
        <v>9.5590000152600005</v>
      </c>
      <c r="AD12" s="17">
        <f t="shared" si="0"/>
        <v>0</v>
      </c>
      <c r="AE12" s="17">
        <f t="shared" si="1"/>
        <v>0</v>
      </c>
      <c r="AF12" s="4">
        <f t="shared" si="2"/>
        <v>9.5257999420260013</v>
      </c>
      <c r="AG12" s="5"/>
    </row>
    <row r="13" spans="1:33" x14ac:dyDescent="0.2">
      <c r="A13" t="s">
        <v>63</v>
      </c>
      <c r="B13">
        <v>2000</v>
      </c>
      <c r="C13" s="5">
        <v>1.1499999999999999</v>
      </c>
      <c r="D13" s="6">
        <v>0.12</v>
      </c>
      <c r="E13" s="30">
        <v>1577.5070107700001</v>
      </c>
      <c r="F13" s="3" t="s">
        <v>41</v>
      </c>
      <c r="G13" s="29">
        <v>13</v>
      </c>
      <c r="H13" s="30">
        <v>1992.206144</v>
      </c>
      <c r="I13" s="30">
        <v>6765.6390030000002</v>
      </c>
      <c r="J13" s="35">
        <v>2.5317980000000002</v>
      </c>
      <c r="K13" s="35">
        <v>1.1672945139799999</v>
      </c>
      <c r="L13" s="35">
        <v>0.52869140290100003</v>
      </c>
      <c r="M13" s="35">
        <v>0.43831900452799999</v>
      </c>
      <c r="N13" s="35">
        <v>0.60364556670699998</v>
      </c>
      <c r="O13" s="35">
        <v>0.45292031837000002</v>
      </c>
      <c r="P13" s="35">
        <v>0.18774996339</v>
      </c>
      <c r="Q13" s="35">
        <v>0.25856609427999999</v>
      </c>
      <c r="R13" s="30">
        <v>89.621999978999995</v>
      </c>
      <c r="S13" t="s">
        <v>33</v>
      </c>
      <c r="T13" s="30">
        <v>1577.5070107700001</v>
      </c>
      <c r="U13" s="30">
        <v>11.085999965699999</v>
      </c>
      <c r="V13" s="30">
        <v>1577.5070107700001</v>
      </c>
      <c r="W13" s="30">
        <v>14.5120000839</v>
      </c>
      <c r="X13" s="30">
        <v>1577.5070107700001</v>
      </c>
      <c r="Y13" s="30">
        <v>10.242999792100001</v>
      </c>
      <c r="Z13" s="30">
        <v>1577.5070107700001</v>
      </c>
      <c r="AA13" s="30">
        <v>11.6830000877</v>
      </c>
      <c r="AB13" s="30">
        <v>1577.5070107700001</v>
      </c>
      <c r="AC13" s="30">
        <v>9.8019998073599997</v>
      </c>
      <c r="AD13" s="17">
        <f t="shared" ref="AD13:AD17" si="3">STDEV(T13,V13,X13,Z13,AB13)/AVERAGE(T13,V13,X13,Z13,AB13)</f>
        <v>0</v>
      </c>
      <c r="AE13" s="17">
        <f t="shared" ref="AE13:AE17" si="4">(AVERAGE(T13,V13,X13,Z13,AB13)-E13)/E13</f>
        <v>0</v>
      </c>
      <c r="AF13" s="4">
        <f t="shared" ref="AF13:AF17" si="5">AVERAGE(U13,W13,Y13,AA13,AC13)</f>
        <v>11.465199947352</v>
      </c>
    </row>
    <row r="14" spans="1:33" x14ac:dyDescent="0.2">
      <c r="A14" t="s">
        <v>63</v>
      </c>
      <c r="B14">
        <v>2200</v>
      </c>
      <c r="C14" s="5">
        <v>1.1100000000000001</v>
      </c>
      <c r="D14" s="6">
        <v>0.11</v>
      </c>
      <c r="E14" s="30">
        <v>1439.4681935900001</v>
      </c>
      <c r="F14" s="3" t="s">
        <v>41</v>
      </c>
      <c r="G14" s="29">
        <v>13</v>
      </c>
      <c r="H14" s="30">
        <v>2193.2820040000001</v>
      </c>
      <c r="I14" s="30">
        <v>6651.8000940000002</v>
      </c>
      <c r="J14" s="35">
        <v>2.5317980000000002</v>
      </c>
      <c r="K14" s="35">
        <v>1.1476535703899999</v>
      </c>
      <c r="L14" s="35">
        <v>0.48829078385199998</v>
      </c>
      <c r="M14" s="35">
        <v>0.39663928475999999</v>
      </c>
      <c r="N14" s="35">
        <v>0.55475782085299996</v>
      </c>
      <c r="O14" s="35">
        <v>0.42546879689900002</v>
      </c>
      <c r="P14" s="35">
        <v>0.17280444856900001</v>
      </c>
      <c r="Q14" s="35">
        <v>0.241692194912</v>
      </c>
      <c r="R14" s="30">
        <v>91.969000101099994</v>
      </c>
      <c r="S14" t="s">
        <v>33</v>
      </c>
      <c r="T14" s="30">
        <v>1439.4681935900001</v>
      </c>
      <c r="U14" s="30">
        <v>14.5520000458</v>
      </c>
      <c r="V14" s="30">
        <v>1440.25868272</v>
      </c>
      <c r="W14" s="30">
        <v>16.123000144999999</v>
      </c>
      <c r="X14" s="30">
        <v>1439.4681935900001</v>
      </c>
      <c r="Y14" s="30">
        <v>11.2790000439</v>
      </c>
      <c r="Z14" s="30">
        <v>1440.25868272</v>
      </c>
      <c r="AA14" s="30">
        <v>13.599999904600001</v>
      </c>
      <c r="AB14" s="30">
        <v>1440.25868272</v>
      </c>
      <c r="AC14" s="30">
        <v>12.6160001755</v>
      </c>
      <c r="AD14" s="17">
        <f t="shared" si="3"/>
        <v>3.0068473696142153E-4</v>
      </c>
      <c r="AE14" s="17">
        <f t="shared" si="4"/>
        <v>3.2949215558355556E-4</v>
      </c>
      <c r="AF14" s="4">
        <f t="shared" si="5"/>
        <v>13.634000062960002</v>
      </c>
    </row>
    <row r="15" spans="1:33" x14ac:dyDescent="0.2">
      <c r="A15" t="s">
        <v>63</v>
      </c>
      <c r="B15">
        <v>2400</v>
      </c>
      <c r="C15" s="5">
        <v>1.08</v>
      </c>
      <c r="D15" s="6">
        <v>0.11</v>
      </c>
      <c r="E15" s="30">
        <v>1315.4759007800001</v>
      </c>
      <c r="F15" s="3" t="s">
        <v>41</v>
      </c>
      <c r="G15" s="29">
        <v>14</v>
      </c>
      <c r="H15" s="30">
        <v>2392.6255019999999</v>
      </c>
      <c r="I15" s="30">
        <v>6309.5963650000003</v>
      </c>
      <c r="J15" s="35">
        <v>2.4698180000000001</v>
      </c>
      <c r="K15" s="35">
        <v>1.0886122092799999</v>
      </c>
      <c r="L15" s="35">
        <v>0.48465168716399998</v>
      </c>
      <c r="M15" s="35">
        <v>0.40012089139599999</v>
      </c>
      <c r="N15" s="35">
        <v>0.55437408221899998</v>
      </c>
      <c r="O15" s="35">
        <v>0.44520140692100002</v>
      </c>
      <c r="P15" s="35">
        <v>0.183775676951</v>
      </c>
      <c r="Q15" s="35">
        <v>0.25462422591400002</v>
      </c>
      <c r="R15" s="30">
        <v>79.657999992399994</v>
      </c>
      <c r="S15" t="s">
        <v>33</v>
      </c>
      <c r="T15" s="30">
        <v>1315.4759007800001</v>
      </c>
      <c r="U15" s="30">
        <v>9.9989998340599993</v>
      </c>
      <c r="V15" s="30">
        <v>1315.4759007800001</v>
      </c>
      <c r="W15" s="30">
        <v>11.562999963799999</v>
      </c>
      <c r="X15" s="30">
        <v>1315.4759007800001</v>
      </c>
      <c r="Y15" s="30">
        <v>16.0870001316</v>
      </c>
      <c r="Z15" s="30">
        <v>1315.4759007800001</v>
      </c>
      <c r="AA15" s="30">
        <v>17.157999992400001</v>
      </c>
      <c r="AB15" s="30">
        <v>1315.4759007800001</v>
      </c>
      <c r="AC15" s="30">
        <v>8.7689998149899999</v>
      </c>
      <c r="AD15" s="17">
        <f t="shared" si="3"/>
        <v>0</v>
      </c>
      <c r="AE15" s="17">
        <f t="shared" si="4"/>
        <v>0</v>
      </c>
      <c r="AF15" s="4">
        <f t="shared" si="5"/>
        <v>12.715199947369999</v>
      </c>
    </row>
    <row r="16" spans="1:33" x14ac:dyDescent="0.2">
      <c r="A16" t="s">
        <v>63</v>
      </c>
      <c r="B16">
        <v>2600</v>
      </c>
      <c r="C16" s="5">
        <v>1.04</v>
      </c>
      <c r="D16" s="6">
        <v>0.11</v>
      </c>
      <c r="E16" s="30">
        <v>1302.47358067</v>
      </c>
      <c r="F16" s="3" t="s">
        <v>41</v>
      </c>
      <c r="G16" s="29">
        <v>14</v>
      </c>
      <c r="H16" s="30">
        <v>2597.0282360000001</v>
      </c>
      <c r="I16" s="30">
        <v>6258.01602</v>
      </c>
      <c r="J16" s="35">
        <v>2.4698180000000001</v>
      </c>
      <c r="K16" s="35">
        <v>1.0797129088999999</v>
      </c>
      <c r="L16" s="35">
        <v>0.46009298026700002</v>
      </c>
      <c r="M16" s="35">
        <v>0.371989262968</v>
      </c>
      <c r="N16" s="35">
        <v>0.52386757945499995</v>
      </c>
      <c r="O16" s="35">
        <v>0.42612529356099998</v>
      </c>
      <c r="P16" s="35">
        <v>0.17226304321300001</v>
      </c>
      <c r="Q16" s="35">
        <v>0.24259577482899999</v>
      </c>
      <c r="R16" s="30">
        <v>86.328000068700007</v>
      </c>
      <c r="S16" t="s">
        <v>33</v>
      </c>
      <c r="T16" s="30">
        <v>1302.47358067</v>
      </c>
      <c r="U16" s="30">
        <v>7.8030002117199997</v>
      </c>
      <c r="V16" s="30">
        <v>1302.47358067</v>
      </c>
      <c r="W16" s="30">
        <v>9.6690001487699995</v>
      </c>
      <c r="X16" s="30">
        <v>1302.47358067</v>
      </c>
      <c r="Y16" s="30">
        <v>8.5480000972700001</v>
      </c>
      <c r="Z16" s="30">
        <v>1302.47358067</v>
      </c>
      <c r="AA16" s="30">
        <v>10.2880001068</v>
      </c>
      <c r="AB16" s="30">
        <v>1302.47358067</v>
      </c>
      <c r="AC16" s="30">
        <v>10.407999992400001</v>
      </c>
      <c r="AD16" s="17">
        <f t="shared" si="3"/>
        <v>0</v>
      </c>
      <c r="AE16" s="17">
        <f t="shared" si="4"/>
        <v>0</v>
      </c>
      <c r="AF16" s="4">
        <f t="shared" si="5"/>
        <v>9.3432001113919991</v>
      </c>
    </row>
    <row r="17" spans="1:32" x14ac:dyDescent="0.2">
      <c r="A17" t="s">
        <v>63</v>
      </c>
      <c r="B17">
        <v>2800</v>
      </c>
      <c r="C17" s="5">
        <v>1.01</v>
      </c>
      <c r="D17" s="6">
        <v>0.11</v>
      </c>
      <c r="E17" s="30">
        <v>1262.3448951299999</v>
      </c>
      <c r="F17" s="3" t="s">
        <v>41</v>
      </c>
      <c r="G17" s="29">
        <v>15</v>
      </c>
      <c r="H17" s="30">
        <v>2793.8759690000002</v>
      </c>
      <c r="I17" s="30">
        <v>6083.8970380000001</v>
      </c>
      <c r="J17" s="35">
        <v>2.2472210000000001</v>
      </c>
      <c r="K17" s="35">
        <v>1.0496716766700001</v>
      </c>
      <c r="L17" s="35">
        <v>0.453040805539</v>
      </c>
      <c r="M17" s="35">
        <v>0.36675993205099999</v>
      </c>
      <c r="N17" s="35">
        <v>0.51622821130100005</v>
      </c>
      <c r="O17" s="35">
        <v>0.43160239111600002</v>
      </c>
      <c r="P17" s="35">
        <v>0.17470221413100001</v>
      </c>
      <c r="Q17" s="35">
        <v>0.245899847911</v>
      </c>
      <c r="R17" s="30">
        <v>85.319999933199995</v>
      </c>
      <c r="S17" t="s">
        <v>33</v>
      </c>
      <c r="T17" s="30">
        <v>1262.3448951299999</v>
      </c>
      <c r="U17" s="30">
        <v>14.5729999542</v>
      </c>
      <c r="V17" s="30">
        <v>1262.3448951299999</v>
      </c>
      <c r="W17" s="30">
        <v>7.47099995613</v>
      </c>
      <c r="X17" s="30">
        <v>1262.3448951299999</v>
      </c>
      <c r="Y17" s="30">
        <v>14.373999834099999</v>
      </c>
      <c r="Z17" s="30">
        <v>1262.3448951299999</v>
      </c>
      <c r="AA17" s="30">
        <v>8.8380000591299996</v>
      </c>
      <c r="AB17" s="30">
        <v>1262.3448951299999</v>
      </c>
      <c r="AC17" s="30">
        <v>12.8059999943</v>
      </c>
      <c r="AD17" s="17">
        <f t="shared" si="3"/>
        <v>0</v>
      </c>
      <c r="AE17" s="17">
        <f t="shared" si="4"/>
        <v>0</v>
      </c>
      <c r="AF17" s="4">
        <f t="shared" si="5"/>
        <v>11.612399959572</v>
      </c>
    </row>
    <row r="18" spans="1:32" x14ac:dyDescent="0.2">
      <c r="J18" s="36">
        <f>SUM(J8:J12)/SUM(J3:J7)-1</f>
        <v>-7.0965341972257123E-2</v>
      </c>
      <c r="K18" s="36">
        <f>SUM(K8:K12)/SUM(K3:K7)-1</f>
        <v>3.6316266489438087E-2</v>
      </c>
      <c r="L18" s="36">
        <f>SUM(L8:L12)/SUM(L3:L7)-1</f>
        <v>-6.3633814940333044E-2</v>
      </c>
      <c r="M18" s="36">
        <f t="shared" ref="M18:R19" si="6">SUM(M8:M12)/SUM(M3:M7)-1</f>
        <v>-5.7255690536378134E-2</v>
      </c>
      <c r="N18" s="36">
        <f t="shared" si="6"/>
        <v>-5.9070282512971417E-2</v>
      </c>
      <c r="O18" s="36">
        <f t="shared" si="6"/>
        <v>-9.5897728635713331E-2</v>
      </c>
      <c r="P18" s="36">
        <f t="shared" si="6"/>
        <v>-9.0256316877963205E-2</v>
      </c>
      <c r="Q18" s="36">
        <f t="shared" si="6"/>
        <v>-9.1556131355686743E-2</v>
      </c>
      <c r="R18" s="36">
        <f t="shared" si="6"/>
        <v>0.92676973153310804</v>
      </c>
      <c r="U18" s="4"/>
      <c r="W18" s="4"/>
      <c r="Y18" s="4"/>
      <c r="AA18" s="4"/>
      <c r="AC18" s="4"/>
    </row>
    <row r="19" spans="1:32" x14ac:dyDescent="0.2">
      <c r="J19" s="36">
        <f>SUM(J13:J17)/SUM(J3:J7)-1</f>
        <v>-6.655086229604612E-2</v>
      </c>
      <c r="K19" s="36">
        <f>SUM(K13:K17)/SUM(K3:K7)-1</f>
        <v>2.6130854987598928E-2</v>
      </c>
      <c r="L19" s="36">
        <f>SUM(L13:L17)/SUM(L3:L7)-1</f>
        <v>-5.4592774542323252E-2</v>
      </c>
      <c r="M19" s="36">
        <f t="shared" ref="M19:Q19" si="7">SUM(M13:M17)/SUM(M3:M7)-1</f>
        <v>-4.940256415210531E-2</v>
      </c>
      <c r="N19" s="36">
        <f t="shared" si="7"/>
        <v>-4.9344888250831942E-2</v>
      </c>
      <c r="O19" s="36">
        <f t="shared" si="7"/>
        <v>-7.9375561992604982E-2</v>
      </c>
      <c r="P19" s="36">
        <f t="shared" si="7"/>
        <v>-7.4671098248924483E-2</v>
      </c>
      <c r="Q19" s="36">
        <f t="shared" si="7"/>
        <v>-7.4364114605057319E-2</v>
      </c>
      <c r="R19" s="36">
        <f t="shared" si="6"/>
        <v>0.42571330906284222</v>
      </c>
      <c r="U19" s="4"/>
      <c r="W19" s="4"/>
      <c r="Y19" s="4"/>
      <c r="AA19" s="4"/>
      <c r="AC19" s="4"/>
    </row>
    <row r="20" spans="1:32" x14ac:dyDescent="0.2">
      <c r="R20" s="4"/>
      <c r="U20" s="4"/>
      <c r="W20" s="4"/>
      <c r="Y20" s="4"/>
      <c r="AA20" s="4"/>
      <c r="AC20" s="4"/>
    </row>
  </sheetData>
  <sheetProtection algorithmName="SHA-512" hashValue="u4SO7CvBdjix7BRel+csD10VAZMSkjHH8e0/D/QP1bGC1HDkxmrPMpFT7WORTLQ4aimJNV/4wM/BMkz+yMrI7Q==" saltValue="KWr2/SK5dp5WAhgT5xHGXg==" spinCount="100000" sheet="1" objects="1" scenarios="1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D13" sqref="D13"/>
    </sheetView>
  </sheetViews>
  <sheetFormatPr defaultColWidth="6.875" defaultRowHeight="14.25" x14ac:dyDescent="0.2"/>
  <cols>
    <col min="3" max="3" width="6.875" style="5"/>
    <col min="4" max="4" width="6.875" style="6"/>
    <col min="5" max="5" width="6.875" style="2"/>
    <col min="6" max="6" width="6.875" style="3"/>
    <col min="8" max="9" width="6.875" style="2"/>
    <col min="10" max="17" width="6.875" style="1"/>
    <col min="18" max="18" width="6.875" style="2"/>
    <col min="20" max="29" width="6.875" style="2"/>
  </cols>
  <sheetData>
    <row r="1" spans="1:33" x14ac:dyDescent="0.2">
      <c r="B1" t="s">
        <v>231</v>
      </c>
      <c r="C1" s="5" t="s">
        <v>232</v>
      </c>
      <c r="D1" s="6" t="s">
        <v>233</v>
      </c>
      <c r="E1" s="2" t="s">
        <v>80</v>
      </c>
      <c r="F1" s="3" t="s">
        <v>234</v>
      </c>
      <c r="G1" t="s">
        <v>235</v>
      </c>
      <c r="H1" s="2" t="s">
        <v>236</v>
      </c>
      <c r="I1" s="2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1" t="s">
        <v>243</v>
      </c>
      <c r="P1" s="1" t="s">
        <v>227</v>
      </c>
      <c r="Q1" s="1" t="s">
        <v>244</v>
      </c>
      <c r="R1" s="2" t="s">
        <v>245</v>
      </c>
      <c r="S1" s="13" t="s">
        <v>246</v>
      </c>
      <c r="T1" s="2" t="s">
        <v>247</v>
      </c>
      <c r="U1" s="2" t="s">
        <v>245</v>
      </c>
      <c r="V1" s="2" t="s">
        <v>247</v>
      </c>
      <c r="W1" s="2" t="s">
        <v>245</v>
      </c>
      <c r="X1" s="2" t="s">
        <v>247</v>
      </c>
      <c r="Y1" s="2" t="s">
        <v>245</v>
      </c>
      <c r="Z1" s="2" t="s">
        <v>247</v>
      </c>
      <c r="AA1" s="2" t="s">
        <v>245</v>
      </c>
      <c r="AB1" s="2" t="s">
        <v>247</v>
      </c>
      <c r="AC1" s="2" t="s">
        <v>245</v>
      </c>
      <c r="AD1" s="16" t="s">
        <v>243</v>
      </c>
      <c r="AE1" s="16" t="s">
        <v>5</v>
      </c>
      <c r="AF1" s="11" t="s">
        <v>245</v>
      </c>
    </row>
    <row r="2" spans="1:33" x14ac:dyDescent="0.2">
      <c r="A2" t="s">
        <v>248</v>
      </c>
      <c r="B2" t="s">
        <v>249</v>
      </c>
      <c r="C2" s="5" t="s">
        <v>249</v>
      </c>
      <c r="D2" s="6" t="s">
        <v>16</v>
      </c>
      <c r="E2" s="2">
        <v>8377.9012459999994</v>
      </c>
      <c r="F2" s="3" t="s">
        <v>257</v>
      </c>
      <c r="G2">
        <v>17</v>
      </c>
      <c r="H2" s="2">
        <v>2174.2180360000002</v>
      </c>
      <c r="I2" s="2">
        <v>6203.6832100000001</v>
      </c>
      <c r="J2" s="1">
        <v>2.5238860000000001</v>
      </c>
      <c r="K2" s="1">
        <v>1.03688504262</v>
      </c>
      <c r="L2" s="1">
        <v>0.48448324694400002</v>
      </c>
      <c r="M2" s="1">
        <v>0.39961990460399999</v>
      </c>
      <c r="N2" s="1">
        <v>0.55325953053999999</v>
      </c>
      <c r="O2" s="1">
        <v>0.46724875663999998</v>
      </c>
      <c r="P2" s="1">
        <v>0.19270212616499999</v>
      </c>
      <c r="Q2" s="1">
        <v>0.26678923303899998</v>
      </c>
      <c r="R2" s="4">
        <v>61.155999000000001</v>
      </c>
      <c r="S2" t="s">
        <v>251</v>
      </c>
      <c r="T2" s="4">
        <v>8377.9012459999994</v>
      </c>
      <c r="U2" s="4">
        <v>12.818</v>
      </c>
      <c r="V2" s="4">
        <v>8377.9012459999994</v>
      </c>
      <c r="W2" s="4">
        <v>15.159000000000001</v>
      </c>
      <c r="X2" s="4">
        <v>8377.9012459999994</v>
      </c>
      <c r="Y2" s="4">
        <v>13.795</v>
      </c>
      <c r="Z2" s="4">
        <v>8377.9012459999994</v>
      </c>
      <c r="AA2" s="4">
        <v>16.489000000000001</v>
      </c>
      <c r="AB2" s="4">
        <v>8377.9012459999994</v>
      </c>
      <c r="AC2" s="4">
        <v>13.896990000000001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14.431597999999999</v>
      </c>
    </row>
    <row r="3" spans="1:33" x14ac:dyDescent="0.2">
      <c r="A3" t="s">
        <v>252</v>
      </c>
      <c r="B3">
        <v>2000</v>
      </c>
      <c r="C3" s="5" t="s">
        <v>249</v>
      </c>
      <c r="D3" s="6" t="s">
        <v>16</v>
      </c>
      <c r="E3" s="2">
        <v>6449.2506460000004</v>
      </c>
      <c r="F3" s="3" t="s">
        <v>250</v>
      </c>
      <c r="G3">
        <v>16</v>
      </c>
      <c r="H3" s="2">
        <v>1996.644489</v>
      </c>
      <c r="I3" s="2">
        <v>6449.2506460000004</v>
      </c>
      <c r="J3" s="1">
        <v>2.423886</v>
      </c>
      <c r="K3" s="1">
        <v>1.0779292405100001</v>
      </c>
      <c r="L3" s="1">
        <v>0.48639425701</v>
      </c>
      <c r="M3" s="1">
        <v>0.39890399520600001</v>
      </c>
      <c r="N3" s="1">
        <v>0.55527268800100005</v>
      </c>
      <c r="O3" s="1">
        <v>0.45123022804099999</v>
      </c>
      <c r="P3" s="1">
        <v>0.18503255140200001</v>
      </c>
      <c r="Q3" s="1">
        <v>0.25756453537500001</v>
      </c>
      <c r="R3" s="4">
        <v>70.761000156400002</v>
      </c>
      <c r="S3" t="s">
        <v>251</v>
      </c>
      <c r="T3" s="4">
        <v>6449.2506460000004</v>
      </c>
      <c r="U3" s="4">
        <v>8</v>
      </c>
      <c r="V3" s="4">
        <v>6449.2506460000004</v>
      </c>
      <c r="W3" s="4">
        <v>7.42000007629</v>
      </c>
      <c r="X3" s="4">
        <v>6449.2506460000004</v>
      </c>
      <c r="Y3" s="4">
        <v>10.8480000496</v>
      </c>
      <c r="Z3" s="4">
        <v>6449.2506460000004</v>
      </c>
      <c r="AA3" s="4">
        <v>9.3799998760199994</v>
      </c>
      <c r="AB3" s="4">
        <v>6449.2506460000004</v>
      </c>
      <c r="AC3" s="4">
        <v>7.8669998645800003</v>
      </c>
      <c r="AD3" s="17">
        <f t="shared" ref="AD3:AD17" si="0">STDEV(T3,V3,X3,Z3,AB3)/AVERAGE(T3,V3,X3,Z3,AB3)</f>
        <v>0</v>
      </c>
      <c r="AE3" s="17">
        <f t="shared" ref="AE3:AE17" si="1">(AVERAGE(T3,V3,X3,Z3,AB3)-E3)/E3</f>
        <v>0</v>
      </c>
      <c r="AF3" s="4">
        <f>AVERAGE(U3,W3,Y3,AA3,AC3)</f>
        <v>8.7029999732980006</v>
      </c>
    </row>
    <row r="4" spans="1:33" x14ac:dyDescent="0.2">
      <c r="A4" t="s">
        <v>252</v>
      </c>
      <c r="B4">
        <v>2100</v>
      </c>
      <c r="C4" s="5" t="s">
        <v>16</v>
      </c>
      <c r="D4" s="6" t="s">
        <v>16</v>
      </c>
      <c r="E4" s="2">
        <v>6325.7961720000003</v>
      </c>
      <c r="F4" s="3" t="s">
        <v>253</v>
      </c>
      <c r="G4">
        <v>16</v>
      </c>
      <c r="H4" s="2">
        <v>2094.4809679999998</v>
      </c>
      <c r="I4" s="2">
        <v>6325.7961720000003</v>
      </c>
      <c r="J4" s="1">
        <v>2.423886</v>
      </c>
      <c r="K4" s="1">
        <v>1.05729503126</v>
      </c>
      <c r="L4" s="1">
        <v>0.481599800056</v>
      </c>
      <c r="M4" s="1">
        <v>0.39624373994500001</v>
      </c>
      <c r="N4" s="1">
        <v>0.54969642950499997</v>
      </c>
      <c r="O4" s="1">
        <v>0.45550180963600001</v>
      </c>
      <c r="P4" s="1">
        <v>0.18738560583</v>
      </c>
      <c r="Q4" s="1">
        <v>0.259954134492</v>
      </c>
      <c r="R4" s="4">
        <v>79.687999963799996</v>
      </c>
      <c r="S4" t="s">
        <v>251</v>
      </c>
      <c r="T4" s="4">
        <v>6325.7961720000003</v>
      </c>
      <c r="U4" s="4">
        <v>8.1098999999999997</v>
      </c>
      <c r="V4" s="4">
        <v>6325.7961720000003</v>
      </c>
      <c r="W4" s="4">
        <v>9.4619998931900007</v>
      </c>
      <c r="X4" s="4">
        <v>6325.7961720000003</v>
      </c>
      <c r="Y4" s="4">
        <v>8.5769999027299999</v>
      </c>
      <c r="Z4" s="4">
        <v>6325.7961720000003</v>
      </c>
      <c r="AA4" s="4">
        <v>11.8550000191</v>
      </c>
      <c r="AB4" s="4">
        <v>6325.7961720000003</v>
      </c>
      <c r="AC4" s="4">
        <v>9.7869999408700004</v>
      </c>
      <c r="AD4" s="17">
        <f t="shared" si="0"/>
        <v>0</v>
      </c>
      <c r="AE4" s="17">
        <f t="shared" si="1"/>
        <v>0</v>
      </c>
      <c r="AF4" s="4">
        <f t="shared" ref="AF4:AF17" si="2">AVERAGE(U4,W4,Y4,AA4,AC4)</f>
        <v>9.5581799511780012</v>
      </c>
    </row>
    <row r="5" spans="1:33" x14ac:dyDescent="0.2">
      <c r="A5" t="s">
        <v>252</v>
      </c>
      <c r="B5">
        <v>2200</v>
      </c>
      <c r="C5" s="5" t="s">
        <v>254</v>
      </c>
      <c r="D5" s="6" t="s">
        <v>16</v>
      </c>
      <c r="E5" s="2">
        <v>6203.6832100000001</v>
      </c>
      <c r="F5" s="3" t="s">
        <v>250</v>
      </c>
      <c r="G5">
        <v>17</v>
      </c>
      <c r="H5" s="2">
        <v>2174.2180360000002</v>
      </c>
      <c r="I5" s="2">
        <v>6203.6832100000001</v>
      </c>
      <c r="J5" s="1">
        <v>2.423886</v>
      </c>
      <c r="K5" s="1">
        <v>1.03688504262</v>
      </c>
      <c r="L5" s="1">
        <v>0.48448324694400002</v>
      </c>
      <c r="M5" s="1">
        <v>0.39961990460399999</v>
      </c>
      <c r="N5" s="1">
        <v>0.55325953053999999</v>
      </c>
      <c r="O5" s="1">
        <v>0.46724875663999998</v>
      </c>
      <c r="P5" s="1">
        <v>0.19270212616499999</v>
      </c>
      <c r="Q5" s="1">
        <v>0.26678923303899998</v>
      </c>
      <c r="R5" s="4">
        <v>76.760999917999996</v>
      </c>
      <c r="S5" t="s">
        <v>251</v>
      </c>
      <c r="T5" s="4">
        <v>6203.6832100000001</v>
      </c>
      <c r="U5" s="4">
        <v>19.8429</v>
      </c>
      <c r="V5" s="4">
        <v>6203.6832100000001</v>
      </c>
      <c r="W5" s="4">
        <v>10.724999904600001</v>
      </c>
      <c r="X5" s="4">
        <v>6203.6832100000001</v>
      </c>
      <c r="Y5" s="4">
        <v>11.0239999294</v>
      </c>
      <c r="Z5" s="4">
        <v>6203.6832100000001</v>
      </c>
      <c r="AA5" s="4">
        <v>9.2369999885599992</v>
      </c>
      <c r="AB5" s="4">
        <v>6203.6832100000001</v>
      </c>
      <c r="AC5" s="4">
        <v>10.042000055300001</v>
      </c>
      <c r="AD5" s="17">
        <f t="shared" si="0"/>
        <v>0</v>
      </c>
      <c r="AE5" s="17">
        <f t="shared" si="1"/>
        <v>0</v>
      </c>
      <c r="AF5" s="4">
        <f t="shared" si="2"/>
        <v>12.174179975572001</v>
      </c>
    </row>
    <row r="6" spans="1:33" x14ac:dyDescent="0.2">
      <c r="A6" t="s">
        <v>252</v>
      </c>
      <c r="B6">
        <v>2300</v>
      </c>
      <c r="C6" s="5" t="s">
        <v>249</v>
      </c>
      <c r="D6" s="6" t="s">
        <v>16</v>
      </c>
      <c r="E6" s="2">
        <v>6125.9832990000004</v>
      </c>
      <c r="F6" s="3" t="s">
        <v>253</v>
      </c>
      <c r="G6">
        <v>18</v>
      </c>
      <c r="H6" s="2">
        <v>2279.0265920000002</v>
      </c>
      <c r="I6" s="2">
        <v>6125.9832990000004</v>
      </c>
      <c r="J6" s="1">
        <v>2.423886</v>
      </c>
      <c r="K6" s="1">
        <v>1.0238982615700001</v>
      </c>
      <c r="L6" s="1">
        <v>0.48069820655099998</v>
      </c>
      <c r="M6" s="1">
        <v>0.39625273132200001</v>
      </c>
      <c r="N6" s="1">
        <v>0.54817821633899999</v>
      </c>
      <c r="O6" s="1">
        <v>0.46947848686799998</v>
      </c>
      <c r="P6" s="1">
        <v>0.193502004151</v>
      </c>
      <c r="Q6" s="1">
        <v>0.267691740924</v>
      </c>
      <c r="R6" s="4">
        <v>71.589999914200007</v>
      </c>
      <c r="S6" t="s">
        <v>133</v>
      </c>
      <c r="T6" s="4">
        <v>6125.9832990000004</v>
      </c>
      <c r="U6" s="4">
        <v>7.39</v>
      </c>
      <c r="V6" s="4">
        <v>6125.9832990000004</v>
      </c>
      <c r="W6" s="4">
        <v>9.1610000133499998</v>
      </c>
      <c r="X6" s="4">
        <v>6125.9832990000004</v>
      </c>
      <c r="Y6" s="4">
        <v>9.8889999389599996</v>
      </c>
      <c r="Z6" s="4">
        <v>6125.9832990000004</v>
      </c>
      <c r="AA6" s="4">
        <v>10.4819998741</v>
      </c>
      <c r="AB6" s="4">
        <v>6125.9832990000004</v>
      </c>
      <c r="AC6" s="4">
        <v>9.0369999408700004</v>
      </c>
      <c r="AD6" s="17">
        <f t="shared" si="0"/>
        <v>0</v>
      </c>
      <c r="AE6" s="17">
        <f t="shared" si="1"/>
        <v>0</v>
      </c>
      <c r="AF6" s="4">
        <f t="shared" si="2"/>
        <v>9.1917999534559982</v>
      </c>
    </row>
    <row r="7" spans="1:33" x14ac:dyDescent="0.2">
      <c r="A7" t="s">
        <v>228</v>
      </c>
      <c r="B7">
        <v>2400</v>
      </c>
      <c r="C7" s="5" t="s">
        <v>254</v>
      </c>
      <c r="D7" s="6" t="s">
        <v>16</v>
      </c>
      <c r="E7" s="2">
        <v>6044.0596809999997</v>
      </c>
      <c r="F7" s="3" t="s">
        <v>253</v>
      </c>
      <c r="G7">
        <v>18</v>
      </c>
      <c r="H7" s="2">
        <v>2397.7650480000002</v>
      </c>
      <c r="I7" s="2">
        <v>6044.0596809999997</v>
      </c>
      <c r="J7" s="1">
        <v>2.423886</v>
      </c>
      <c r="K7" s="1">
        <v>1.0102055291700001</v>
      </c>
      <c r="L7" s="1">
        <v>0.48140372451500002</v>
      </c>
      <c r="M7" s="1">
        <v>0.39756276950699998</v>
      </c>
      <c r="N7" s="1">
        <v>0.549601734994</v>
      </c>
      <c r="O7" s="1">
        <v>0.47654037779000002</v>
      </c>
      <c r="P7" s="1">
        <v>0.19677321002000001</v>
      </c>
      <c r="Q7" s="1">
        <v>0.27202471137099998</v>
      </c>
      <c r="R7" s="4">
        <v>72.150000095400003</v>
      </c>
      <c r="S7" t="s">
        <v>251</v>
      </c>
      <c r="T7" s="4">
        <v>6044.0596809999997</v>
      </c>
      <c r="U7" s="4">
        <v>14.8</v>
      </c>
      <c r="V7" s="4">
        <v>6044.0596809999997</v>
      </c>
      <c r="W7" s="4">
        <v>12.5899999142</v>
      </c>
      <c r="X7" s="4">
        <v>6044.0596809999997</v>
      </c>
      <c r="Y7" s="4">
        <v>13.324999809299999</v>
      </c>
      <c r="Z7" s="4">
        <v>6044.0596809999997</v>
      </c>
      <c r="AA7" s="4">
        <v>13.1599998474</v>
      </c>
      <c r="AB7" s="4">
        <v>6044.0596809999997</v>
      </c>
      <c r="AC7" s="4">
        <v>8.9560000896500007</v>
      </c>
      <c r="AD7" s="17">
        <f t="shared" si="0"/>
        <v>0</v>
      </c>
      <c r="AE7" s="17">
        <f t="shared" si="1"/>
        <v>0</v>
      </c>
      <c r="AF7" s="4">
        <f t="shared" si="2"/>
        <v>12.566199932110001</v>
      </c>
    </row>
    <row r="8" spans="1:33" x14ac:dyDescent="0.2">
      <c r="A8" t="s">
        <v>229</v>
      </c>
      <c r="B8">
        <v>2000</v>
      </c>
      <c r="C8" s="5">
        <v>1.08</v>
      </c>
      <c r="D8" s="6">
        <v>1E-3</v>
      </c>
      <c r="E8" s="30">
        <v>575.97759069799997</v>
      </c>
      <c r="F8" s="3" t="s">
        <v>250</v>
      </c>
      <c r="G8" s="29">
        <v>15</v>
      </c>
      <c r="H8" s="30">
        <v>1998.9184829999999</v>
      </c>
      <c r="I8" s="30">
        <v>6480.8556930000004</v>
      </c>
      <c r="J8" s="35">
        <v>2.2135940000000001</v>
      </c>
      <c r="K8" s="35">
        <v>1.08321171536</v>
      </c>
      <c r="L8" s="35">
        <v>0.44912703456500003</v>
      </c>
      <c r="M8" s="35">
        <v>0.36116582762499999</v>
      </c>
      <c r="N8" s="35">
        <v>0.50925682853200005</v>
      </c>
      <c r="O8" s="35">
        <v>0.41462534811599999</v>
      </c>
      <c r="P8" s="35">
        <v>0.16671063583599999</v>
      </c>
      <c r="Q8" s="35">
        <v>0.235068002548</v>
      </c>
      <c r="R8" s="30">
        <v>96.715000000000003</v>
      </c>
      <c r="S8" t="s">
        <v>251</v>
      </c>
      <c r="T8" s="30">
        <v>575.97759069799997</v>
      </c>
      <c r="U8" s="30">
        <v>8.3399999141700007</v>
      </c>
      <c r="V8" s="30">
        <v>575.97759069799997</v>
      </c>
      <c r="W8" s="30">
        <v>10.2349998951</v>
      </c>
      <c r="X8" s="30">
        <v>575.97759069799997</v>
      </c>
      <c r="Y8" s="30">
        <v>9.9179999828300005</v>
      </c>
      <c r="Z8" s="30">
        <v>575.97759069799997</v>
      </c>
      <c r="AA8" s="30">
        <v>8.8610000610400004</v>
      </c>
      <c r="AB8" s="30">
        <v>575.97759069799997</v>
      </c>
      <c r="AC8" s="30">
        <v>9.8980000019100007</v>
      </c>
      <c r="AD8" s="17">
        <f t="shared" si="0"/>
        <v>0</v>
      </c>
      <c r="AE8" s="17">
        <f t="shared" si="1"/>
        <v>0</v>
      </c>
      <c r="AF8" s="4">
        <f t="shared" si="2"/>
        <v>9.4503999710100004</v>
      </c>
      <c r="AG8" s="5"/>
    </row>
    <row r="9" spans="1:33" x14ac:dyDescent="0.2">
      <c r="A9" t="s">
        <v>255</v>
      </c>
      <c r="B9">
        <v>2100</v>
      </c>
      <c r="C9" s="5">
        <v>1.06</v>
      </c>
      <c r="D9" s="6">
        <v>1E-3</v>
      </c>
      <c r="E9" s="30">
        <v>596.33646533700005</v>
      </c>
      <c r="F9" s="3" t="s">
        <v>250</v>
      </c>
      <c r="G9" s="29">
        <v>16</v>
      </c>
      <c r="H9" s="30">
        <v>2078.6555509999998</v>
      </c>
      <c r="I9" s="30">
        <v>6358.7427310000003</v>
      </c>
      <c r="J9" s="35">
        <v>2.2135940000000001</v>
      </c>
      <c r="K9" s="35">
        <v>1.0628017267300001</v>
      </c>
      <c r="L9" s="35">
        <v>0.45338577479600001</v>
      </c>
      <c r="M9" s="35">
        <v>0.36687240711399999</v>
      </c>
      <c r="N9" s="35">
        <v>0.51499067882799998</v>
      </c>
      <c r="O9" s="35">
        <v>0.426594879737</v>
      </c>
      <c r="P9" s="35">
        <v>0.172596824924</v>
      </c>
      <c r="Q9" s="35">
        <v>0.24227975260000001</v>
      </c>
      <c r="R9" s="30">
        <v>86.828990000000005</v>
      </c>
      <c r="S9" t="s">
        <v>256</v>
      </c>
      <c r="T9" s="30">
        <v>596.33646533700005</v>
      </c>
      <c r="U9" s="30">
        <v>9.5569999217999992</v>
      </c>
      <c r="V9" s="30">
        <v>596.33646533700005</v>
      </c>
      <c r="W9" s="30">
        <v>8.5520000457799998</v>
      </c>
      <c r="X9" s="30">
        <v>596.33646533700005</v>
      </c>
      <c r="Y9" s="30">
        <v>11.5499999523</v>
      </c>
      <c r="Z9" s="30">
        <v>596.33646533700005</v>
      </c>
      <c r="AA9" s="30">
        <v>8.8489999771099992</v>
      </c>
      <c r="AB9" s="30">
        <v>596.33646533700005</v>
      </c>
      <c r="AC9" s="30">
        <v>12.774999856899999</v>
      </c>
      <c r="AD9" s="17">
        <f t="shared" si="0"/>
        <v>0</v>
      </c>
      <c r="AE9" s="17">
        <f t="shared" si="1"/>
        <v>0</v>
      </c>
      <c r="AF9" s="4">
        <f t="shared" si="2"/>
        <v>10.256599950778</v>
      </c>
      <c r="AG9" s="5"/>
    </row>
    <row r="10" spans="1:33" x14ac:dyDescent="0.2">
      <c r="A10" t="s">
        <v>255</v>
      </c>
      <c r="B10">
        <v>2200</v>
      </c>
      <c r="C10" s="5">
        <v>1.04</v>
      </c>
      <c r="D10" s="6">
        <v>1E-3</v>
      </c>
      <c r="E10" s="30">
        <v>580.71126350300005</v>
      </c>
      <c r="F10" s="3" t="s">
        <v>253</v>
      </c>
      <c r="G10" s="29">
        <v>16</v>
      </c>
      <c r="H10" s="30">
        <v>2172.6602969999999</v>
      </c>
      <c r="I10" s="30">
        <v>6334.8790289999997</v>
      </c>
      <c r="J10" s="35">
        <v>2.2135940000000001</v>
      </c>
      <c r="K10" s="35">
        <v>1.05881314207</v>
      </c>
      <c r="L10" s="35">
        <v>0.435125572061</v>
      </c>
      <c r="M10" s="35">
        <v>0.35076456445800003</v>
      </c>
      <c r="N10" s="35">
        <v>0.49211681595700002</v>
      </c>
      <c r="O10" s="35">
        <v>0.41095596075700003</v>
      </c>
      <c r="P10" s="35">
        <v>0.16564044708199999</v>
      </c>
      <c r="Q10" s="35">
        <v>0.23239077624000001</v>
      </c>
      <c r="R10" s="30">
        <v>83.912999999999997</v>
      </c>
      <c r="S10" t="s">
        <v>251</v>
      </c>
      <c r="T10" s="30">
        <v>580.71126350300005</v>
      </c>
      <c r="U10" s="30">
        <v>8.9879999160799997</v>
      </c>
      <c r="V10" s="30">
        <v>580.71126350300005</v>
      </c>
      <c r="W10" s="30">
        <v>12.550000190700001</v>
      </c>
      <c r="X10" s="30">
        <v>580.71126350300005</v>
      </c>
      <c r="Y10" s="30">
        <v>8.4179999828300005</v>
      </c>
      <c r="Z10" s="30">
        <v>580.71126350300005</v>
      </c>
      <c r="AA10" s="30">
        <v>8.5910000801099997</v>
      </c>
      <c r="AB10" s="30">
        <v>580.71126350300005</v>
      </c>
      <c r="AC10" s="30">
        <v>7.6989998817399998</v>
      </c>
      <c r="AD10" s="17">
        <f t="shared" si="0"/>
        <v>0</v>
      </c>
      <c r="AE10" s="17">
        <f t="shared" si="1"/>
        <v>0</v>
      </c>
      <c r="AF10" s="4">
        <f t="shared" si="2"/>
        <v>9.2492000102920002</v>
      </c>
      <c r="AG10" s="5"/>
    </row>
    <row r="11" spans="1:33" x14ac:dyDescent="0.2">
      <c r="A11" t="s">
        <v>230</v>
      </c>
      <c r="B11">
        <v>2300</v>
      </c>
      <c r="C11" s="5">
        <v>1.02</v>
      </c>
      <c r="D11" s="6">
        <v>1E-3</v>
      </c>
      <c r="E11" s="30">
        <v>597.58939165200002</v>
      </c>
      <c r="F11" s="3" t="s">
        <v>250</v>
      </c>
      <c r="G11" s="29">
        <v>17</v>
      </c>
      <c r="H11" s="30">
        <v>2252.3973649999998</v>
      </c>
      <c r="I11" s="30">
        <v>6212.7660669999996</v>
      </c>
      <c r="J11" s="35">
        <v>2.2135940000000001</v>
      </c>
      <c r="K11" s="35">
        <v>1.03840315343</v>
      </c>
      <c r="L11" s="35">
        <v>0.43838554020999998</v>
      </c>
      <c r="M11" s="35">
        <v>0.35516381237299999</v>
      </c>
      <c r="N11" s="35">
        <v>0.49643769225099998</v>
      </c>
      <c r="O11" s="35">
        <v>0.42217277438</v>
      </c>
      <c r="P11" s="35">
        <v>0.171014413428</v>
      </c>
      <c r="Q11" s="35">
        <v>0.239038994926</v>
      </c>
      <c r="R11" s="30">
        <v>87.575000000000003</v>
      </c>
      <c r="S11" t="s">
        <v>251</v>
      </c>
      <c r="T11" s="30">
        <v>597.58939165200002</v>
      </c>
      <c r="U11" s="30">
        <v>11.9419999123</v>
      </c>
      <c r="V11" s="30">
        <v>597.58939165200002</v>
      </c>
      <c r="W11" s="30">
        <v>14.470000028599999</v>
      </c>
      <c r="X11" s="30">
        <v>597.58939165200002</v>
      </c>
      <c r="Y11" s="30">
        <v>9.20499992371</v>
      </c>
      <c r="Z11" s="30">
        <v>597.58939165200002</v>
      </c>
      <c r="AA11" s="30">
        <v>9.7829999923699997</v>
      </c>
      <c r="AB11" s="30">
        <v>597.58939165200002</v>
      </c>
      <c r="AC11" s="30">
        <v>8.4320001602199994</v>
      </c>
      <c r="AD11" s="17">
        <f t="shared" si="0"/>
        <v>0</v>
      </c>
      <c r="AE11" s="17">
        <f t="shared" si="1"/>
        <v>0</v>
      </c>
      <c r="AF11" s="4">
        <f t="shared" si="2"/>
        <v>10.766400003440001</v>
      </c>
      <c r="AG11" s="5"/>
    </row>
    <row r="12" spans="1:33" x14ac:dyDescent="0.2">
      <c r="A12" t="s">
        <v>255</v>
      </c>
      <c r="B12">
        <v>2400</v>
      </c>
      <c r="C12" s="5">
        <v>1.01</v>
      </c>
      <c r="D12" s="6">
        <v>1E-3</v>
      </c>
      <c r="E12" s="30">
        <v>575.37698860800003</v>
      </c>
      <c r="F12" s="3" t="s">
        <v>250</v>
      </c>
      <c r="G12" s="29">
        <v>16</v>
      </c>
      <c r="H12" s="30">
        <v>2363.6312600000001</v>
      </c>
      <c r="I12" s="30">
        <v>6229.8818869999996</v>
      </c>
      <c r="J12" s="35">
        <v>2.2135940000000001</v>
      </c>
      <c r="K12" s="35">
        <v>1.04126389554</v>
      </c>
      <c r="L12" s="35">
        <v>0.42208561176800002</v>
      </c>
      <c r="M12" s="35">
        <v>0.34323928101599999</v>
      </c>
      <c r="N12" s="35">
        <v>0.478979244109</v>
      </c>
      <c r="O12" s="35">
        <v>0.40535892349399999</v>
      </c>
      <c r="P12" s="35">
        <v>0.16481858368800001</v>
      </c>
      <c r="Q12" s="35">
        <v>0.22999896863899999</v>
      </c>
      <c r="R12" s="30">
        <v>79.325000000000003</v>
      </c>
      <c r="S12" t="s">
        <v>251</v>
      </c>
      <c r="T12" s="30">
        <v>575.37698860800003</v>
      </c>
      <c r="U12" s="30">
        <v>10.713000059100001</v>
      </c>
      <c r="V12" s="30">
        <v>575.37698860800003</v>
      </c>
      <c r="W12" s="30">
        <v>8.2810001373300004</v>
      </c>
      <c r="X12" s="30">
        <v>575.37698860800003</v>
      </c>
      <c r="Y12" s="30">
        <v>12.2179999352</v>
      </c>
      <c r="Z12" s="30">
        <v>575.37698860800003</v>
      </c>
      <c r="AA12" s="30">
        <v>8.5350000858299993</v>
      </c>
      <c r="AB12" s="30">
        <v>575.37698860800003</v>
      </c>
      <c r="AC12" s="30">
        <v>8.6610000133499998</v>
      </c>
      <c r="AD12" s="17">
        <f t="shared" si="0"/>
        <v>0</v>
      </c>
      <c r="AE12" s="17">
        <f t="shared" si="1"/>
        <v>0</v>
      </c>
      <c r="AF12" s="4">
        <f t="shared" si="2"/>
        <v>9.681600046162</v>
      </c>
      <c r="AG12" s="5"/>
    </row>
    <row r="13" spans="1:33" x14ac:dyDescent="0.2">
      <c r="A13" t="s">
        <v>230</v>
      </c>
      <c r="B13">
        <v>2000</v>
      </c>
      <c r="C13" s="5">
        <v>1.08</v>
      </c>
      <c r="D13" s="6">
        <v>0.1</v>
      </c>
      <c r="E13" s="30">
        <v>1161.14569093</v>
      </c>
      <c r="F13" s="3" t="s">
        <v>250</v>
      </c>
      <c r="G13" s="29">
        <v>15</v>
      </c>
      <c r="H13" s="30">
        <v>1998.9184829999999</v>
      </c>
      <c r="I13" s="30">
        <v>6480.8556930000004</v>
      </c>
      <c r="J13" s="35">
        <v>2.2135940000000001</v>
      </c>
      <c r="K13" s="35">
        <v>1.08321171536</v>
      </c>
      <c r="L13" s="35">
        <v>0.44912703456500003</v>
      </c>
      <c r="M13" s="35">
        <v>0.36116582762499999</v>
      </c>
      <c r="N13" s="35">
        <v>0.50925682853200005</v>
      </c>
      <c r="O13" s="35">
        <v>0.41462534811599999</v>
      </c>
      <c r="P13" s="35">
        <v>0.16671063583599999</v>
      </c>
      <c r="Q13" s="35">
        <v>0.235068002548</v>
      </c>
      <c r="R13" s="30">
        <v>63.11</v>
      </c>
      <c r="S13" t="s">
        <v>251</v>
      </c>
      <c r="T13" s="30">
        <v>1161.14569093</v>
      </c>
      <c r="U13" s="30">
        <v>11.0729999542</v>
      </c>
      <c r="V13" s="30">
        <v>1161.14569093</v>
      </c>
      <c r="W13" s="30">
        <v>10.3100001812</v>
      </c>
      <c r="X13" s="30">
        <v>1161.14569093</v>
      </c>
      <c r="Y13" s="30">
        <v>8.1560001373300004</v>
      </c>
      <c r="Z13" s="30">
        <v>1161.14569093</v>
      </c>
      <c r="AA13" s="30">
        <v>10.230999946600001</v>
      </c>
      <c r="AB13" s="30">
        <v>1161.14569093</v>
      </c>
      <c r="AC13" s="30">
        <v>8.2809998989100002</v>
      </c>
      <c r="AD13" s="17">
        <f t="shared" si="0"/>
        <v>0</v>
      </c>
      <c r="AE13" s="17">
        <f t="shared" si="1"/>
        <v>0</v>
      </c>
      <c r="AF13" s="4">
        <f t="shared" si="2"/>
        <v>9.6102000236479999</v>
      </c>
    </row>
    <row r="14" spans="1:33" x14ac:dyDescent="0.2">
      <c r="A14" t="s">
        <v>255</v>
      </c>
      <c r="B14">
        <v>2100</v>
      </c>
      <c r="C14" s="5">
        <v>1.06</v>
      </c>
      <c r="D14" s="6">
        <v>0.1</v>
      </c>
      <c r="E14" s="30">
        <v>1167.3857349100001</v>
      </c>
      <c r="F14" s="3" t="s">
        <v>41</v>
      </c>
      <c r="G14" s="29">
        <v>16</v>
      </c>
      <c r="H14" s="30">
        <v>2078.6555509999998</v>
      </c>
      <c r="I14" s="30">
        <v>6358.7427310000003</v>
      </c>
      <c r="J14" s="35">
        <v>2.2135940000000001</v>
      </c>
      <c r="K14" s="35">
        <v>1.0628017267300001</v>
      </c>
      <c r="L14" s="35">
        <v>0.45338577479600001</v>
      </c>
      <c r="M14" s="35">
        <v>0.36687240711399999</v>
      </c>
      <c r="N14" s="35">
        <v>0.51499067882799998</v>
      </c>
      <c r="O14" s="35">
        <v>0.426594879737</v>
      </c>
      <c r="P14" s="35">
        <v>0.172596824924</v>
      </c>
      <c r="Q14" s="35">
        <v>0.24227975260000001</v>
      </c>
      <c r="R14" s="30">
        <v>54.417999899999998</v>
      </c>
      <c r="S14" t="s">
        <v>251</v>
      </c>
      <c r="T14" s="30">
        <v>1167.3857349100001</v>
      </c>
      <c r="U14" s="30">
        <v>10.3199999332</v>
      </c>
      <c r="V14" s="30">
        <v>1167.3857349100001</v>
      </c>
      <c r="W14" s="30">
        <v>11.3550000191</v>
      </c>
      <c r="X14" s="30">
        <v>1167.3857349100001</v>
      </c>
      <c r="Y14" s="30">
        <v>10.1940000057</v>
      </c>
      <c r="Z14" s="30">
        <v>1167.3857349100001</v>
      </c>
      <c r="AA14" s="30">
        <v>9.8280000686599998</v>
      </c>
      <c r="AB14" s="30">
        <v>1167.3857349100001</v>
      </c>
      <c r="AC14" s="30">
        <v>8.4430000782000008</v>
      </c>
      <c r="AD14" s="17">
        <f t="shared" si="0"/>
        <v>0</v>
      </c>
      <c r="AE14" s="17">
        <f t="shared" si="1"/>
        <v>0</v>
      </c>
      <c r="AF14" s="4">
        <f t="shared" si="2"/>
        <v>10.028000020971998</v>
      </c>
    </row>
    <row r="15" spans="1:33" x14ac:dyDescent="0.2">
      <c r="A15" t="s">
        <v>255</v>
      </c>
      <c r="B15">
        <v>2200</v>
      </c>
      <c r="C15" s="5">
        <v>1.04</v>
      </c>
      <c r="D15" s="6">
        <v>0.1</v>
      </c>
      <c r="E15" s="30">
        <v>1150.94410513</v>
      </c>
      <c r="F15" s="3" t="s">
        <v>250</v>
      </c>
      <c r="G15" s="29">
        <v>16</v>
      </c>
      <c r="H15" s="30">
        <v>2172.6602969999999</v>
      </c>
      <c r="I15" s="30">
        <v>6334.8790289999997</v>
      </c>
      <c r="J15" s="35">
        <v>2.2135940000000001</v>
      </c>
      <c r="K15" s="35">
        <v>1.05881314207</v>
      </c>
      <c r="L15" s="35">
        <v>0.435125572061</v>
      </c>
      <c r="M15" s="35">
        <v>0.35076456445800003</v>
      </c>
      <c r="N15" s="35">
        <v>0.49211681595700002</v>
      </c>
      <c r="O15" s="35">
        <v>0.41095596075700003</v>
      </c>
      <c r="P15" s="35">
        <v>0.16564044708199999</v>
      </c>
      <c r="Q15" s="35">
        <v>0.23239077624000001</v>
      </c>
      <c r="R15" s="30">
        <v>56.444000000000003</v>
      </c>
      <c r="S15" t="s">
        <v>133</v>
      </c>
      <c r="T15" s="30">
        <v>1150.94410513</v>
      </c>
      <c r="U15" s="30">
        <v>9.9839999675800009</v>
      </c>
      <c r="V15" s="30">
        <v>1150.94410513</v>
      </c>
      <c r="W15" s="30">
        <v>11.036999940899999</v>
      </c>
      <c r="X15" s="30">
        <v>1150.94410513</v>
      </c>
      <c r="Y15" s="30">
        <v>8.8830001354199997</v>
      </c>
      <c r="Z15" s="30">
        <v>1150.94410513</v>
      </c>
      <c r="AA15" s="30">
        <v>8.1420001983599999</v>
      </c>
      <c r="AB15" s="30">
        <v>1150.94410513</v>
      </c>
      <c r="AC15" s="30">
        <v>8.1520001888299998</v>
      </c>
      <c r="AD15" s="17">
        <f t="shared" si="0"/>
        <v>0</v>
      </c>
      <c r="AE15" s="17">
        <f t="shared" si="1"/>
        <v>0</v>
      </c>
      <c r="AF15" s="4">
        <f t="shared" si="2"/>
        <v>9.239600086218001</v>
      </c>
    </row>
    <row r="16" spans="1:33" x14ac:dyDescent="0.2">
      <c r="A16" t="s">
        <v>230</v>
      </c>
      <c r="B16">
        <v>2300</v>
      </c>
      <c r="C16" s="5">
        <v>1.02</v>
      </c>
      <c r="D16" s="6">
        <v>0.1</v>
      </c>
      <c r="E16" s="30">
        <v>1154.0483414600001</v>
      </c>
      <c r="F16" s="3" t="s">
        <v>250</v>
      </c>
      <c r="G16" s="29">
        <v>17</v>
      </c>
      <c r="H16" s="30">
        <v>2252.3973649999998</v>
      </c>
      <c r="I16" s="30">
        <v>6212.7660669999996</v>
      </c>
      <c r="J16" s="35">
        <v>2.2135940000000001</v>
      </c>
      <c r="K16" s="35">
        <v>1.03840315343</v>
      </c>
      <c r="L16" s="35">
        <v>0.43838554020999998</v>
      </c>
      <c r="M16" s="35">
        <v>0.35516381237299999</v>
      </c>
      <c r="N16" s="35">
        <v>0.49643769225099998</v>
      </c>
      <c r="O16" s="35">
        <v>0.42217277438</v>
      </c>
      <c r="P16" s="35">
        <v>0.171014413428</v>
      </c>
      <c r="Q16" s="35">
        <v>0.239038994926</v>
      </c>
      <c r="R16" s="30">
        <v>60.449999800000001</v>
      </c>
      <c r="S16" t="s">
        <v>251</v>
      </c>
      <c r="T16" s="30">
        <v>1154.0483414600001</v>
      </c>
      <c r="U16" s="30">
        <v>9.1019999980899993</v>
      </c>
      <c r="V16" s="30">
        <v>1154.0483414600001</v>
      </c>
      <c r="W16" s="30">
        <v>7.73399996758</v>
      </c>
      <c r="X16" s="30">
        <v>1154.0483414600001</v>
      </c>
      <c r="Y16" s="30">
        <v>10.359000205999999</v>
      </c>
      <c r="Z16" s="30">
        <v>1154.0483414600001</v>
      </c>
      <c r="AA16" s="30">
        <v>12.346999883700001</v>
      </c>
      <c r="AB16" s="30">
        <v>1154.0483414600001</v>
      </c>
      <c r="AC16" s="30">
        <v>12.0759999752</v>
      </c>
      <c r="AD16" s="17">
        <f t="shared" si="0"/>
        <v>0</v>
      </c>
      <c r="AE16" s="17">
        <f t="shared" si="1"/>
        <v>0</v>
      </c>
      <c r="AF16" s="4">
        <f t="shared" si="2"/>
        <v>10.323600006113999</v>
      </c>
    </row>
    <row r="17" spans="1:32" x14ac:dyDescent="0.2">
      <c r="A17" t="s">
        <v>255</v>
      </c>
      <c r="B17">
        <v>2400</v>
      </c>
      <c r="C17" s="5">
        <v>1.01</v>
      </c>
      <c r="D17" s="6">
        <v>0.1</v>
      </c>
      <c r="E17" s="30">
        <v>1134.9397683899999</v>
      </c>
      <c r="F17" s="3" t="s">
        <v>41</v>
      </c>
      <c r="G17" s="29">
        <v>17</v>
      </c>
      <c r="H17" s="30">
        <v>2396.2073089999999</v>
      </c>
      <c r="I17" s="30">
        <v>6175.2555000000002</v>
      </c>
      <c r="J17" s="35">
        <v>2.2135940000000001</v>
      </c>
      <c r="K17" s="35">
        <v>1.03213362861</v>
      </c>
      <c r="L17" s="35">
        <v>0.43304717400999998</v>
      </c>
      <c r="M17" s="35">
        <v>0.35133896106700002</v>
      </c>
      <c r="N17" s="35">
        <v>0.49031251206199999</v>
      </c>
      <c r="O17" s="35">
        <v>0.41956502724400002</v>
      </c>
      <c r="P17" s="35">
        <v>0.17020032645300001</v>
      </c>
      <c r="Q17" s="35">
        <v>0.23752375587300001</v>
      </c>
      <c r="R17" s="30">
        <v>53.993999000000002</v>
      </c>
      <c r="S17" t="s">
        <v>251</v>
      </c>
      <c r="T17" s="30">
        <v>1134.9397683899999</v>
      </c>
      <c r="U17" s="30">
        <v>11.3320000172</v>
      </c>
      <c r="V17" s="30">
        <v>1134.9397683899999</v>
      </c>
      <c r="W17" s="30">
        <v>9.47800016403</v>
      </c>
      <c r="X17" s="30">
        <v>1134.9397683899999</v>
      </c>
      <c r="Y17" s="30">
        <v>13.253000021</v>
      </c>
      <c r="Z17" s="30">
        <v>1134.9397683899999</v>
      </c>
      <c r="AA17" s="30">
        <v>8.0199999809300007</v>
      </c>
      <c r="AB17" s="30">
        <v>1134.9397683899999</v>
      </c>
      <c r="AC17" s="30">
        <v>9.8289999961899994</v>
      </c>
      <c r="AD17" s="17">
        <f t="shared" si="0"/>
        <v>0</v>
      </c>
      <c r="AE17" s="17">
        <f t="shared" si="1"/>
        <v>0</v>
      </c>
      <c r="AF17" s="4">
        <f t="shared" si="2"/>
        <v>10.382400035870001</v>
      </c>
    </row>
    <row r="18" spans="1:32" x14ac:dyDescent="0.2">
      <c r="J18" s="36">
        <f>SUM(J8:J12)/SUM(J3:J7)-1</f>
        <v>-8.6758205625181994E-2</v>
      </c>
      <c r="K18" s="36">
        <f>SUM(K8:K12)/SUM(K3:K7)-1</f>
        <v>1.5035982281029758E-2</v>
      </c>
      <c r="L18" s="36">
        <f>SUM(L8:L12)/SUM(L3:L7)-1</f>
        <v>-8.9651107129307572E-2</v>
      </c>
      <c r="M18" s="36">
        <f t="shared" ref="M18:R19" si="3">SUM(M8:M12)/SUM(M3:M7)-1</f>
        <v>-0.10629540384010494</v>
      </c>
      <c r="N18" s="36">
        <f t="shared" si="3"/>
        <v>-9.5873191310628547E-2</v>
      </c>
      <c r="O18" s="36">
        <f t="shared" si="3"/>
        <v>-0.10357405509152684</v>
      </c>
      <c r="P18" s="36">
        <f t="shared" si="3"/>
        <v>-0.11996559843725074</v>
      </c>
      <c r="Q18" s="36">
        <f t="shared" si="3"/>
        <v>-0.10970180395658202</v>
      </c>
      <c r="R18" s="36">
        <f t="shared" si="3"/>
        <v>0.17093136526224417</v>
      </c>
      <c r="U18" s="4"/>
      <c r="W18" s="4"/>
      <c r="Y18" s="4"/>
      <c r="AA18" s="4"/>
      <c r="AC18" s="4"/>
    </row>
    <row r="19" spans="1:32" x14ac:dyDescent="0.2">
      <c r="J19" s="36">
        <f>SUM(J13:J17)/SUM(J3:J7)-1</f>
        <v>-8.6758205625181994E-2</v>
      </c>
      <c r="K19" s="36">
        <f>SUM(K13:K17)/SUM(K3:K7)-1</f>
        <v>1.3282257117339658E-2</v>
      </c>
      <c r="L19" s="36">
        <f>SUM(L13:L17)/SUM(L3:L7)-1</f>
        <v>-8.5111367002844052E-2</v>
      </c>
      <c r="M19" s="36">
        <f t="shared" ref="M19:Q19" si="4">SUM(M13:M17)/SUM(M3:M7)-1</f>
        <v>-0.10222231286105676</v>
      </c>
      <c r="N19" s="36">
        <f t="shared" si="4"/>
        <v>-9.1760987903297342E-2</v>
      </c>
      <c r="O19" s="36">
        <f t="shared" si="4"/>
        <v>-9.7450733609541706E-2</v>
      </c>
      <c r="P19" s="36">
        <f t="shared" si="4"/>
        <v>-0.11433259851345023</v>
      </c>
      <c r="Q19" s="36">
        <f t="shared" si="4"/>
        <v>-0.10401853445746645</v>
      </c>
      <c r="R19" s="36">
        <f t="shared" si="3"/>
        <v>9.6950146878158616E-3</v>
      </c>
      <c r="U19" s="4"/>
      <c r="W19" s="4"/>
      <c r="Y19" s="4"/>
      <c r="AA19" s="4"/>
      <c r="AC19" s="4"/>
    </row>
    <row r="20" spans="1:32" x14ac:dyDescent="0.2">
      <c r="R20" s="4"/>
      <c r="U20" s="4"/>
      <c r="W20" s="4"/>
      <c r="Y20" s="4"/>
      <c r="AA20" s="4"/>
      <c r="AC20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4.25" x14ac:dyDescent="0.2"/>
  <cols>
    <col min="2" max="2" width="8" customWidth="1"/>
    <col min="3" max="3" width="6.125" style="5" customWidth="1"/>
    <col min="4" max="4" width="6.125" style="6" customWidth="1"/>
    <col min="6" max="6" width="4.75" customWidth="1"/>
    <col min="7" max="7" width="5.25" customWidth="1"/>
    <col min="10" max="17" width="6.125" customWidth="1"/>
    <col min="18" max="18" width="5.375" customWidth="1"/>
    <col min="19" max="19" width="6.75" customWidth="1"/>
    <col min="20" max="20" width="8" customWidth="1"/>
    <col min="21" max="21" width="5.375" customWidth="1"/>
    <col min="22" max="22" width="8" customWidth="1"/>
    <col min="23" max="23" width="5.375" customWidth="1"/>
    <col min="24" max="24" width="8" customWidth="1"/>
    <col min="25" max="25" width="5.375" customWidth="1"/>
    <col min="26" max="26" width="8" customWidth="1"/>
    <col min="27" max="27" width="5.375" customWidth="1"/>
    <col min="28" max="28" width="8" customWidth="1"/>
    <col min="29" max="29" width="5.375" customWidth="1"/>
    <col min="30" max="32" width="5.625" customWidth="1"/>
  </cols>
  <sheetData>
    <row r="1" spans="1:43" x14ac:dyDescent="0.2">
      <c r="B1" t="s">
        <v>10</v>
      </c>
      <c r="C1" s="5" t="s">
        <v>42</v>
      </c>
      <c r="D1" s="6" t="s">
        <v>20</v>
      </c>
      <c r="E1" s="2" t="s">
        <v>44</v>
      </c>
      <c r="F1" s="3" t="s">
        <v>5</v>
      </c>
      <c r="G1" t="s">
        <v>0</v>
      </c>
      <c r="H1" s="2" t="s">
        <v>45</v>
      </c>
      <c r="I1" s="2" t="s">
        <v>14</v>
      </c>
      <c r="J1" s="1" t="s">
        <v>1</v>
      </c>
      <c r="K1" s="1" t="s">
        <v>46</v>
      </c>
      <c r="L1" s="1" t="s">
        <v>47</v>
      </c>
      <c r="M1" s="1" t="s">
        <v>3</v>
      </c>
      <c r="N1" s="1" t="s">
        <v>4</v>
      </c>
      <c r="O1" s="1" t="s">
        <v>7</v>
      </c>
      <c r="P1" s="1" t="s">
        <v>48</v>
      </c>
      <c r="Q1" s="1" t="s">
        <v>49</v>
      </c>
      <c r="R1" s="2" t="s">
        <v>11</v>
      </c>
      <c r="S1" s="2" t="s">
        <v>50</v>
      </c>
      <c r="T1" s="2" t="s">
        <v>51</v>
      </c>
      <c r="U1" s="2" t="s">
        <v>52</v>
      </c>
      <c r="V1" s="2" t="s">
        <v>64</v>
      </c>
      <c r="W1" s="2" t="s">
        <v>54</v>
      </c>
      <c r="X1" s="2" t="s">
        <v>53</v>
      </c>
      <c r="Y1" s="2" t="s">
        <v>54</v>
      </c>
      <c r="Z1" s="2" t="s">
        <v>53</v>
      </c>
      <c r="AA1" s="2" t="s">
        <v>54</v>
      </c>
      <c r="AB1" s="2" t="s">
        <v>64</v>
      </c>
      <c r="AC1" s="2" t="s">
        <v>54</v>
      </c>
      <c r="AD1" s="16" t="s">
        <v>7</v>
      </c>
      <c r="AE1" s="16" t="s">
        <v>5</v>
      </c>
      <c r="AF1" s="2" t="s">
        <v>55</v>
      </c>
    </row>
    <row r="2" spans="1:43" x14ac:dyDescent="0.2">
      <c r="A2" t="s">
        <v>124</v>
      </c>
      <c r="B2" t="s">
        <v>57</v>
      </c>
      <c r="C2" s="5" t="s">
        <v>56</v>
      </c>
      <c r="E2" s="4">
        <v>11674</v>
      </c>
      <c r="F2" t="s">
        <v>41</v>
      </c>
      <c r="G2">
        <v>4</v>
      </c>
      <c r="H2" s="4">
        <v>3318</v>
      </c>
      <c r="I2" s="4">
        <v>8356</v>
      </c>
      <c r="J2" s="1">
        <v>4.5</v>
      </c>
      <c r="K2" s="1">
        <v>2.0926621587800001</v>
      </c>
      <c r="L2" s="1">
        <v>0.96574582794999997</v>
      </c>
      <c r="M2" s="1">
        <v>0.80071580311900004</v>
      </c>
      <c r="N2" s="1">
        <v>1.0945559688099999</v>
      </c>
      <c r="O2" s="1">
        <v>0.461491514002</v>
      </c>
      <c r="P2" s="1">
        <v>0.191315114998</v>
      </c>
      <c r="Q2" s="1">
        <v>0.26152237814000001</v>
      </c>
      <c r="R2" s="2">
        <v>7.7929999828299996</v>
      </c>
      <c r="S2" s="2" t="s">
        <v>33</v>
      </c>
      <c r="T2" s="4">
        <v>11674</v>
      </c>
      <c r="U2" s="2">
        <v>1.53399</v>
      </c>
      <c r="V2" s="4">
        <v>11674</v>
      </c>
      <c r="W2" s="2">
        <v>1.988999</v>
      </c>
      <c r="X2" s="4">
        <v>11674</v>
      </c>
      <c r="Y2" s="2">
        <v>1.68899</v>
      </c>
      <c r="Z2" s="4">
        <v>11674</v>
      </c>
      <c r="AA2" s="2">
        <v>1.484999</v>
      </c>
      <c r="AB2" s="4">
        <v>11674</v>
      </c>
      <c r="AC2" s="2">
        <v>1.677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1.6747955999999999</v>
      </c>
    </row>
    <row r="3" spans="1:43" x14ac:dyDescent="0.2">
      <c r="A3" t="s">
        <v>18</v>
      </c>
      <c r="B3">
        <v>10000</v>
      </c>
      <c r="C3" s="5" t="s">
        <v>56</v>
      </c>
      <c r="E3" s="2">
        <v>5294</v>
      </c>
      <c r="F3" t="s">
        <v>41</v>
      </c>
      <c r="G3">
        <v>11</v>
      </c>
      <c r="H3" s="2">
        <v>9885</v>
      </c>
      <c r="I3" s="2">
        <v>5294</v>
      </c>
      <c r="J3" s="25">
        <v>3.2941176470600002</v>
      </c>
      <c r="K3" s="1">
        <v>1.32582018532</v>
      </c>
      <c r="L3" s="1">
        <v>0.57817857544600004</v>
      </c>
      <c r="M3" s="1">
        <v>0.46141453780000002</v>
      </c>
      <c r="N3" s="1">
        <v>0.65416607788900005</v>
      </c>
      <c r="O3" s="1">
        <v>0.43609124513699998</v>
      </c>
      <c r="P3" s="1">
        <v>0.174010979357</v>
      </c>
      <c r="Q3" s="1">
        <v>0.24670241301599999</v>
      </c>
      <c r="R3" s="2">
        <v>3.4790000915500001</v>
      </c>
      <c r="S3" s="2" t="s">
        <v>33</v>
      </c>
      <c r="T3" s="2">
        <v>5294</v>
      </c>
      <c r="U3" s="2">
        <v>1.7839999198900001</v>
      </c>
      <c r="V3" s="2">
        <v>5294</v>
      </c>
      <c r="W3" s="2">
        <v>2.1219999790199999</v>
      </c>
      <c r="X3" s="2">
        <v>5294</v>
      </c>
      <c r="Y3" s="2">
        <v>1.58699989319</v>
      </c>
      <c r="Z3" s="2">
        <v>5294</v>
      </c>
      <c r="AA3" s="2">
        <v>1.8110001087200001</v>
      </c>
      <c r="AB3" s="2">
        <v>5294</v>
      </c>
      <c r="AC3" s="2">
        <v>1.73700022697</v>
      </c>
      <c r="AD3" s="17">
        <f t="shared" ref="AD3:AD17" si="0">STDEV(T3,V3,X3,Z3,AB3)/AVERAGE(T3,V3,X3,Z3,AB3)</f>
        <v>0</v>
      </c>
      <c r="AE3" s="17">
        <f t="shared" ref="AE3:AE17" si="1">(AVERAGE(T3,V3,X3,Z3,AB3)-E3)/E3</f>
        <v>0</v>
      </c>
      <c r="AF3" s="4">
        <f t="shared" ref="AF3:AF17" si="2">AVERAGE(U3,W3,Y3,AA3,AC3)</f>
        <v>1.808200025558</v>
      </c>
      <c r="AJ3" s="29"/>
      <c r="AK3" s="29"/>
      <c r="AL3" s="29"/>
      <c r="AM3" s="29"/>
      <c r="AN3" s="29"/>
      <c r="AO3" s="29"/>
      <c r="AP3" s="29"/>
      <c r="AQ3" s="29"/>
    </row>
    <row r="4" spans="1:43" x14ac:dyDescent="0.2">
      <c r="A4" t="s">
        <v>18</v>
      </c>
      <c r="B4">
        <v>12000</v>
      </c>
      <c r="C4" s="5" t="s">
        <v>56</v>
      </c>
      <c r="E4" s="2">
        <v>4922</v>
      </c>
      <c r="F4" t="s">
        <v>41</v>
      </c>
      <c r="G4">
        <v>12</v>
      </c>
      <c r="H4" s="2">
        <v>11768</v>
      </c>
      <c r="I4" s="2">
        <v>4922</v>
      </c>
      <c r="J4" s="1">
        <v>3.2941176470600002</v>
      </c>
      <c r="K4" s="1">
        <v>1.2326571500100001</v>
      </c>
      <c r="L4" s="1">
        <v>0.56154601526199999</v>
      </c>
      <c r="M4" s="1">
        <v>0.45243024529100001</v>
      </c>
      <c r="N4" s="1">
        <v>0.63348902151499997</v>
      </c>
      <c r="O4" s="1">
        <v>0.45555734232799999</v>
      </c>
      <c r="P4" s="1">
        <v>0.18351828214599999</v>
      </c>
      <c r="Q4" s="1">
        <v>0.25696075405399998</v>
      </c>
      <c r="R4" s="2">
        <v>3.4210000038100001</v>
      </c>
      <c r="S4" s="2" t="s">
        <v>33</v>
      </c>
      <c r="T4" s="2">
        <v>4922</v>
      </c>
      <c r="U4" s="2">
        <v>1.7000000476799999</v>
      </c>
      <c r="V4" s="2">
        <v>4922</v>
      </c>
      <c r="W4" s="2">
        <v>1.75500011444</v>
      </c>
      <c r="X4" s="2">
        <v>4922</v>
      </c>
      <c r="Y4" s="2">
        <v>2.1100001335099998</v>
      </c>
      <c r="Z4" s="2">
        <v>4922</v>
      </c>
      <c r="AA4" s="2">
        <v>1.9550001621199999</v>
      </c>
      <c r="AB4" s="2">
        <v>4922</v>
      </c>
      <c r="AC4" s="2">
        <v>1.41100001335</v>
      </c>
      <c r="AD4" s="17">
        <f t="shared" si="0"/>
        <v>0</v>
      </c>
      <c r="AE4" s="17">
        <f t="shared" si="1"/>
        <v>0</v>
      </c>
      <c r="AF4" s="4">
        <f t="shared" si="2"/>
        <v>1.7862000942200003</v>
      </c>
      <c r="AJ4" s="29"/>
      <c r="AK4" s="29"/>
      <c r="AL4" s="29"/>
      <c r="AM4" s="29"/>
      <c r="AN4" s="29"/>
      <c r="AO4" s="29"/>
      <c r="AP4" s="29"/>
      <c r="AQ4" s="29"/>
    </row>
    <row r="5" spans="1:43" x14ac:dyDescent="0.2">
      <c r="A5" t="s">
        <v>18</v>
      </c>
      <c r="B5">
        <v>14000</v>
      </c>
      <c r="C5" s="5" t="s">
        <v>56</v>
      </c>
      <c r="E5" s="2">
        <v>4621</v>
      </c>
      <c r="F5" t="s">
        <v>41</v>
      </c>
      <c r="G5">
        <v>14</v>
      </c>
      <c r="H5" s="2">
        <v>13842</v>
      </c>
      <c r="I5" s="2">
        <v>4621</v>
      </c>
      <c r="J5" s="1">
        <v>2.2857142857100001</v>
      </c>
      <c r="K5" s="1">
        <v>1.1572752316599999</v>
      </c>
      <c r="L5" s="1">
        <v>0.50528805966199997</v>
      </c>
      <c r="M5" s="1">
        <v>0.41880754380500002</v>
      </c>
      <c r="N5" s="1">
        <v>0.57868111168000003</v>
      </c>
      <c r="O5" s="1">
        <v>0.43661874534299999</v>
      </c>
      <c r="P5" s="1">
        <v>0.18094552287499999</v>
      </c>
      <c r="Q5" s="1">
        <v>0.25001879235399999</v>
      </c>
      <c r="R5" s="2">
        <v>3.6730000972700001</v>
      </c>
      <c r="S5" s="2" t="s">
        <v>33</v>
      </c>
      <c r="T5" s="2">
        <v>4621</v>
      </c>
      <c r="U5" s="2">
        <v>1.84599995613</v>
      </c>
      <c r="V5" s="2">
        <v>4621</v>
      </c>
      <c r="W5" s="2">
        <v>1.9010000228899999</v>
      </c>
      <c r="X5" s="2">
        <v>4621</v>
      </c>
      <c r="Y5" s="2">
        <v>2.0840001106299999</v>
      </c>
      <c r="Z5" s="2">
        <v>4621</v>
      </c>
      <c r="AA5" s="2">
        <v>1.8810000419599999</v>
      </c>
      <c r="AB5" s="2">
        <v>4621</v>
      </c>
      <c r="AC5" s="2">
        <v>1.73399996758</v>
      </c>
      <c r="AD5" s="17">
        <f t="shared" si="0"/>
        <v>0</v>
      </c>
      <c r="AE5" s="17">
        <f t="shared" si="1"/>
        <v>0</v>
      </c>
      <c r="AF5" s="4">
        <f t="shared" si="2"/>
        <v>1.8892000198379999</v>
      </c>
      <c r="AJ5" s="29"/>
      <c r="AK5" s="29"/>
      <c r="AL5" s="29"/>
      <c r="AM5" s="29"/>
      <c r="AN5" s="29"/>
      <c r="AO5" s="29"/>
      <c r="AP5" s="29"/>
      <c r="AQ5" s="29"/>
    </row>
    <row r="6" spans="1:43" x14ac:dyDescent="0.2">
      <c r="A6" t="s">
        <v>18</v>
      </c>
      <c r="B6">
        <v>16000</v>
      </c>
      <c r="C6" s="5" t="s">
        <v>58</v>
      </c>
      <c r="E6" s="2">
        <v>4374</v>
      </c>
      <c r="F6" t="s">
        <v>41</v>
      </c>
      <c r="G6">
        <v>15</v>
      </c>
      <c r="H6" s="2">
        <v>15993</v>
      </c>
      <c r="I6" s="2">
        <v>4374</v>
      </c>
      <c r="J6" s="1">
        <v>2.2857142857100001</v>
      </c>
      <c r="K6" s="1">
        <v>1.09541697971</v>
      </c>
      <c r="L6" s="1">
        <v>0.48584019479899998</v>
      </c>
      <c r="M6" s="1">
        <v>0.40142300114599999</v>
      </c>
      <c r="N6" s="1">
        <v>0.55556414810300003</v>
      </c>
      <c r="O6" s="1">
        <v>0.443520781398</v>
      </c>
      <c r="P6" s="1">
        <v>0.18322840004300001</v>
      </c>
      <c r="Q6" s="1">
        <v>0.25358569311599999</v>
      </c>
      <c r="R6" s="2">
        <v>3.41700005531</v>
      </c>
      <c r="S6" s="2" t="s">
        <v>33</v>
      </c>
      <c r="T6" s="2">
        <v>4382</v>
      </c>
      <c r="U6" s="2">
        <v>1.8269999027299999</v>
      </c>
      <c r="V6" s="2">
        <v>4374</v>
      </c>
      <c r="W6" s="2">
        <v>2.11999988556</v>
      </c>
      <c r="X6" s="2">
        <v>4374</v>
      </c>
      <c r="Y6" s="2">
        <v>2.0950000286099999</v>
      </c>
      <c r="Z6" s="2">
        <v>4382</v>
      </c>
      <c r="AA6" s="2">
        <v>1.71500015259</v>
      </c>
      <c r="AB6" s="2">
        <v>4374</v>
      </c>
      <c r="AC6" s="2">
        <v>2.2560000419600001</v>
      </c>
      <c r="AD6" s="17">
        <f t="shared" si="0"/>
        <v>1.0010464360873E-3</v>
      </c>
      <c r="AE6" s="17">
        <f t="shared" si="1"/>
        <v>7.3159579332414675E-4</v>
      </c>
      <c r="AF6" s="4">
        <f t="shared" si="2"/>
        <v>2.0026000022899999</v>
      </c>
      <c r="AJ6" s="29"/>
      <c r="AK6" s="29"/>
      <c r="AL6" s="29"/>
      <c r="AM6" s="29"/>
      <c r="AN6" s="29"/>
      <c r="AO6" s="29"/>
      <c r="AP6" s="29"/>
      <c r="AQ6" s="29"/>
    </row>
    <row r="7" spans="1:43" x14ac:dyDescent="0.2">
      <c r="A7" t="s">
        <v>18</v>
      </c>
      <c r="B7">
        <v>18000</v>
      </c>
      <c r="C7" s="5" t="s">
        <v>56</v>
      </c>
      <c r="E7" s="2">
        <v>4162</v>
      </c>
      <c r="F7" t="s">
        <v>41</v>
      </c>
      <c r="G7">
        <v>15</v>
      </c>
      <c r="H7" s="2">
        <v>17953</v>
      </c>
      <c r="I7" s="2">
        <v>4162</v>
      </c>
      <c r="J7" s="1">
        <v>2.2857142857100001</v>
      </c>
      <c r="K7" s="1">
        <v>1.04232406712</v>
      </c>
      <c r="L7" s="1">
        <v>0.48295459442900002</v>
      </c>
      <c r="M7" s="1">
        <v>0.40242789018000003</v>
      </c>
      <c r="N7" s="1">
        <v>0.55266225034799998</v>
      </c>
      <c r="O7" s="1">
        <v>0.46334399220400002</v>
      </c>
      <c r="P7" s="1">
        <v>0.19304355664200001</v>
      </c>
      <c r="Q7" s="1">
        <v>0.26511056771300001</v>
      </c>
      <c r="R7" s="2">
        <v>2.99799990654</v>
      </c>
      <c r="S7" s="2" t="s">
        <v>33</v>
      </c>
      <c r="T7" s="2">
        <v>4162</v>
      </c>
      <c r="U7" s="2">
        <v>1.90200018883</v>
      </c>
      <c r="V7" s="2">
        <v>4162</v>
      </c>
      <c r="W7" s="2">
        <v>2.3590002059900002</v>
      </c>
      <c r="X7" s="2">
        <v>4162</v>
      </c>
      <c r="Y7" s="2">
        <v>1.89299988747</v>
      </c>
      <c r="Z7" s="2">
        <v>4162</v>
      </c>
      <c r="AA7" s="2">
        <v>1.8650000095399999</v>
      </c>
      <c r="AB7" s="2">
        <v>4162</v>
      </c>
      <c r="AC7" s="2">
        <v>2.25</v>
      </c>
      <c r="AD7" s="17">
        <f t="shared" si="0"/>
        <v>0</v>
      </c>
      <c r="AE7" s="17">
        <f t="shared" si="1"/>
        <v>0</v>
      </c>
      <c r="AF7" s="4">
        <f t="shared" si="2"/>
        <v>2.0538000583659999</v>
      </c>
      <c r="AJ7" s="29"/>
      <c r="AK7" s="29"/>
      <c r="AL7" s="29"/>
      <c r="AM7" s="29"/>
      <c r="AN7" s="29"/>
      <c r="AO7" s="29"/>
      <c r="AP7" s="29"/>
      <c r="AQ7" s="29"/>
    </row>
    <row r="8" spans="1:43" x14ac:dyDescent="0.2">
      <c r="A8" t="s">
        <v>19</v>
      </c>
      <c r="B8">
        <v>10000</v>
      </c>
      <c r="C8" s="5">
        <v>1.33</v>
      </c>
      <c r="D8" s="6">
        <v>1E-3</v>
      </c>
      <c r="E8" s="2">
        <v>556.76559299400003</v>
      </c>
      <c r="F8" t="s">
        <v>41</v>
      </c>
      <c r="G8">
        <v>10</v>
      </c>
      <c r="H8" s="2">
        <v>9922</v>
      </c>
      <c r="I8" s="2">
        <v>5433</v>
      </c>
      <c r="J8" s="25">
        <v>2.7</v>
      </c>
      <c r="K8" s="25">
        <v>1.3606311044299999</v>
      </c>
      <c r="L8" s="25">
        <v>0.51973161026699999</v>
      </c>
      <c r="M8" s="25">
        <v>0.42366063977899998</v>
      </c>
      <c r="N8" s="25">
        <v>0.59122773644299997</v>
      </c>
      <c r="O8" s="25">
        <v>0.38197833973799999</v>
      </c>
      <c r="P8" s="25">
        <v>0.15568534277900001</v>
      </c>
      <c r="Q8" s="25">
        <v>0.21726231838900001</v>
      </c>
      <c r="R8" s="4">
        <v>4.0700001716600003</v>
      </c>
      <c r="S8" s="2" t="s">
        <v>33</v>
      </c>
      <c r="T8" s="30">
        <v>556.76559299400003</v>
      </c>
      <c r="U8" s="30">
        <v>1.73200011253</v>
      </c>
      <c r="V8" s="30">
        <v>556.76559299400003</v>
      </c>
      <c r="W8" s="30">
        <v>1.5169999599499999</v>
      </c>
      <c r="X8" s="30">
        <v>556.76559299400003</v>
      </c>
      <c r="Y8" s="30">
        <v>1.47300004959</v>
      </c>
      <c r="Z8" s="30">
        <v>556.76559299400003</v>
      </c>
      <c r="AA8" s="30">
        <v>1.5570001602200001</v>
      </c>
      <c r="AB8" s="30">
        <v>556.76559299400003</v>
      </c>
      <c r="AC8" s="30">
        <v>1.34000015259</v>
      </c>
      <c r="AD8" s="17">
        <f t="shared" si="0"/>
        <v>0</v>
      </c>
      <c r="AE8" s="17">
        <f t="shared" si="1"/>
        <v>0</v>
      </c>
      <c r="AF8" s="4">
        <f t="shared" si="2"/>
        <v>1.523800086976</v>
      </c>
    </row>
    <row r="9" spans="1:43" x14ac:dyDescent="0.2">
      <c r="A9" t="s">
        <v>19</v>
      </c>
      <c r="B9">
        <v>12000</v>
      </c>
      <c r="C9" s="5">
        <v>1.23</v>
      </c>
      <c r="D9" s="6">
        <v>1E-3</v>
      </c>
      <c r="E9" s="2">
        <v>508.89317902499999</v>
      </c>
      <c r="F9" t="s">
        <v>41</v>
      </c>
      <c r="G9">
        <v>12</v>
      </c>
      <c r="H9" s="2">
        <v>11644</v>
      </c>
      <c r="I9" s="2">
        <v>4942</v>
      </c>
      <c r="J9" s="25">
        <v>2.36363636364</v>
      </c>
      <c r="K9" s="25">
        <v>1.23766591535</v>
      </c>
      <c r="L9" s="25">
        <v>0.51691076618700005</v>
      </c>
      <c r="M9" s="25">
        <v>0.41674746483800001</v>
      </c>
      <c r="N9" s="25">
        <v>0.58690687666600005</v>
      </c>
      <c r="O9" s="25">
        <v>0.41764967409699999</v>
      </c>
      <c r="P9" s="25">
        <v>0.16836024151099999</v>
      </c>
      <c r="Q9" s="25">
        <v>0.23710230256199999</v>
      </c>
      <c r="R9" s="4">
        <v>14.2669999599</v>
      </c>
      <c r="S9" s="2" t="s">
        <v>33</v>
      </c>
      <c r="T9" s="30">
        <v>508.89317902499999</v>
      </c>
      <c r="U9" s="30">
        <v>2.1210000514999998</v>
      </c>
      <c r="V9" s="30">
        <v>508.89317902499999</v>
      </c>
      <c r="W9" s="30">
        <v>1.92900013924</v>
      </c>
      <c r="X9" s="30">
        <v>508.89317902499999</v>
      </c>
      <c r="Y9" s="30">
        <v>1.58700013161</v>
      </c>
      <c r="Z9" s="30">
        <v>508.89317902499999</v>
      </c>
      <c r="AA9" s="30">
        <v>1.9189999103499999</v>
      </c>
      <c r="AB9" s="30">
        <v>508.89317902499999</v>
      </c>
      <c r="AC9" s="30">
        <v>1.7980000972700001</v>
      </c>
      <c r="AD9" s="17">
        <f t="shared" si="0"/>
        <v>0</v>
      </c>
      <c r="AE9" s="17">
        <f t="shared" si="1"/>
        <v>0</v>
      </c>
      <c r="AF9" s="4">
        <f t="shared" si="2"/>
        <v>1.8708000659939998</v>
      </c>
    </row>
    <row r="10" spans="1:43" x14ac:dyDescent="0.2">
      <c r="A10" t="s">
        <v>19</v>
      </c>
      <c r="B10">
        <v>14000</v>
      </c>
      <c r="C10" s="5">
        <v>1.1599999999999999</v>
      </c>
      <c r="D10" s="6">
        <v>1E-3</v>
      </c>
      <c r="E10" s="2">
        <v>468.338611071</v>
      </c>
      <c r="F10" t="s">
        <v>41</v>
      </c>
      <c r="G10">
        <v>13</v>
      </c>
      <c r="H10" s="2">
        <v>13985</v>
      </c>
      <c r="I10" s="2">
        <v>4635</v>
      </c>
      <c r="J10" s="25">
        <v>2.2941176470600002</v>
      </c>
      <c r="K10" s="25">
        <v>1.16078136739</v>
      </c>
      <c r="L10" s="25">
        <v>0.49579380519499999</v>
      </c>
      <c r="M10" s="25">
        <v>0.41141720023599998</v>
      </c>
      <c r="N10" s="25">
        <v>0.56654580025400003</v>
      </c>
      <c r="O10" s="25">
        <v>0.42712074738799999</v>
      </c>
      <c r="P10" s="25">
        <v>0.17721562896900001</v>
      </c>
      <c r="Q10" s="25">
        <v>0.24403639486699999</v>
      </c>
      <c r="R10" s="4">
        <v>5.2439999580399999</v>
      </c>
      <c r="S10" s="2" t="s">
        <v>33</v>
      </c>
      <c r="T10" s="30">
        <v>468.338611071</v>
      </c>
      <c r="U10" s="30">
        <v>2.3830001354200001</v>
      </c>
      <c r="V10" s="30">
        <v>468.338611071</v>
      </c>
      <c r="W10" s="30">
        <v>2.1770000457799998</v>
      </c>
      <c r="X10" s="30">
        <v>468.338611071</v>
      </c>
      <c r="Y10" s="30">
        <v>2.1710000038100001</v>
      </c>
      <c r="Z10" s="30">
        <v>468.338611071</v>
      </c>
      <c r="AA10" s="30">
        <v>1.94000005722</v>
      </c>
      <c r="AB10" s="30">
        <v>473.54274937399998</v>
      </c>
      <c r="AC10" s="30">
        <v>1.6710000038099999</v>
      </c>
      <c r="AD10" s="17">
        <f t="shared" si="0"/>
        <v>4.9583795324585987E-3</v>
      </c>
      <c r="AE10" s="17">
        <f t="shared" si="1"/>
        <v>2.2223827717724534E-3</v>
      </c>
      <c r="AF10" s="4">
        <f t="shared" si="2"/>
        <v>2.0684000492080004</v>
      </c>
    </row>
    <row r="11" spans="1:43" x14ac:dyDescent="0.2">
      <c r="A11" t="s">
        <v>19</v>
      </c>
      <c r="B11">
        <v>16000</v>
      </c>
      <c r="C11" s="5">
        <v>1.1000000000000001</v>
      </c>
      <c r="D11" s="6">
        <v>1E-3</v>
      </c>
      <c r="E11" s="2">
        <v>446.96466111299998</v>
      </c>
      <c r="F11" t="s">
        <v>41</v>
      </c>
      <c r="G11">
        <v>15</v>
      </c>
      <c r="H11" s="2">
        <v>15783</v>
      </c>
      <c r="I11" s="2">
        <v>4407</v>
      </c>
      <c r="J11" s="25">
        <v>2.2857142857100001</v>
      </c>
      <c r="K11" s="25">
        <v>1.1036814425200001</v>
      </c>
      <c r="L11" s="25">
        <v>0.47668674141299999</v>
      </c>
      <c r="M11" s="25">
        <v>0.39595287244799998</v>
      </c>
      <c r="N11" s="25">
        <v>0.54481581184299999</v>
      </c>
      <c r="O11" s="25">
        <v>0.4319060945</v>
      </c>
      <c r="P11" s="25">
        <v>0.17937824139799999</v>
      </c>
      <c r="Q11" s="25">
        <v>0.24681751040300001</v>
      </c>
      <c r="R11" s="4">
        <v>10.126000165900001</v>
      </c>
      <c r="S11" s="2" t="s">
        <v>33</v>
      </c>
      <c r="T11" s="30">
        <v>446.96466111299998</v>
      </c>
      <c r="U11" s="30">
        <v>1.46899986267</v>
      </c>
      <c r="V11" s="30">
        <v>446.96466111299998</v>
      </c>
      <c r="W11" s="30">
        <v>1.7560000419599999</v>
      </c>
      <c r="X11" s="30">
        <v>446.96466111299998</v>
      </c>
      <c r="Y11" s="30">
        <v>1.5710000991799999</v>
      </c>
      <c r="Z11" s="30">
        <v>446.96466111299998</v>
      </c>
      <c r="AA11" s="30">
        <v>1.7179999351499999</v>
      </c>
      <c r="AB11" s="30">
        <v>446.96466111299998</v>
      </c>
      <c r="AC11" s="30">
        <v>1.2939999103499999</v>
      </c>
      <c r="AD11" s="17">
        <f t="shared" si="0"/>
        <v>0</v>
      </c>
      <c r="AE11" s="17">
        <f t="shared" si="1"/>
        <v>0</v>
      </c>
      <c r="AF11" s="4">
        <f t="shared" si="2"/>
        <v>1.561599969862</v>
      </c>
    </row>
    <row r="12" spans="1:43" x14ac:dyDescent="0.2">
      <c r="A12" t="s">
        <v>19</v>
      </c>
      <c r="B12">
        <v>18000</v>
      </c>
      <c r="C12" s="5">
        <v>1.04</v>
      </c>
      <c r="D12" s="6">
        <v>1E-3</v>
      </c>
      <c r="E12" s="2">
        <v>464.50112548499999</v>
      </c>
      <c r="F12" t="s">
        <v>41</v>
      </c>
      <c r="G12">
        <v>16</v>
      </c>
      <c r="H12" s="2">
        <v>17557</v>
      </c>
      <c r="I12" s="2">
        <v>4261</v>
      </c>
      <c r="J12" s="1">
        <v>2.2857142857100001</v>
      </c>
      <c r="K12" s="25">
        <v>1.06711745555</v>
      </c>
      <c r="L12" s="25">
        <v>0.46007291407200002</v>
      </c>
      <c r="M12" s="25">
        <v>0.38204436024999999</v>
      </c>
      <c r="N12" s="25">
        <v>0.52630043974399998</v>
      </c>
      <c r="O12" s="25">
        <v>0.43113615251999998</v>
      </c>
      <c r="P12" s="25">
        <v>0.17900764262800001</v>
      </c>
      <c r="Q12" s="25">
        <v>0.24659911474999999</v>
      </c>
      <c r="R12" s="4">
        <v>3.4030001163499999</v>
      </c>
      <c r="S12" s="2" t="s">
        <v>33</v>
      </c>
      <c r="T12" s="30">
        <v>464.50112548499999</v>
      </c>
      <c r="U12" s="30">
        <v>1.6619999408699999</v>
      </c>
      <c r="V12" s="30">
        <v>464.50112548499999</v>
      </c>
      <c r="W12" s="30">
        <v>1.6299998760200001</v>
      </c>
      <c r="X12" s="30">
        <v>464.50112548499999</v>
      </c>
      <c r="Y12" s="30">
        <v>2.2720000743900002</v>
      </c>
      <c r="Z12" s="30">
        <v>464.50112548499999</v>
      </c>
      <c r="AA12" s="30">
        <v>2.3070001602199999</v>
      </c>
      <c r="AB12" s="30">
        <v>464.50112548499999</v>
      </c>
      <c r="AC12" s="30">
        <v>1.9049999713900001</v>
      </c>
      <c r="AD12" s="17">
        <f t="shared" si="0"/>
        <v>0</v>
      </c>
      <c r="AE12" s="17">
        <f t="shared" si="1"/>
        <v>0</v>
      </c>
      <c r="AF12" s="4">
        <f t="shared" si="2"/>
        <v>1.9552000045779998</v>
      </c>
    </row>
    <row r="13" spans="1:43" x14ac:dyDescent="0.2">
      <c r="A13" t="s">
        <v>19</v>
      </c>
      <c r="B13">
        <v>10000</v>
      </c>
      <c r="C13" s="5">
        <v>1.33</v>
      </c>
      <c r="D13" s="6">
        <v>0.11</v>
      </c>
      <c r="E13">
        <v>1088.80718495</v>
      </c>
      <c r="F13" t="s">
        <v>41</v>
      </c>
      <c r="G13">
        <v>10</v>
      </c>
      <c r="H13" s="2">
        <v>9922</v>
      </c>
      <c r="I13" s="2">
        <v>5433</v>
      </c>
      <c r="J13" s="1">
        <v>2.7</v>
      </c>
      <c r="K13" s="25">
        <v>1.3606311044299999</v>
      </c>
      <c r="L13" s="25">
        <v>0.51973161026699999</v>
      </c>
      <c r="M13" s="25">
        <v>0.42366063977899998</v>
      </c>
      <c r="N13" s="25">
        <v>0.59122773644299997</v>
      </c>
      <c r="O13" s="25">
        <v>0.38197833973799999</v>
      </c>
      <c r="P13" s="25">
        <v>0.15568534277900001</v>
      </c>
      <c r="Q13" s="25">
        <v>0.21726231838900001</v>
      </c>
      <c r="R13" s="4">
        <v>9.1470000743900002</v>
      </c>
      <c r="S13" s="2" t="s">
        <v>33</v>
      </c>
      <c r="T13" s="30">
        <v>1088.80718495</v>
      </c>
      <c r="U13" s="30">
        <v>1.58300018311</v>
      </c>
      <c r="V13" s="30">
        <v>1088.80718495</v>
      </c>
      <c r="W13" s="30">
        <v>1.5039999485</v>
      </c>
      <c r="X13" s="30">
        <v>1088.80718495</v>
      </c>
      <c r="Y13" s="30">
        <v>1.5460000038099999</v>
      </c>
      <c r="Z13" s="30">
        <v>1088.80718495</v>
      </c>
      <c r="AA13" s="30">
        <v>1.5299999713900001</v>
      </c>
      <c r="AB13" s="30">
        <v>1088.80718495</v>
      </c>
      <c r="AC13" s="30">
        <v>1.5810000896500001</v>
      </c>
      <c r="AD13" s="17">
        <f t="shared" si="0"/>
        <v>0</v>
      </c>
      <c r="AE13" s="17">
        <f t="shared" si="1"/>
        <v>0</v>
      </c>
      <c r="AF13" s="4">
        <f t="shared" si="2"/>
        <v>1.5488000392919998</v>
      </c>
    </row>
    <row r="14" spans="1:43" x14ac:dyDescent="0.2">
      <c r="A14" t="s">
        <v>19</v>
      </c>
      <c r="B14">
        <v>12000</v>
      </c>
      <c r="C14" s="5">
        <v>1.23</v>
      </c>
      <c r="D14" s="6">
        <v>0.11</v>
      </c>
      <c r="E14">
        <v>992.58551484700001</v>
      </c>
      <c r="F14" t="s">
        <v>41</v>
      </c>
      <c r="G14">
        <v>12</v>
      </c>
      <c r="H14" s="2">
        <v>11644</v>
      </c>
      <c r="I14" s="2">
        <v>4942</v>
      </c>
      <c r="J14" s="1">
        <v>2.36363636364</v>
      </c>
      <c r="K14" s="25">
        <v>1.23766591535</v>
      </c>
      <c r="L14" s="25">
        <v>0.51691076618700005</v>
      </c>
      <c r="M14" s="25">
        <v>0.41674746483800001</v>
      </c>
      <c r="N14" s="25">
        <v>0.58690687666600005</v>
      </c>
      <c r="O14" s="25">
        <v>0.41764967409699999</v>
      </c>
      <c r="P14" s="25">
        <v>0.16836024151099999</v>
      </c>
      <c r="Q14" s="25">
        <v>0.23710230256199999</v>
      </c>
      <c r="R14" s="4">
        <v>3.3970000743900002</v>
      </c>
      <c r="S14" s="2" t="s">
        <v>33</v>
      </c>
      <c r="T14" s="30">
        <v>992.58551484700001</v>
      </c>
      <c r="U14" s="30">
        <v>1.8069999217999999</v>
      </c>
      <c r="V14" s="30">
        <v>992.58551484700001</v>
      </c>
      <c r="W14" s="30">
        <v>1.84200000763</v>
      </c>
      <c r="X14" s="30">
        <v>992.58551484700001</v>
      </c>
      <c r="Y14" s="30">
        <v>1.7669999599499999</v>
      </c>
      <c r="Z14" s="30">
        <v>992.58551484700001</v>
      </c>
      <c r="AA14" s="30">
        <v>1.83299994469</v>
      </c>
      <c r="AB14" s="30">
        <v>992.58551484700001</v>
      </c>
      <c r="AC14" s="30">
        <v>1.60300016403</v>
      </c>
      <c r="AD14" s="17">
        <f t="shared" si="0"/>
        <v>0</v>
      </c>
      <c r="AE14" s="17">
        <f t="shared" si="1"/>
        <v>0</v>
      </c>
      <c r="AF14" s="4">
        <f t="shared" si="2"/>
        <v>1.7703999996199999</v>
      </c>
    </row>
    <row r="15" spans="1:43" x14ac:dyDescent="0.2">
      <c r="A15" t="s">
        <v>19</v>
      </c>
      <c r="B15">
        <v>14000</v>
      </c>
      <c r="C15" s="5">
        <v>1.1599999999999999</v>
      </c>
      <c r="D15" s="6">
        <v>0.1</v>
      </c>
      <c r="E15">
        <v>881.251000965</v>
      </c>
      <c r="F15" t="s">
        <v>41</v>
      </c>
      <c r="G15">
        <v>13</v>
      </c>
      <c r="H15" s="2">
        <v>13985</v>
      </c>
      <c r="I15" s="2">
        <v>4635</v>
      </c>
      <c r="J15" s="1">
        <v>2.2941176470600002</v>
      </c>
      <c r="K15" s="25">
        <v>1.16078136739</v>
      </c>
      <c r="L15" s="25">
        <v>0.49579380519499999</v>
      </c>
      <c r="M15" s="25">
        <v>0.41141720023599998</v>
      </c>
      <c r="N15" s="25">
        <v>0.56654580025400003</v>
      </c>
      <c r="O15" s="25">
        <v>0.42712074738799999</v>
      </c>
      <c r="P15" s="25">
        <v>0.17721562896900001</v>
      </c>
      <c r="Q15" s="25">
        <v>0.24403639486699999</v>
      </c>
      <c r="R15" s="4">
        <v>16.740000009500001</v>
      </c>
      <c r="S15" s="2" t="s">
        <v>33</v>
      </c>
      <c r="T15" s="30">
        <v>881.251000965</v>
      </c>
      <c r="U15" s="30">
        <v>1.74799990654</v>
      </c>
      <c r="V15" s="30">
        <v>881.251000965</v>
      </c>
      <c r="W15" s="30">
        <v>1.97099995613</v>
      </c>
      <c r="X15" s="30">
        <v>881.251000965</v>
      </c>
      <c r="Y15" s="30">
        <v>2.1050000190699998</v>
      </c>
      <c r="Z15" s="30">
        <v>881.251000965</v>
      </c>
      <c r="AA15" s="30">
        <v>1.5030000209800001</v>
      </c>
      <c r="AB15" s="30">
        <v>881.251000965</v>
      </c>
      <c r="AC15" s="30">
        <v>1.67900013924</v>
      </c>
      <c r="AD15" s="17">
        <f t="shared" si="0"/>
        <v>1.4423330981420191E-16</v>
      </c>
      <c r="AE15" s="17">
        <f t="shared" si="1"/>
        <v>-1.290061941457372E-16</v>
      </c>
      <c r="AF15" s="4">
        <f t="shared" si="2"/>
        <v>1.8012000083920001</v>
      </c>
    </row>
    <row r="16" spans="1:43" x14ac:dyDescent="0.2">
      <c r="A16" t="s">
        <v>19</v>
      </c>
      <c r="B16">
        <v>16000</v>
      </c>
      <c r="C16" s="5">
        <v>1.1000000000000001</v>
      </c>
      <c r="D16" s="6">
        <v>0.1</v>
      </c>
      <c r="E16">
        <v>839.40059559700001</v>
      </c>
      <c r="F16" t="s">
        <v>41</v>
      </c>
      <c r="G16">
        <v>15</v>
      </c>
      <c r="H16" s="2">
        <v>15783</v>
      </c>
      <c r="I16" s="2">
        <v>4407</v>
      </c>
      <c r="J16" s="1">
        <v>2.2857142857100001</v>
      </c>
      <c r="K16" s="25">
        <v>1.1036814425200001</v>
      </c>
      <c r="L16" s="25">
        <v>0.47668674141299999</v>
      </c>
      <c r="M16" s="25">
        <v>0.39595287244799998</v>
      </c>
      <c r="N16" s="25">
        <v>0.54481581184299999</v>
      </c>
      <c r="O16" s="25">
        <v>0.4319060945</v>
      </c>
      <c r="P16" s="25">
        <v>0.17937824139799999</v>
      </c>
      <c r="Q16" s="25">
        <v>0.24681751040300001</v>
      </c>
      <c r="R16" s="4">
        <v>3.2400000095400001</v>
      </c>
      <c r="S16" s="2" t="s">
        <v>33</v>
      </c>
      <c r="T16" s="30">
        <v>839.40059559700001</v>
      </c>
      <c r="U16" s="30">
        <v>1.9210000038099999</v>
      </c>
      <c r="V16" s="30">
        <v>839.40059559700001</v>
      </c>
      <c r="W16" s="30">
        <v>1.69200015068</v>
      </c>
      <c r="X16" s="30">
        <v>839.40059559700001</v>
      </c>
      <c r="Y16" s="30">
        <v>1.8320000171699999</v>
      </c>
      <c r="Z16" s="30">
        <v>839.40059559700001</v>
      </c>
      <c r="AA16" s="30">
        <v>1.4860000610399999</v>
      </c>
      <c r="AB16" s="30">
        <v>839.40059559700001</v>
      </c>
      <c r="AC16" s="30">
        <v>1.70299983025</v>
      </c>
      <c r="AD16" s="17">
        <f t="shared" si="0"/>
        <v>0</v>
      </c>
      <c r="AE16" s="17">
        <f t="shared" si="1"/>
        <v>0</v>
      </c>
      <c r="AF16" s="4">
        <f t="shared" si="2"/>
        <v>1.7268000125900003</v>
      </c>
    </row>
    <row r="17" spans="1:32" x14ac:dyDescent="0.2">
      <c r="A17" t="s">
        <v>19</v>
      </c>
      <c r="B17">
        <v>18000</v>
      </c>
      <c r="C17" s="5">
        <v>1.04</v>
      </c>
      <c r="D17" s="6">
        <v>0.1</v>
      </c>
      <c r="E17">
        <v>833.47638245099995</v>
      </c>
      <c r="F17" t="s">
        <v>41</v>
      </c>
      <c r="G17">
        <v>15</v>
      </c>
      <c r="H17" s="2">
        <v>17953</v>
      </c>
      <c r="I17" s="2">
        <v>4162</v>
      </c>
      <c r="J17" s="1">
        <v>2.2857142857100001</v>
      </c>
      <c r="K17" s="25">
        <v>1.04232406712</v>
      </c>
      <c r="L17" s="25">
        <v>0.48295459442900002</v>
      </c>
      <c r="M17" s="25">
        <v>0.40242789018000003</v>
      </c>
      <c r="N17" s="25">
        <v>0.55266225034799998</v>
      </c>
      <c r="O17" s="25">
        <v>0.46334399220400002</v>
      </c>
      <c r="P17" s="25">
        <v>0.19304355664200001</v>
      </c>
      <c r="Q17" s="25">
        <v>0.26511056771300001</v>
      </c>
      <c r="R17" s="4">
        <v>8.9570000171699995</v>
      </c>
      <c r="S17" s="2" t="s">
        <v>33</v>
      </c>
      <c r="T17" s="30">
        <v>833.47638245099995</v>
      </c>
      <c r="U17" s="30">
        <v>2.7669999599500001</v>
      </c>
      <c r="V17" s="30">
        <v>833.47638245099995</v>
      </c>
      <c r="W17" s="30">
        <v>2.6240000724799999</v>
      </c>
      <c r="X17" s="30">
        <v>833.47638245099995</v>
      </c>
      <c r="Y17" s="30">
        <v>1.7999999523200001</v>
      </c>
      <c r="Z17" s="30">
        <v>833.47638245099995</v>
      </c>
      <c r="AA17" s="30">
        <v>1.5810000896500001</v>
      </c>
      <c r="AB17" s="30">
        <v>833.47638245099995</v>
      </c>
      <c r="AC17" s="30">
        <v>1.85299992561</v>
      </c>
      <c r="AD17" s="17">
        <f t="shared" si="0"/>
        <v>1.5250072026333985E-16</v>
      </c>
      <c r="AE17" s="17">
        <f t="shared" si="1"/>
        <v>-1.3640079085060299E-16</v>
      </c>
      <c r="AF17" s="4">
        <f t="shared" si="2"/>
        <v>2.1250000000020002</v>
      </c>
    </row>
    <row r="18" spans="1:32" x14ac:dyDescent="0.2">
      <c r="J18" s="37">
        <f>SUM(J8:J12)/SUM(J3:J7)-1</f>
        <v>-0.11276704545413185</v>
      </c>
      <c r="K18" s="37">
        <f>SUM(K8:K12)/SUM(K3:K7)-1</f>
        <v>1.3049244854330899E-2</v>
      </c>
      <c r="L18" s="37">
        <f>SUM(L8:L12)/SUM(L3:L7)-1</f>
        <v>-5.5326035220957692E-2</v>
      </c>
      <c r="M18" s="37">
        <f t="shared" ref="M18:R19" si="3">SUM(M8:M12)/SUM(M3:M7)-1</f>
        <v>-4.9932375369778126E-2</v>
      </c>
      <c r="N18" s="37">
        <f t="shared" si="3"/>
        <v>-5.337455129573454E-2</v>
      </c>
      <c r="O18" s="37">
        <f t="shared" si="3"/>
        <v>-6.5025730582181307E-2</v>
      </c>
      <c r="P18" s="37">
        <f t="shared" si="3"/>
        <v>-6.0234862071189776E-2</v>
      </c>
      <c r="Q18" s="37">
        <f t="shared" si="3"/>
        <v>-6.3314962484960935E-2</v>
      </c>
      <c r="R18" s="37">
        <f t="shared" si="3"/>
        <v>1.1844831666111983</v>
      </c>
    </row>
    <row r="19" spans="1:32" x14ac:dyDescent="0.2">
      <c r="J19" s="37">
        <f>SUM(J13:J17)/SUM(J3:J7)-1</f>
        <v>-0.11276704545413185</v>
      </c>
      <c r="K19" s="37">
        <f>SUM(K13:K17)/SUM(K3:K7)-1</f>
        <v>8.8135883275237692E-3</v>
      </c>
      <c r="L19" s="37">
        <f>SUM(L13:L17)/SUM(L3:L7)-1</f>
        <v>-4.6571878349891849E-2</v>
      </c>
      <c r="M19" s="37">
        <f t="shared" ref="M19:Q19" si="4">SUM(M13:M17)/SUM(M3:M7)-1</f>
        <v>-4.0391771940702648E-2</v>
      </c>
      <c r="N19" s="37">
        <f t="shared" si="4"/>
        <v>-4.4512135517530083E-2</v>
      </c>
      <c r="O19" s="37">
        <f t="shared" si="4"/>
        <v>-5.0615915792427746E-2</v>
      </c>
      <c r="P19" s="37">
        <f t="shared" si="4"/>
        <v>-4.4890818322327219E-2</v>
      </c>
      <c r="Q19" s="37">
        <f t="shared" si="4"/>
        <v>-4.8766259380534138E-2</v>
      </c>
      <c r="R19" s="37">
        <f t="shared" si="3"/>
        <v>1.3998520798451959</v>
      </c>
    </row>
    <row r="27" spans="1:32" x14ac:dyDescent="0.2">
      <c r="R27" s="1"/>
    </row>
    <row r="28" spans="1:32" x14ac:dyDescent="0.2">
      <c r="R28" s="1"/>
    </row>
    <row r="29" spans="1:32" x14ac:dyDescent="0.2">
      <c r="R29" s="1"/>
    </row>
    <row r="30" spans="1:32" x14ac:dyDescent="0.2">
      <c r="R30" s="1"/>
    </row>
    <row r="31" spans="1:32" x14ac:dyDescent="0.2">
      <c r="R31" s="1"/>
    </row>
    <row r="32" spans="1:32" x14ac:dyDescent="0.2">
      <c r="R32" s="1"/>
    </row>
    <row r="33" spans="18:18" x14ac:dyDescent="0.2">
      <c r="R33" s="1"/>
    </row>
    <row r="34" spans="18:18" x14ac:dyDescent="0.2">
      <c r="R34" s="1"/>
    </row>
    <row r="35" spans="18:18" x14ac:dyDescent="0.2">
      <c r="R35" s="2"/>
    </row>
    <row r="36" spans="18:18" x14ac:dyDescent="0.2">
      <c r="R36" s="2"/>
    </row>
    <row r="37" spans="18:18" x14ac:dyDescent="0.2">
      <c r="R37" s="2"/>
    </row>
    <row r="38" spans="18:18" x14ac:dyDescent="0.2">
      <c r="R38" s="2"/>
    </row>
    <row r="39" spans="18:18" x14ac:dyDescent="0.2">
      <c r="R3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A4" sqref="A4"/>
    </sheetView>
  </sheetViews>
  <sheetFormatPr defaultRowHeight="14.25" x14ac:dyDescent="0.2"/>
  <cols>
    <col min="2" max="2" width="7.375" customWidth="1"/>
    <col min="3" max="3" width="6.375" customWidth="1"/>
    <col min="4" max="4" width="6.125" style="1" customWidth="1"/>
    <col min="6" max="6" width="4.75" customWidth="1"/>
    <col min="7" max="7" width="5" customWidth="1"/>
    <col min="10" max="17" width="6.25" customWidth="1"/>
    <col min="18" max="18" width="5.5" customWidth="1"/>
    <col min="20" max="20" width="7.5" customWidth="1"/>
    <col min="21" max="21" width="6.625" customWidth="1"/>
    <col min="22" max="22" width="7.5" customWidth="1"/>
    <col min="23" max="23" width="6.625" customWidth="1"/>
    <col min="24" max="24" width="7.5" customWidth="1"/>
    <col min="25" max="25" width="6.625" customWidth="1"/>
    <col min="26" max="26" width="7.5" customWidth="1"/>
    <col min="27" max="27" width="6.625" customWidth="1"/>
    <col min="28" max="28" width="7.5" customWidth="1"/>
    <col min="29" max="29" width="6.625" customWidth="1"/>
    <col min="30" max="32" width="6.375" style="32" customWidth="1"/>
  </cols>
  <sheetData>
    <row r="1" spans="1:32" x14ac:dyDescent="0.2">
      <c r="B1" t="s">
        <v>10</v>
      </c>
      <c r="C1" s="24" t="s">
        <v>42</v>
      </c>
      <c r="D1" s="1" t="s">
        <v>43</v>
      </c>
      <c r="E1" s="2" t="s">
        <v>44</v>
      </c>
      <c r="F1" s="3" t="s">
        <v>5</v>
      </c>
      <c r="G1" t="s">
        <v>0</v>
      </c>
      <c r="H1" s="2" t="s">
        <v>45</v>
      </c>
      <c r="I1" s="2" t="s">
        <v>14</v>
      </c>
      <c r="J1" s="1" t="s">
        <v>1</v>
      </c>
      <c r="K1" s="1" t="s">
        <v>46</v>
      </c>
      <c r="L1" s="1" t="s">
        <v>47</v>
      </c>
      <c r="M1" s="1" t="s">
        <v>3</v>
      </c>
      <c r="N1" s="1" t="s">
        <v>4</v>
      </c>
      <c r="O1" s="1" t="s">
        <v>7</v>
      </c>
      <c r="P1" s="1" t="s">
        <v>48</v>
      </c>
      <c r="Q1" s="1" t="s">
        <v>49</v>
      </c>
      <c r="R1" s="2" t="s">
        <v>11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53</v>
      </c>
      <c r="Y1" s="2" t="s">
        <v>66</v>
      </c>
      <c r="Z1" s="2" t="s">
        <v>53</v>
      </c>
      <c r="AA1" s="2" t="s">
        <v>54</v>
      </c>
      <c r="AB1" s="2" t="s">
        <v>67</v>
      </c>
      <c r="AC1" s="2" t="s">
        <v>68</v>
      </c>
      <c r="AD1" s="10" t="s">
        <v>7</v>
      </c>
      <c r="AE1" s="10" t="s">
        <v>5</v>
      </c>
      <c r="AF1" s="31" t="s">
        <v>55</v>
      </c>
    </row>
    <row r="2" spans="1:32" x14ac:dyDescent="0.2">
      <c r="A2" t="s">
        <v>124</v>
      </c>
      <c r="B2" t="s">
        <v>59</v>
      </c>
      <c r="C2" s="24" t="s">
        <v>58</v>
      </c>
      <c r="E2" s="4">
        <v>15271</v>
      </c>
      <c r="F2" t="s">
        <v>103</v>
      </c>
      <c r="G2">
        <v>5</v>
      </c>
      <c r="H2" s="4">
        <v>3970</v>
      </c>
      <c r="I2" s="4">
        <v>11301</v>
      </c>
      <c r="J2" s="1">
        <v>3.9312169312199998</v>
      </c>
      <c r="K2" s="1">
        <v>1.84415796345</v>
      </c>
      <c r="L2" s="1">
        <v>0.77454421271700002</v>
      </c>
      <c r="M2" s="1">
        <v>0.63353442487199996</v>
      </c>
      <c r="N2" s="1">
        <v>0.882080722225</v>
      </c>
      <c r="O2" s="1">
        <v>0.419998843954</v>
      </c>
      <c r="P2" s="1">
        <v>0.17176793892600001</v>
      </c>
      <c r="Q2" s="1">
        <v>0.23915541393699999</v>
      </c>
      <c r="R2" s="2">
        <v>14.777999876999999</v>
      </c>
      <c r="S2" t="s">
        <v>65</v>
      </c>
      <c r="T2" s="4">
        <v>15271</v>
      </c>
      <c r="U2" s="30">
        <v>1.8858999999999999</v>
      </c>
      <c r="V2" s="4">
        <v>15271</v>
      </c>
      <c r="W2" s="30">
        <v>1.80999</v>
      </c>
      <c r="X2" s="4">
        <v>15271</v>
      </c>
      <c r="Y2" s="30">
        <v>1.851</v>
      </c>
      <c r="Z2" s="4">
        <v>15271</v>
      </c>
      <c r="AA2" s="30">
        <v>1.9519</v>
      </c>
      <c r="AB2" s="4">
        <v>15271</v>
      </c>
      <c r="AC2" s="30">
        <v>2.4580000000000002</v>
      </c>
      <c r="AD2" s="3">
        <f>STDEV(T2,V2,X2,Z2,AB2)/AVERAGE(T2,V2,X2,Z2,AB2)</f>
        <v>0</v>
      </c>
      <c r="AE2" s="3">
        <f>(AVERAGE(T2,V2,X2,Z2,AB2)-E2)/E2</f>
        <v>0</v>
      </c>
      <c r="AF2" s="27">
        <f>AVERAGE(U2,W2,Y2,AA2,AC2)</f>
        <v>1.991358</v>
      </c>
    </row>
    <row r="3" spans="1:32" x14ac:dyDescent="0.2">
      <c r="A3" t="s">
        <v>18</v>
      </c>
      <c r="B3">
        <v>5000</v>
      </c>
      <c r="C3" s="24" t="s">
        <v>58</v>
      </c>
      <c r="E3" s="2">
        <v>10617</v>
      </c>
      <c r="F3" t="s">
        <v>41</v>
      </c>
      <c r="G3">
        <v>6</v>
      </c>
      <c r="H3" s="2">
        <v>4933</v>
      </c>
      <c r="I3" s="2">
        <v>10617</v>
      </c>
      <c r="J3" s="1">
        <v>4.0134680134699998</v>
      </c>
      <c r="K3" s="1">
        <v>1.7325391644899999</v>
      </c>
      <c r="L3" s="1">
        <v>0.75672030137599999</v>
      </c>
      <c r="M3" s="1">
        <v>0.60908425947099998</v>
      </c>
      <c r="N3" s="1">
        <v>0.85640373724300001</v>
      </c>
      <c r="O3" s="1">
        <v>0.43676952122399998</v>
      </c>
      <c r="P3" s="1">
        <v>0.17577791946999999</v>
      </c>
      <c r="Q3" s="1">
        <v>0.24715277864900001</v>
      </c>
      <c r="R3" s="2">
        <v>14.4739999771</v>
      </c>
      <c r="S3" t="s">
        <v>65</v>
      </c>
      <c r="T3" s="30">
        <v>10617</v>
      </c>
      <c r="U3" s="30">
        <v>2.2389999999999999</v>
      </c>
      <c r="V3" s="30">
        <v>10617</v>
      </c>
      <c r="W3" s="30">
        <v>2.4690001010899998</v>
      </c>
      <c r="X3" s="30">
        <v>10617</v>
      </c>
      <c r="Y3" s="30">
        <v>2.1080000400499999</v>
      </c>
      <c r="Z3" s="30">
        <v>10617</v>
      </c>
      <c r="AA3" s="30">
        <v>1.8629999160799999</v>
      </c>
      <c r="AB3" s="30">
        <v>10617</v>
      </c>
      <c r="AC3" s="30">
        <v>1.9549000000000001</v>
      </c>
      <c r="AD3" s="3">
        <f t="shared" ref="AD3:AD17" si="0">STDEV(T3,V3,X3,Z3,AB3)/AVERAGE(T3,V3,X3,Z3,AB3)</f>
        <v>0</v>
      </c>
      <c r="AE3" s="3">
        <f t="shared" ref="AE3:AE17" si="1">(AVERAGE(T3,V3,X3,Z3,AB3)-E3)/E3</f>
        <v>0</v>
      </c>
      <c r="AF3" s="27">
        <f t="shared" ref="AF3:AF17" si="2">AVERAGE(U3,W3,Y3,AA3,AC3)</f>
        <v>2.1267800114440001</v>
      </c>
    </row>
    <row r="4" spans="1:32" x14ac:dyDescent="0.2">
      <c r="A4" t="s">
        <v>18</v>
      </c>
      <c r="B4">
        <v>6000</v>
      </c>
      <c r="C4" s="24" t="s">
        <v>59</v>
      </c>
      <c r="E4" s="2">
        <v>9800</v>
      </c>
      <c r="F4" t="s">
        <v>41</v>
      </c>
      <c r="G4">
        <v>7</v>
      </c>
      <c r="H4" s="2">
        <v>5829</v>
      </c>
      <c r="I4" s="2">
        <v>9800</v>
      </c>
      <c r="J4" s="1">
        <v>4.0134680134699998</v>
      </c>
      <c r="K4" s="1">
        <v>1.5992167101799999</v>
      </c>
      <c r="L4" s="1">
        <v>0.76079147642</v>
      </c>
      <c r="M4" s="1">
        <v>0.61265500480599999</v>
      </c>
      <c r="N4" s="1">
        <v>0.85587823132600005</v>
      </c>
      <c r="O4" s="1">
        <v>0.47572756811200001</v>
      </c>
      <c r="P4" s="1">
        <v>0.19154846272699999</v>
      </c>
      <c r="Q4" s="1">
        <v>0.26759294905999997</v>
      </c>
      <c r="R4" s="2">
        <v>6.5899999141699999</v>
      </c>
      <c r="S4" t="s">
        <v>65</v>
      </c>
      <c r="T4" s="30">
        <v>9800</v>
      </c>
      <c r="U4" s="30">
        <v>1.7990000248</v>
      </c>
      <c r="V4" s="30">
        <v>9800</v>
      </c>
      <c r="W4" s="30">
        <v>1.7250001430499999</v>
      </c>
      <c r="X4" s="30">
        <v>9800</v>
      </c>
      <c r="Y4" s="30">
        <v>1.6740000248</v>
      </c>
      <c r="Z4" s="30">
        <v>9800</v>
      </c>
      <c r="AA4" s="30">
        <v>2.1059999465899999</v>
      </c>
      <c r="AB4" s="30">
        <v>9800</v>
      </c>
      <c r="AC4" s="30">
        <v>1.8710000515</v>
      </c>
      <c r="AD4" s="3">
        <f t="shared" si="0"/>
        <v>0</v>
      </c>
      <c r="AE4" s="3">
        <f t="shared" si="1"/>
        <v>0</v>
      </c>
      <c r="AF4" s="27">
        <f t="shared" si="2"/>
        <v>1.8350000381479998</v>
      </c>
    </row>
    <row r="5" spans="1:32" x14ac:dyDescent="0.2">
      <c r="A5" t="s">
        <v>18</v>
      </c>
      <c r="B5">
        <v>7000</v>
      </c>
      <c r="C5" s="24" t="s">
        <v>59</v>
      </c>
      <c r="E5" s="2">
        <v>9335</v>
      </c>
      <c r="F5" t="s">
        <v>41</v>
      </c>
      <c r="G5">
        <v>7</v>
      </c>
      <c r="H5" s="2">
        <v>6936</v>
      </c>
      <c r="I5" s="2">
        <v>9335</v>
      </c>
      <c r="J5" s="1">
        <v>2.9393939393899999</v>
      </c>
      <c r="K5" s="1">
        <v>1.52333550914</v>
      </c>
      <c r="L5" s="1">
        <v>0.631393937282</v>
      </c>
      <c r="M5" s="1">
        <v>0.52854220919799999</v>
      </c>
      <c r="N5" s="1">
        <v>0.72269414373300001</v>
      </c>
      <c r="O5" s="1">
        <v>0.41448120489200002</v>
      </c>
      <c r="P5" s="1">
        <v>0.17348187776999999</v>
      </c>
      <c r="Q5" s="1">
        <v>0.23720780464899999</v>
      </c>
      <c r="R5" s="2">
        <v>7.7799999713899997</v>
      </c>
      <c r="S5" t="s">
        <v>65</v>
      </c>
      <c r="T5" s="30">
        <v>9335</v>
      </c>
      <c r="U5" s="30">
        <v>2.1039998531299999</v>
      </c>
      <c r="V5" s="30">
        <v>9335</v>
      </c>
      <c r="W5" s="30">
        <v>1.9049999713900001</v>
      </c>
      <c r="X5" s="30">
        <v>9335</v>
      </c>
      <c r="Y5" s="30">
        <v>1.9769999980899999</v>
      </c>
      <c r="Z5" s="30">
        <v>9335</v>
      </c>
      <c r="AA5" s="30">
        <v>1.8220000267000001</v>
      </c>
      <c r="AB5" s="30">
        <v>9335</v>
      </c>
      <c r="AC5" s="30">
        <v>1.8900001048999999</v>
      </c>
      <c r="AD5" s="3">
        <f t="shared" si="0"/>
        <v>0</v>
      </c>
      <c r="AE5" s="3">
        <f t="shared" si="1"/>
        <v>0</v>
      </c>
      <c r="AF5" s="27">
        <f t="shared" si="2"/>
        <v>1.9395999908420003</v>
      </c>
    </row>
    <row r="6" spans="1:32" x14ac:dyDescent="0.2">
      <c r="A6" t="s">
        <v>18</v>
      </c>
      <c r="B6">
        <v>8000</v>
      </c>
      <c r="C6" s="24" t="s">
        <v>56</v>
      </c>
      <c r="E6" s="2">
        <v>8776</v>
      </c>
      <c r="F6" t="s">
        <v>41</v>
      </c>
      <c r="G6">
        <v>8</v>
      </c>
      <c r="H6" s="2">
        <v>7982</v>
      </c>
      <c r="I6" s="2">
        <v>8776</v>
      </c>
      <c r="J6" s="1">
        <v>3.01939393939</v>
      </c>
      <c r="K6" s="1">
        <v>1.4321148825100001</v>
      </c>
      <c r="L6" s="1">
        <v>0.62565912910199994</v>
      </c>
      <c r="M6" s="1">
        <v>0.52068960521899998</v>
      </c>
      <c r="N6" s="1">
        <v>0.71424152458599999</v>
      </c>
      <c r="O6" s="1">
        <v>0.43687775104100002</v>
      </c>
      <c r="P6" s="1">
        <v>0.181790445578</v>
      </c>
      <c r="Q6" s="1">
        <v>0.24936600174699999</v>
      </c>
      <c r="R6" s="2">
        <v>9.3869998455000001</v>
      </c>
      <c r="S6" t="s">
        <v>65</v>
      </c>
      <c r="T6" s="30">
        <v>8809</v>
      </c>
      <c r="U6" s="30">
        <v>2.0620000362400002</v>
      </c>
      <c r="V6" s="30">
        <v>8776</v>
      </c>
      <c r="W6" s="30">
        <v>2.37299990654</v>
      </c>
      <c r="X6" s="30">
        <v>8776</v>
      </c>
      <c r="Y6" s="30">
        <v>4.1989998817399998</v>
      </c>
      <c r="Z6" s="30">
        <v>8776</v>
      </c>
      <c r="AA6" s="30">
        <v>1.9030001163500001</v>
      </c>
      <c r="AB6" s="30">
        <v>8776</v>
      </c>
      <c r="AC6" s="30">
        <v>3.3099999427800002</v>
      </c>
      <c r="AD6" s="3">
        <f t="shared" si="0"/>
        <v>1.6803735398969112E-3</v>
      </c>
      <c r="AE6" s="3">
        <f t="shared" si="1"/>
        <v>7.5205104831362393E-4</v>
      </c>
      <c r="AF6" s="27">
        <f t="shared" si="2"/>
        <v>2.7693999767299999</v>
      </c>
    </row>
    <row r="7" spans="1:32" x14ac:dyDescent="0.2">
      <c r="A7" t="s">
        <v>18</v>
      </c>
      <c r="B7">
        <v>9000</v>
      </c>
      <c r="C7" s="24" t="s">
        <v>58</v>
      </c>
      <c r="E7" s="2">
        <v>8196</v>
      </c>
      <c r="F7" t="s">
        <v>41</v>
      </c>
      <c r="G7">
        <v>9</v>
      </c>
      <c r="H7" s="2">
        <v>8841</v>
      </c>
      <c r="I7" s="2">
        <v>8196</v>
      </c>
      <c r="J7" s="1">
        <v>3.01939393939</v>
      </c>
      <c r="K7" s="1">
        <v>1.33746736292</v>
      </c>
      <c r="L7" s="1">
        <v>0.59128213764000004</v>
      </c>
      <c r="M7" s="1">
        <v>0.493228019824</v>
      </c>
      <c r="N7" s="1">
        <v>0.672688317205</v>
      </c>
      <c r="O7" s="1">
        <v>0.442090890613</v>
      </c>
      <c r="P7" s="1">
        <v>0.184388805849</v>
      </c>
      <c r="Q7" s="1">
        <v>0.25147840457699999</v>
      </c>
      <c r="R7" s="2">
        <v>7.6749999523200003</v>
      </c>
      <c r="S7" t="s">
        <v>65</v>
      </c>
      <c r="T7" s="30">
        <v>8196</v>
      </c>
      <c r="U7" s="30">
        <v>2.2869999408699999</v>
      </c>
      <c r="V7" s="30">
        <v>8196</v>
      </c>
      <c r="W7" s="30">
        <v>1.92900013924</v>
      </c>
      <c r="X7" s="30">
        <v>8196</v>
      </c>
      <c r="Y7" s="30">
        <v>1.9520001411400001</v>
      </c>
      <c r="Z7" s="30">
        <v>8196</v>
      </c>
      <c r="AA7" s="30">
        <v>2.46000003815</v>
      </c>
      <c r="AB7" s="30">
        <v>8196</v>
      </c>
      <c r="AC7" s="30">
        <v>2.4459998607600002</v>
      </c>
      <c r="AD7" s="3">
        <f t="shared" si="0"/>
        <v>0</v>
      </c>
      <c r="AE7" s="3">
        <f t="shared" si="1"/>
        <v>0</v>
      </c>
      <c r="AF7" s="27">
        <f t="shared" si="2"/>
        <v>2.2148000240320003</v>
      </c>
    </row>
    <row r="8" spans="1:32" x14ac:dyDescent="0.2">
      <c r="A8" t="s">
        <v>19</v>
      </c>
      <c r="B8">
        <v>5000</v>
      </c>
      <c r="C8">
        <v>1.73</v>
      </c>
      <c r="D8" s="1">
        <v>1E-3</v>
      </c>
      <c r="E8" s="30">
        <v>1829.69777583</v>
      </c>
      <c r="F8" t="s">
        <v>41</v>
      </c>
      <c r="G8" s="29">
        <v>6</v>
      </c>
      <c r="H8" s="30">
        <v>4933</v>
      </c>
      <c r="I8" s="30">
        <v>10617</v>
      </c>
      <c r="J8" s="35">
        <v>4.0134680134699998</v>
      </c>
      <c r="K8" s="35">
        <v>1.7325391644899999</v>
      </c>
      <c r="L8" s="35">
        <v>0.75672030137599999</v>
      </c>
      <c r="M8" s="35">
        <v>0.60908425947099998</v>
      </c>
      <c r="N8" s="35">
        <v>0.85640373724300001</v>
      </c>
      <c r="O8" s="35">
        <v>0.43676952122399998</v>
      </c>
      <c r="P8" s="35">
        <v>0.17577791946999999</v>
      </c>
      <c r="Q8" s="35">
        <v>0.24715277864900001</v>
      </c>
      <c r="R8" s="30">
        <v>21.946000099199999</v>
      </c>
      <c r="S8" t="s">
        <v>65</v>
      </c>
      <c r="T8" s="30">
        <v>1829.69777583</v>
      </c>
      <c r="U8" s="30">
        <v>2.4700000286099999</v>
      </c>
      <c r="V8" s="30">
        <v>1829.69777583</v>
      </c>
      <c r="W8" s="30">
        <v>2.1879999637599998</v>
      </c>
      <c r="X8" s="30">
        <v>1829.69777583</v>
      </c>
      <c r="Y8" s="30">
        <v>1.9140000343300001</v>
      </c>
      <c r="Z8" s="30">
        <v>1829.69777583</v>
      </c>
      <c r="AA8" s="30">
        <v>1.73599982262</v>
      </c>
      <c r="AB8" s="30">
        <v>1829.69777583</v>
      </c>
      <c r="AC8" s="30">
        <v>2.0810000896499998</v>
      </c>
      <c r="AD8" s="3">
        <f t="shared" si="0"/>
        <v>0</v>
      </c>
      <c r="AE8" s="3">
        <f t="shared" si="1"/>
        <v>0</v>
      </c>
      <c r="AF8" s="27">
        <f t="shared" si="2"/>
        <v>2.0777999877939997</v>
      </c>
    </row>
    <row r="9" spans="1:32" x14ac:dyDescent="0.2">
      <c r="A9" t="s">
        <v>19</v>
      </c>
      <c r="B9">
        <v>6000</v>
      </c>
      <c r="C9">
        <v>1.6</v>
      </c>
      <c r="D9" s="1">
        <v>1E-3</v>
      </c>
      <c r="E9" s="30">
        <v>1658.9696178500001</v>
      </c>
      <c r="F9" t="s">
        <v>41</v>
      </c>
      <c r="G9" s="29">
        <v>6</v>
      </c>
      <c r="H9" s="30">
        <v>5855</v>
      </c>
      <c r="I9" s="30">
        <v>10321</v>
      </c>
      <c r="J9" s="35">
        <v>3.0676691729300001</v>
      </c>
      <c r="K9" s="35">
        <v>1.6842362924300001</v>
      </c>
      <c r="L9" s="35">
        <v>0.67406896279299999</v>
      </c>
      <c r="M9" s="35">
        <v>0.56528155442799999</v>
      </c>
      <c r="N9" s="35">
        <v>0.77329332806100004</v>
      </c>
      <c r="O9" s="35">
        <v>0.400222323805</v>
      </c>
      <c r="P9" s="35">
        <v>0.16781539412499999</v>
      </c>
      <c r="Q9" s="35">
        <v>0.22956794469299999</v>
      </c>
      <c r="R9" s="30">
        <v>48.870000124000001</v>
      </c>
      <c r="S9" t="s">
        <v>65</v>
      </c>
      <c r="T9" s="30">
        <v>1658.9696178500001</v>
      </c>
      <c r="U9" s="30">
        <v>1.9969999790199999</v>
      </c>
      <c r="V9" s="30">
        <v>1658.9696178500001</v>
      </c>
      <c r="W9" s="30">
        <v>2.1349999904599999</v>
      </c>
      <c r="X9" s="30">
        <v>1658.9696178500001</v>
      </c>
      <c r="Y9" s="30">
        <v>2.1459999084499999</v>
      </c>
      <c r="Z9" s="30">
        <v>1658.9696178500001</v>
      </c>
      <c r="AA9" s="30">
        <v>1.5729999542199999</v>
      </c>
      <c r="AB9" s="30">
        <v>1658.9696178500001</v>
      </c>
      <c r="AC9" s="30">
        <v>2.1299998760199998</v>
      </c>
      <c r="AD9" s="3">
        <f t="shared" si="0"/>
        <v>1.5323457075842958E-16</v>
      </c>
      <c r="AE9" s="3">
        <f t="shared" si="1"/>
        <v>1.3705716668754004E-16</v>
      </c>
      <c r="AF9" s="27">
        <f t="shared" si="2"/>
        <v>1.9961999416339999</v>
      </c>
    </row>
    <row r="10" spans="1:32" x14ac:dyDescent="0.2">
      <c r="A10" t="s">
        <v>19</v>
      </c>
      <c r="B10">
        <v>7000</v>
      </c>
      <c r="C10">
        <v>1.52</v>
      </c>
      <c r="D10" s="1">
        <v>1E-3</v>
      </c>
      <c r="E10" s="30">
        <v>1259.9893076000001</v>
      </c>
      <c r="F10" t="s">
        <v>41</v>
      </c>
      <c r="G10" s="29">
        <v>7</v>
      </c>
      <c r="H10" s="30">
        <v>6936</v>
      </c>
      <c r="I10" s="30">
        <v>9335</v>
      </c>
      <c r="J10" s="35">
        <v>2.9393939393899999</v>
      </c>
      <c r="K10" s="35">
        <v>1.52333550914</v>
      </c>
      <c r="L10" s="35">
        <v>0.631393937282</v>
      </c>
      <c r="M10" s="35">
        <v>0.52854220919799999</v>
      </c>
      <c r="N10" s="35">
        <v>0.72269414373300001</v>
      </c>
      <c r="O10" s="35">
        <v>0.41448120489200002</v>
      </c>
      <c r="P10" s="35">
        <v>0.17348187776999999</v>
      </c>
      <c r="Q10" s="35">
        <v>0.23720780464899999</v>
      </c>
      <c r="R10" s="30">
        <v>17.117000102999999</v>
      </c>
      <c r="S10" t="s">
        <v>65</v>
      </c>
      <c r="T10" s="30">
        <v>1259.9893076000001</v>
      </c>
      <c r="U10" s="30">
        <v>2.0950000286099999</v>
      </c>
      <c r="V10" s="30">
        <v>1259.9893076000001</v>
      </c>
      <c r="W10" s="30">
        <v>1.83299994469</v>
      </c>
      <c r="X10" s="30">
        <v>1259.9893076000001</v>
      </c>
      <c r="Y10" s="30">
        <v>2.07400012016</v>
      </c>
      <c r="Z10" s="30">
        <v>1259.9893076000001</v>
      </c>
      <c r="AA10" s="30">
        <v>1.71700000763</v>
      </c>
      <c r="AB10" s="30">
        <v>1259.9893076000001</v>
      </c>
      <c r="AC10" s="30">
        <v>1.7869999408699999</v>
      </c>
      <c r="AD10" s="3">
        <f t="shared" si="0"/>
        <v>0</v>
      </c>
      <c r="AE10" s="3">
        <f t="shared" si="1"/>
        <v>0</v>
      </c>
      <c r="AF10" s="27">
        <f t="shared" si="2"/>
        <v>1.901200008392</v>
      </c>
    </row>
    <row r="11" spans="1:32" x14ac:dyDescent="0.2">
      <c r="A11" t="s">
        <v>19</v>
      </c>
      <c r="B11">
        <v>8000</v>
      </c>
      <c r="C11">
        <v>1.43</v>
      </c>
      <c r="D11" s="1">
        <v>1E-3</v>
      </c>
      <c r="E11" s="30">
        <v>1218.5692919000001</v>
      </c>
      <c r="F11" t="s">
        <v>41</v>
      </c>
      <c r="G11" s="29">
        <v>8</v>
      </c>
      <c r="H11" s="30">
        <v>7949</v>
      </c>
      <c r="I11" s="30">
        <v>8809</v>
      </c>
      <c r="J11" s="35">
        <v>2.97939393939</v>
      </c>
      <c r="K11" s="35">
        <v>1.4375</v>
      </c>
      <c r="L11" s="35">
        <v>0.61540488680100003</v>
      </c>
      <c r="M11" s="35">
        <v>0.51344239556100002</v>
      </c>
      <c r="N11" s="35">
        <v>0.70372405650699998</v>
      </c>
      <c r="O11" s="35">
        <v>0.42810774734000001</v>
      </c>
      <c r="P11" s="35">
        <v>0.17858865932599999</v>
      </c>
      <c r="Q11" s="35">
        <v>0.24477358487199999</v>
      </c>
      <c r="R11" s="30">
        <v>24.713000059100001</v>
      </c>
      <c r="S11" t="s">
        <v>65</v>
      </c>
      <c r="T11" s="30">
        <v>1218.5692919000001</v>
      </c>
      <c r="U11" s="30">
        <v>2.5069999694799998</v>
      </c>
      <c r="V11" s="30">
        <v>1218.5692919000001</v>
      </c>
      <c r="W11" s="30">
        <v>2.49100017548</v>
      </c>
      <c r="X11" s="30">
        <v>1218.5692919000001</v>
      </c>
      <c r="Y11" s="30">
        <v>2.01600003242</v>
      </c>
      <c r="Z11" s="30">
        <v>1218.5692919000001</v>
      </c>
      <c r="AA11" s="30">
        <v>1.95300006866</v>
      </c>
      <c r="AB11" s="30">
        <v>1218.5692919000001</v>
      </c>
      <c r="AC11" s="30">
        <v>2.3919999599500001</v>
      </c>
      <c r="AD11" s="3">
        <f t="shared" si="0"/>
        <v>0</v>
      </c>
      <c r="AE11" s="3">
        <f t="shared" si="1"/>
        <v>0</v>
      </c>
      <c r="AF11" s="27">
        <f t="shared" si="2"/>
        <v>2.2718000411979999</v>
      </c>
    </row>
    <row r="12" spans="1:32" x14ac:dyDescent="0.2">
      <c r="A12" t="s">
        <v>19</v>
      </c>
      <c r="B12">
        <v>9000</v>
      </c>
      <c r="C12">
        <v>1.34</v>
      </c>
      <c r="D12" s="1">
        <v>1E-3</v>
      </c>
      <c r="E12" s="30">
        <v>1082.86248034</v>
      </c>
      <c r="F12" t="s">
        <v>41</v>
      </c>
      <c r="G12" s="29">
        <v>9</v>
      </c>
      <c r="H12" s="30">
        <v>8988</v>
      </c>
      <c r="I12" s="30">
        <v>8255</v>
      </c>
      <c r="J12" s="35">
        <v>3.01939393939</v>
      </c>
      <c r="K12" s="35">
        <v>1.3470953002599999</v>
      </c>
      <c r="L12" s="35">
        <v>0.57897665703900003</v>
      </c>
      <c r="M12" s="35">
        <v>0.48379921764799999</v>
      </c>
      <c r="N12" s="35">
        <v>0.65718155204200002</v>
      </c>
      <c r="O12" s="35">
        <v>0.42979636030700002</v>
      </c>
      <c r="P12" s="35">
        <v>0.17957126624700001</v>
      </c>
      <c r="Q12" s="35">
        <v>0.24392541192700001</v>
      </c>
      <c r="R12" s="30">
        <v>11.9500000477</v>
      </c>
      <c r="S12" t="s">
        <v>65</v>
      </c>
      <c r="T12" s="30">
        <v>1082.86248034</v>
      </c>
      <c r="U12" s="30">
        <v>2.1600000858300001</v>
      </c>
      <c r="V12" s="30">
        <v>1082.86248034</v>
      </c>
      <c r="W12" s="30">
        <v>2.0190000534100001</v>
      </c>
      <c r="X12" s="30">
        <v>1082.86248034</v>
      </c>
      <c r="Y12" s="30">
        <v>1.9509999752</v>
      </c>
      <c r="Z12" s="30">
        <v>1082.86248034</v>
      </c>
      <c r="AA12" s="30">
        <v>2.23399996758</v>
      </c>
      <c r="AB12" s="30">
        <v>1082.86248034</v>
      </c>
      <c r="AC12" s="30">
        <v>1.8909997940100001</v>
      </c>
      <c r="AD12" s="3">
        <f t="shared" si="0"/>
        <v>0</v>
      </c>
      <c r="AE12" s="3">
        <f t="shared" si="1"/>
        <v>0</v>
      </c>
      <c r="AF12" s="27">
        <f t="shared" si="2"/>
        <v>2.050999975206</v>
      </c>
    </row>
    <row r="13" spans="1:32" x14ac:dyDescent="0.2">
      <c r="A13" t="s">
        <v>19</v>
      </c>
      <c r="B13">
        <v>5000</v>
      </c>
      <c r="C13">
        <v>1.73</v>
      </c>
      <c r="D13" s="1">
        <v>0.14000000000000001</v>
      </c>
      <c r="E13" s="30">
        <v>3052.3554426599999</v>
      </c>
      <c r="F13" t="s">
        <v>41</v>
      </c>
      <c r="G13" s="29">
        <v>6</v>
      </c>
      <c r="H13" s="30">
        <v>4933</v>
      </c>
      <c r="I13" s="30">
        <v>10617</v>
      </c>
      <c r="J13" s="35">
        <v>4.0134680134699998</v>
      </c>
      <c r="K13" s="35">
        <v>1.7325391644899999</v>
      </c>
      <c r="L13" s="35">
        <v>0.75672030137599999</v>
      </c>
      <c r="M13" s="35">
        <v>0.60908425947099998</v>
      </c>
      <c r="N13" s="35">
        <v>0.85640373724300001</v>
      </c>
      <c r="O13" s="35">
        <v>0.43676952122399998</v>
      </c>
      <c r="P13" s="35">
        <v>0.17577791946999999</v>
      </c>
      <c r="Q13" s="35">
        <v>0.24715277864900001</v>
      </c>
      <c r="R13" s="30">
        <v>33.095000028599998</v>
      </c>
      <c r="S13" t="s">
        <v>65</v>
      </c>
      <c r="T13" s="30">
        <v>3052.3554426599999</v>
      </c>
      <c r="U13" s="30">
        <v>1.8599998951000001</v>
      </c>
      <c r="V13" s="30">
        <v>3052.3554426599999</v>
      </c>
      <c r="W13" s="30">
        <v>2.0449998378799998</v>
      </c>
      <c r="X13" s="30">
        <v>3052.3554426599999</v>
      </c>
      <c r="Y13" s="30">
        <v>1.7890000343300001</v>
      </c>
      <c r="Z13" s="30">
        <v>3052.3554426599999</v>
      </c>
      <c r="AA13" s="30">
        <v>1.84799981117</v>
      </c>
      <c r="AB13" s="30">
        <v>3052.3554426599999</v>
      </c>
      <c r="AC13" s="30">
        <v>1.67900013924</v>
      </c>
      <c r="AD13" s="3">
        <f t="shared" si="0"/>
        <v>0</v>
      </c>
      <c r="AE13" s="3">
        <f t="shared" si="1"/>
        <v>0</v>
      </c>
      <c r="AF13" s="27">
        <f t="shared" si="2"/>
        <v>1.844199943544</v>
      </c>
    </row>
    <row r="14" spans="1:32" x14ac:dyDescent="0.2">
      <c r="A14" t="s">
        <v>19</v>
      </c>
      <c r="B14">
        <v>6000</v>
      </c>
      <c r="C14">
        <v>1.6</v>
      </c>
      <c r="D14" s="1">
        <v>0.15</v>
      </c>
      <c r="E14" s="30">
        <v>2950.90407925</v>
      </c>
      <c r="F14" t="s">
        <v>41</v>
      </c>
      <c r="G14" s="29">
        <v>6</v>
      </c>
      <c r="H14" s="30">
        <v>5855</v>
      </c>
      <c r="I14" s="30">
        <v>10321</v>
      </c>
      <c r="J14" s="35">
        <v>3.0676691729300001</v>
      </c>
      <c r="K14" s="35">
        <v>1.6842362924300001</v>
      </c>
      <c r="L14" s="35">
        <v>0.67406896279299999</v>
      </c>
      <c r="M14" s="35">
        <v>0.56528155442799999</v>
      </c>
      <c r="N14" s="35">
        <v>0.77329332806100004</v>
      </c>
      <c r="O14" s="35">
        <v>0.400222323805</v>
      </c>
      <c r="P14" s="35">
        <v>0.16781539412499999</v>
      </c>
      <c r="Q14" s="35">
        <v>0.22956794469299999</v>
      </c>
      <c r="R14" s="30">
        <v>28.616000175500002</v>
      </c>
      <c r="S14" t="s">
        <v>65</v>
      </c>
      <c r="T14" s="30">
        <v>2950.90407925</v>
      </c>
      <c r="U14" s="30">
        <v>1.66500020027</v>
      </c>
      <c r="V14" s="30">
        <v>2950.90407925</v>
      </c>
      <c r="W14" s="30">
        <v>2.2960000038100001</v>
      </c>
      <c r="X14" s="30">
        <v>2950.90407925</v>
      </c>
      <c r="Y14" s="30">
        <v>1.9479999542199999</v>
      </c>
      <c r="Z14" s="30">
        <v>2950.90407925</v>
      </c>
      <c r="AA14" s="30">
        <v>1.82400012016</v>
      </c>
      <c r="AB14" s="30">
        <v>2950.90407925</v>
      </c>
      <c r="AC14" s="30">
        <v>1.86400008202</v>
      </c>
      <c r="AD14" s="3">
        <f t="shared" si="0"/>
        <v>0</v>
      </c>
      <c r="AE14" s="3">
        <f t="shared" si="1"/>
        <v>0</v>
      </c>
      <c r="AF14" s="27">
        <f t="shared" si="2"/>
        <v>1.9194000720960003</v>
      </c>
    </row>
    <row r="15" spans="1:32" x14ac:dyDescent="0.2">
      <c r="A15" t="s">
        <v>19</v>
      </c>
      <c r="B15">
        <v>7000</v>
      </c>
      <c r="C15">
        <v>1.52</v>
      </c>
      <c r="D15" s="1">
        <v>0.12</v>
      </c>
      <c r="E15" s="30">
        <v>2221.8774681499999</v>
      </c>
      <c r="F15" t="s">
        <v>41</v>
      </c>
      <c r="G15" s="29">
        <v>7</v>
      </c>
      <c r="H15" s="30">
        <v>6936</v>
      </c>
      <c r="I15" s="30">
        <v>9335</v>
      </c>
      <c r="J15" s="35">
        <v>2.9393939393899999</v>
      </c>
      <c r="K15" s="35">
        <v>1.52333550914</v>
      </c>
      <c r="L15" s="35">
        <v>0.631393937282</v>
      </c>
      <c r="M15" s="35">
        <v>0.52854220919799999</v>
      </c>
      <c r="N15" s="35">
        <v>0.72269414373300001</v>
      </c>
      <c r="O15" s="35">
        <v>0.41448120489200002</v>
      </c>
      <c r="P15" s="35">
        <v>0.17348187776999999</v>
      </c>
      <c r="Q15" s="35">
        <v>0.23720780464899999</v>
      </c>
      <c r="R15" s="30">
        <v>10.996000051499999</v>
      </c>
      <c r="S15" t="s">
        <v>65</v>
      </c>
      <c r="T15" s="30">
        <v>2221.8774681499999</v>
      </c>
      <c r="U15" s="30">
        <v>1.9030001163500001</v>
      </c>
      <c r="V15" s="30">
        <v>2221.8774681499999</v>
      </c>
      <c r="W15" s="30">
        <v>1.64300012589</v>
      </c>
      <c r="X15" s="30">
        <v>2221.8774681499999</v>
      </c>
      <c r="Y15" s="30">
        <v>1.9539999961900001</v>
      </c>
      <c r="Z15" s="30">
        <v>2221.8774681499999</v>
      </c>
      <c r="AA15" s="30">
        <v>1.9319999217999999</v>
      </c>
      <c r="AB15" s="30">
        <v>2221.8774681499999</v>
      </c>
      <c r="AC15" s="30">
        <v>1.52900004387</v>
      </c>
      <c r="AD15" s="3">
        <f t="shared" si="0"/>
        <v>0</v>
      </c>
      <c r="AE15" s="3">
        <f t="shared" si="1"/>
        <v>0</v>
      </c>
      <c r="AF15" s="27">
        <f t="shared" si="2"/>
        <v>1.7922000408199998</v>
      </c>
    </row>
    <row r="16" spans="1:32" x14ac:dyDescent="0.2">
      <c r="A16" t="s">
        <v>19</v>
      </c>
      <c r="B16">
        <v>8000</v>
      </c>
      <c r="C16">
        <v>1.43</v>
      </c>
      <c r="D16" s="1">
        <v>0.12</v>
      </c>
      <c r="E16" s="30">
        <v>2122.7347115900002</v>
      </c>
      <c r="F16" t="s">
        <v>41</v>
      </c>
      <c r="G16" s="29">
        <v>8</v>
      </c>
      <c r="H16" s="30">
        <v>7949</v>
      </c>
      <c r="I16" s="30">
        <v>8809</v>
      </c>
      <c r="J16" s="35">
        <v>2.97939393939</v>
      </c>
      <c r="K16" s="35">
        <v>1.4375</v>
      </c>
      <c r="L16" s="35">
        <v>0.61540488680100003</v>
      </c>
      <c r="M16" s="35">
        <v>0.51344239556100002</v>
      </c>
      <c r="N16" s="35">
        <v>0.70372405650699998</v>
      </c>
      <c r="O16" s="35">
        <v>0.42810774734000001</v>
      </c>
      <c r="P16" s="35">
        <v>0.17858865932599999</v>
      </c>
      <c r="Q16" s="35">
        <v>0.24477358487199999</v>
      </c>
      <c r="R16" s="30">
        <v>35.5209999084</v>
      </c>
      <c r="S16" t="s">
        <v>65</v>
      </c>
      <c r="T16" s="30">
        <v>2122.7347115900002</v>
      </c>
      <c r="U16" s="30">
        <v>2.6260001659399999</v>
      </c>
      <c r="V16" s="30">
        <v>2122.7347115900002</v>
      </c>
      <c r="W16" s="30">
        <v>2</v>
      </c>
      <c r="X16" s="30">
        <v>2122.7347115900002</v>
      </c>
      <c r="Y16" s="30">
        <v>2.6210000514999998</v>
      </c>
      <c r="Z16" s="30">
        <v>2122.7347115900002</v>
      </c>
      <c r="AA16" s="30">
        <v>2.3120000362400002</v>
      </c>
      <c r="AB16" s="30">
        <v>2185.7973784699998</v>
      </c>
      <c r="AC16" s="30">
        <v>1.9470000267000001</v>
      </c>
      <c r="AD16" s="3">
        <f t="shared" si="0"/>
        <v>1.3207445329422186E-2</v>
      </c>
      <c r="AE16" s="3">
        <f t="shared" si="1"/>
        <v>5.9416437236063692E-3</v>
      </c>
      <c r="AF16" s="27">
        <f t="shared" si="2"/>
        <v>2.301200056076</v>
      </c>
    </row>
    <row r="17" spans="1:32" x14ac:dyDescent="0.2">
      <c r="A17" t="s">
        <v>19</v>
      </c>
      <c r="B17">
        <v>9000</v>
      </c>
      <c r="C17">
        <v>1.34</v>
      </c>
      <c r="D17" s="1">
        <v>0.12</v>
      </c>
      <c r="E17" s="30">
        <v>1937.20118389</v>
      </c>
      <c r="F17" t="s">
        <v>41</v>
      </c>
      <c r="G17" s="29">
        <v>9</v>
      </c>
      <c r="H17" s="30">
        <v>8988</v>
      </c>
      <c r="I17" s="30">
        <v>8255</v>
      </c>
      <c r="J17" s="35">
        <v>3.01939393939</v>
      </c>
      <c r="K17" s="35">
        <v>1.3470953002599999</v>
      </c>
      <c r="L17" s="35">
        <v>0.57897665703900003</v>
      </c>
      <c r="M17" s="35">
        <v>0.48379921764799999</v>
      </c>
      <c r="N17" s="35">
        <v>0.65718155204200002</v>
      </c>
      <c r="O17" s="35">
        <v>0.42979636030700002</v>
      </c>
      <c r="P17" s="35">
        <v>0.17957126624700001</v>
      </c>
      <c r="Q17" s="35">
        <v>0.24392541192700001</v>
      </c>
      <c r="R17" s="30">
        <v>20.252000093500001</v>
      </c>
      <c r="S17" t="s">
        <v>65</v>
      </c>
      <c r="T17" s="30">
        <v>1937.20118389</v>
      </c>
      <c r="U17" s="30">
        <v>2.3020000457799998</v>
      </c>
      <c r="V17" s="30">
        <v>1937.20118389</v>
      </c>
      <c r="W17" s="30">
        <v>1.9160001277900001</v>
      </c>
      <c r="X17" s="30">
        <v>1937.20118389</v>
      </c>
      <c r="Y17" s="30">
        <v>1.80099987984</v>
      </c>
      <c r="Z17" s="30">
        <v>1937.20118389</v>
      </c>
      <c r="AA17" s="30">
        <v>1.73500013351</v>
      </c>
      <c r="AB17" s="30">
        <v>1937.20118389</v>
      </c>
      <c r="AC17" s="30">
        <v>1.76099991798</v>
      </c>
      <c r="AD17" s="3">
        <f t="shared" si="0"/>
        <v>1.312261727932929E-16</v>
      </c>
      <c r="AE17" s="3">
        <f t="shared" si="1"/>
        <v>1.1737225711717456E-16</v>
      </c>
      <c r="AF17" s="27">
        <f t="shared" si="2"/>
        <v>1.90300002098</v>
      </c>
    </row>
    <row r="18" spans="1:32" x14ac:dyDescent="0.2">
      <c r="J18" s="37">
        <f>SUM(J8:J12)/SUM(J3:J7)-1</f>
        <v>-5.7970715023505481E-2</v>
      </c>
      <c r="K18" s="37">
        <f>SUM(K8:K12)/SUM(K3:K7)-1</f>
        <v>1.3119595925572769E-2</v>
      </c>
      <c r="L18" s="37">
        <f>SUM(L8:L12)/SUM(L3:L7)-1</f>
        <v>-3.2467975258313131E-2</v>
      </c>
      <c r="M18" s="37">
        <f t="shared" ref="M18:R19" si="3">SUM(M8:M12)/SUM(M3:M7)-1</f>
        <v>-2.3171074126440261E-2</v>
      </c>
      <c r="N18" s="37">
        <f t="shared" si="3"/>
        <v>-2.8417532459344419E-2</v>
      </c>
      <c r="O18" s="37">
        <f t="shared" si="3"/>
        <v>-4.3777017816337027E-2</v>
      </c>
      <c r="P18" s="37">
        <f t="shared" si="3"/>
        <v>-3.5008634691339857E-2</v>
      </c>
      <c r="Q18" s="37">
        <f t="shared" si="3"/>
        <v>-4.0046692561437003E-2</v>
      </c>
      <c r="R18" s="37">
        <f t="shared" si="3"/>
        <v>1.7141550419228406</v>
      </c>
    </row>
    <row r="19" spans="1:32" x14ac:dyDescent="0.2">
      <c r="J19" s="37">
        <f>SUM(J13:J17)/SUM(J3:J7)-1</f>
        <v>-5.7970715023505481E-2</v>
      </c>
      <c r="K19" s="37">
        <f>SUM(K13:K17)/SUM(K3:K7)-1</f>
        <v>1.3119595925572769E-2</v>
      </c>
      <c r="L19" s="37">
        <f>SUM(L13:L17)/SUM(L3:L7)-1</f>
        <v>-3.2467975258313131E-2</v>
      </c>
      <c r="M19" s="37">
        <f t="shared" ref="M19:Q19" si="4">SUM(M13:M17)/SUM(M3:M7)-1</f>
        <v>-2.3171074126440261E-2</v>
      </c>
      <c r="N19" s="37">
        <f t="shared" si="4"/>
        <v>-2.8417532459344419E-2</v>
      </c>
      <c r="O19" s="37">
        <f t="shared" si="4"/>
        <v>-4.3777017816337027E-2</v>
      </c>
      <c r="P19" s="37">
        <f t="shared" si="4"/>
        <v>-3.5008634691339857E-2</v>
      </c>
      <c r="Q19" s="37">
        <f t="shared" si="4"/>
        <v>-4.0046692561437003E-2</v>
      </c>
      <c r="R19" s="37">
        <f t="shared" si="3"/>
        <v>1.5430889301831914</v>
      </c>
    </row>
    <row r="20" spans="1:32" x14ac:dyDescent="0.2">
      <c r="R20" s="4"/>
    </row>
    <row r="21" spans="1:32" x14ac:dyDescent="0.2">
      <c r="R21" s="4"/>
    </row>
    <row r="22" spans="1:32" x14ac:dyDescent="0.2">
      <c r="R22" s="4"/>
    </row>
    <row r="30" spans="1:32" x14ac:dyDescent="0.2">
      <c r="R30" s="1"/>
    </row>
    <row r="31" spans="1:32" x14ac:dyDescent="0.2">
      <c r="R31" s="1"/>
    </row>
    <row r="32" spans="1:32" x14ac:dyDescent="0.2">
      <c r="R32" s="1"/>
    </row>
    <row r="33" spans="18:18" x14ac:dyDescent="0.2">
      <c r="R33" s="1"/>
    </row>
    <row r="34" spans="18:18" x14ac:dyDescent="0.2">
      <c r="R34" s="1"/>
    </row>
    <row r="35" spans="18:18" x14ac:dyDescent="0.2">
      <c r="R35" s="1"/>
    </row>
    <row r="36" spans="18:18" x14ac:dyDescent="0.2">
      <c r="R36" s="1"/>
    </row>
    <row r="37" spans="18:18" x14ac:dyDescent="0.2">
      <c r="R37" s="1"/>
    </row>
    <row r="38" spans="18:18" x14ac:dyDescent="0.2">
      <c r="R38" s="2"/>
    </row>
    <row r="39" spans="18:18" x14ac:dyDescent="0.2">
      <c r="R39" s="2"/>
    </row>
    <row r="40" spans="18:18" x14ac:dyDescent="0.2">
      <c r="R40" s="2"/>
    </row>
    <row r="41" spans="18:18" x14ac:dyDescent="0.2">
      <c r="R41" s="2"/>
    </row>
    <row r="42" spans="18:18" x14ac:dyDescent="0.2">
      <c r="R42" s="2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M19" sqref="M19"/>
    </sheetView>
  </sheetViews>
  <sheetFormatPr defaultRowHeight="14.25" x14ac:dyDescent="0.2"/>
  <cols>
    <col min="2" max="2" width="7.25" customWidth="1"/>
    <col min="3" max="3" width="6.875" customWidth="1"/>
    <col min="4" max="4" width="6.125" customWidth="1"/>
    <col min="5" max="5" width="7.125" customWidth="1"/>
    <col min="6" max="6" width="5.375" customWidth="1"/>
    <col min="7" max="7" width="4.625" customWidth="1"/>
    <col min="10" max="17" width="6.125" customWidth="1"/>
    <col min="18" max="18" width="6.25" customWidth="1"/>
    <col min="20" max="20" width="7" customWidth="1"/>
    <col min="21" max="21" width="5.5" customWidth="1"/>
    <col min="22" max="22" width="7" customWidth="1"/>
    <col min="23" max="23" width="5.5" customWidth="1"/>
    <col min="24" max="24" width="7" customWidth="1"/>
    <col min="25" max="25" width="5.5" customWidth="1"/>
    <col min="26" max="26" width="7" customWidth="1"/>
    <col min="27" max="27" width="5.5" customWidth="1"/>
    <col min="28" max="28" width="7" customWidth="1"/>
    <col min="29" max="29" width="5.5" customWidth="1"/>
    <col min="30" max="32" width="6.25" style="32" customWidth="1"/>
  </cols>
  <sheetData>
    <row r="1" spans="1:32" x14ac:dyDescent="0.2">
      <c r="B1" t="s">
        <v>10</v>
      </c>
      <c r="C1" s="24" t="s">
        <v>42</v>
      </c>
      <c r="D1" s="1" t="s">
        <v>101</v>
      </c>
      <c r="E1" s="2" t="s">
        <v>44</v>
      </c>
      <c r="F1" s="3" t="s">
        <v>5</v>
      </c>
      <c r="G1" t="s">
        <v>0</v>
      </c>
      <c r="H1" s="2" t="s">
        <v>45</v>
      </c>
      <c r="I1" s="2" t="s">
        <v>14</v>
      </c>
      <c r="J1" s="1" t="s">
        <v>1</v>
      </c>
      <c r="K1" s="1" t="s">
        <v>46</v>
      </c>
      <c r="L1" s="1" t="s">
        <v>47</v>
      </c>
      <c r="M1" s="1" t="s">
        <v>3</v>
      </c>
      <c r="N1" s="1" t="s">
        <v>4</v>
      </c>
      <c r="O1" s="1" t="s">
        <v>7</v>
      </c>
      <c r="P1" s="1" t="s">
        <v>48</v>
      </c>
      <c r="Q1" s="1" t="s">
        <v>49</v>
      </c>
      <c r="R1" s="2" t="s">
        <v>11</v>
      </c>
      <c r="S1" s="2" t="s">
        <v>50</v>
      </c>
      <c r="T1" s="2" t="s">
        <v>51</v>
      </c>
      <c r="U1" s="2" t="s">
        <v>52</v>
      </c>
      <c r="V1" s="2" t="s">
        <v>64</v>
      </c>
      <c r="W1" s="2" t="s">
        <v>68</v>
      </c>
      <c r="X1" s="2" t="s">
        <v>70</v>
      </c>
      <c r="Y1" s="2" t="s">
        <v>68</v>
      </c>
      <c r="Z1" s="2" t="s">
        <v>53</v>
      </c>
      <c r="AA1" s="2" t="s">
        <v>54</v>
      </c>
      <c r="AB1" s="2" t="s">
        <v>70</v>
      </c>
      <c r="AC1" s="2" t="s">
        <v>68</v>
      </c>
      <c r="AD1" s="10" t="s">
        <v>7</v>
      </c>
      <c r="AE1" s="10" t="s">
        <v>5</v>
      </c>
      <c r="AF1" s="31" t="s">
        <v>55</v>
      </c>
    </row>
    <row r="2" spans="1:32" x14ac:dyDescent="0.2">
      <c r="A2" t="s">
        <v>17</v>
      </c>
      <c r="B2" t="s">
        <v>58</v>
      </c>
      <c r="C2" s="24" t="s">
        <v>58</v>
      </c>
      <c r="D2" s="25"/>
      <c r="E2" s="4">
        <v>2494</v>
      </c>
      <c r="F2" t="s">
        <v>104</v>
      </c>
      <c r="G2">
        <v>1</v>
      </c>
      <c r="H2" s="4">
        <v>1947</v>
      </c>
      <c r="I2" s="4">
        <v>547</v>
      </c>
      <c r="J2" s="25">
        <v>1.2</v>
      </c>
      <c r="K2" s="25">
        <v>0.14259645464000001</v>
      </c>
      <c r="L2" s="25">
        <v>0.130251439085</v>
      </c>
      <c r="M2" s="25">
        <v>8.6123068759699994E-2</v>
      </c>
      <c r="N2" s="25">
        <v>0.121011660565</v>
      </c>
      <c r="O2" s="25">
        <v>0.91342691102100004</v>
      </c>
      <c r="P2" s="25">
        <v>0.30198180234200001</v>
      </c>
      <c r="Q2" s="25">
        <v>0.42431510962199998</v>
      </c>
      <c r="R2" s="4">
        <v>1.03600001335</v>
      </c>
      <c r="S2" t="s">
        <v>69</v>
      </c>
      <c r="T2" s="4">
        <v>2494</v>
      </c>
      <c r="U2" s="30">
        <v>0.88200000000000001</v>
      </c>
      <c r="V2" s="4">
        <v>2494</v>
      </c>
      <c r="W2" s="30">
        <v>0.91</v>
      </c>
      <c r="X2" s="4">
        <v>2494</v>
      </c>
      <c r="Y2" s="30">
        <v>0.92298999999999998</v>
      </c>
      <c r="Z2" s="4">
        <v>2494</v>
      </c>
      <c r="AA2" s="30">
        <v>0.91</v>
      </c>
      <c r="AB2" s="4">
        <v>2494</v>
      </c>
      <c r="AC2" s="30">
        <v>0.89900016000000005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0.90479803200000009</v>
      </c>
    </row>
    <row r="3" spans="1:32" x14ac:dyDescent="0.2">
      <c r="A3" t="s">
        <v>62</v>
      </c>
      <c r="B3">
        <v>13000</v>
      </c>
      <c r="C3" s="24" t="s">
        <v>58</v>
      </c>
      <c r="D3" s="1"/>
      <c r="E3" s="2">
        <v>142</v>
      </c>
      <c r="F3" t="s">
        <v>41</v>
      </c>
      <c r="G3">
        <v>6</v>
      </c>
      <c r="H3" s="2">
        <v>12998</v>
      </c>
      <c r="I3" s="2">
        <v>142</v>
      </c>
      <c r="J3" s="1">
        <v>0.4</v>
      </c>
      <c r="K3" s="1">
        <v>3.7017726798700003E-2</v>
      </c>
      <c r="L3" s="1">
        <v>4.8027826825299998E-2</v>
      </c>
      <c r="M3" s="1">
        <v>3.4427154633000001E-2</v>
      </c>
      <c r="N3" s="1">
        <v>4.6115990218299999E-2</v>
      </c>
      <c r="O3" s="1">
        <v>1.2974277725500001</v>
      </c>
      <c r="P3" s="1">
        <v>0.46500903229599999</v>
      </c>
      <c r="Q3" s="1">
        <v>0.62289062844200005</v>
      </c>
      <c r="R3" s="2">
        <v>2.3429999351499999</v>
      </c>
      <c r="S3" t="s">
        <v>106</v>
      </c>
      <c r="T3" s="30">
        <v>142</v>
      </c>
      <c r="U3" s="30">
        <v>1.2460000515</v>
      </c>
      <c r="V3" s="30">
        <v>142</v>
      </c>
      <c r="W3" s="30">
        <v>1.27699995041</v>
      </c>
      <c r="X3" s="30">
        <v>142</v>
      </c>
      <c r="Y3" s="30">
        <v>1.2620000839200001</v>
      </c>
      <c r="Z3" s="30">
        <v>142</v>
      </c>
      <c r="AA3" s="30">
        <v>1.2509999275200001</v>
      </c>
      <c r="AB3" s="30">
        <v>148</v>
      </c>
      <c r="AC3" s="30">
        <v>1.3960001468700001</v>
      </c>
      <c r="AD3" s="3">
        <f t="shared" si="0"/>
        <v>1.8737999811450752E-2</v>
      </c>
      <c r="AE3" s="3">
        <f t="shared" si="1"/>
        <v>8.450704225352032E-3</v>
      </c>
      <c r="AF3" s="27">
        <f t="shared" si="2"/>
        <v>1.2864000320439999</v>
      </c>
    </row>
    <row r="4" spans="1:32" x14ac:dyDescent="0.2">
      <c r="A4" t="s">
        <v>62</v>
      </c>
      <c r="B4">
        <v>15000</v>
      </c>
      <c r="C4" s="24" t="s">
        <v>58</v>
      </c>
      <c r="D4" s="1"/>
      <c r="E4" s="2">
        <v>122</v>
      </c>
      <c r="F4" t="s">
        <v>41</v>
      </c>
      <c r="G4">
        <v>7</v>
      </c>
      <c r="H4" s="2">
        <v>14948</v>
      </c>
      <c r="I4" s="2">
        <v>122</v>
      </c>
      <c r="J4" s="1">
        <v>0.25</v>
      </c>
      <c r="K4" s="1">
        <v>3.1803962460899997E-2</v>
      </c>
      <c r="L4" s="1">
        <v>4.2684627325099998E-2</v>
      </c>
      <c r="M4" s="1">
        <v>3.1870561640400003E-2</v>
      </c>
      <c r="N4" s="1">
        <v>4.1417757896499999E-2</v>
      </c>
      <c r="O4" s="1">
        <v>1.34211664278</v>
      </c>
      <c r="P4" s="1">
        <v>0.50104702644499999</v>
      </c>
      <c r="Q4" s="1">
        <v>0.65114147250400001</v>
      </c>
      <c r="R4" s="2">
        <v>2.27399992943</v>
      </c>
      <c r="S4" t="s">
        <v>106</v>
      </c>
      <c r="T4" s="30">
        <v>122</v>
      </c>
      <c r="U4" s="30">
        <v>1.42000007629</v>
      </c>
      <c r="V4" s="30">
        <v>122</v>
      </c>
      <c r="W4" s="30">
        <v>1.36199998856</v>
      </c>
      <c r="X4" s="30">
        <v>122</v>
      </c>
      <c r="Y4" s="30">
        <v>1.17200016975</v>
      </c>
      <c r="Z4" s="30">
        <v>122</v>
      </c>
      <c r="AA4" s="30">
        <v>1.9470000267000001</v>
      </c>
      <c r="AB4" s="30">
        <v>122</v>
      </c>
      <c r="AC4" s="30">
        <v>1.0810000896500001</v>
      </c>
      <c r="AD4" s="3">
        <f t="shared" si="0"/>
        <v>0</v>
      </c>
      <c r="AE4" s="3">
        <f t="shared" si="1"/>
        <v>0</v>
      </c>
      <c r="AF4" s="27">
        <f t="shared" si="2"/>
        <v>1.3964000701899999</v>
      </c>
    </row>
    <row r="5" spans="1:32" x14ac:dyDescent="0.2">
      <c r="A5" t="s">
        <v>62</v>
      </c>
      <c r="B5">
        <v>17000</v>
      </c>
      <c r="C5" s="24" t="s">
        <v>60</v>
      </c>
      <c r="D5" s="1"/>
      <c r="E5" s="2">
        <v>106</v>
      </c>
      <c r="F5" t="s">
        <v>41</v>
      </c>
      <c r="G5">
        <v>8</v>
      </c>
      <c r="H5" s="2">
        <v>16907</v>
      </c>
      <c r="I5" s="2">
        <v>106</v>
      </c>
      <c r="J5" s="1">
        <v>0.25</v>
      </c>
      <c r="K5" s="1">
        <v>2.7632950990600001E-2</v>
      </c>
      <c r="L5" s="1">
        <v>4.09515828618E-2</v>
      </c>
      <c r="M5" s="1">
        <v>3.0312684506900001E-2</v>
      </c>
      <c r="N5" s="1">
        <v>3.8011413740199999E-2</v>
      </c>
      <c r="O5" s="1">
        <v>1.48198369677</v>
      </c>
      <c r="P5" s="1">
        <v>0.54848800834199996</v>
      </c>
      <c r="Q5" s="1">
        <v>0.68779142975200003</v>
      </c>
      <c r="R5" s="2">
        <v>2.3220000267000001</v>
      </c>
      <c r="S5" t="s">
        <v>106</v>
      </c>
      <c r="T5" s="30">
        <v>106</v>
      </c>
      <c r="U5" s="30">
        <v>1.33500003815</v>
      </c>
      <c r="V5" s="30">
        <v>106</v>
      </c>
      <c r="W5" s="30">
        <v>1.09000015259</v>
      </c>
      <c r="X5" s="30">
        <v>106</v>
      </c>
      <c r="Y5" s="30">
        <v>1.29699993134</v>
      </c>
      <c r="Z5" s="30">
        <v>106</v>
      </c>
      <c r="AA5" s="30">
        <v>1.05799984932</v>
      </c>
      <c r="AB5" s="30">
        <v>106</v>
      </c>
      <c r="AC5" s="30">
        <v>1.3650000095399999</v>
      </c>
      <c r="AD5" s="3">
        <f t="shared" si="0"/>
        <v>0</v>
      </c>
      <c r="AE5" s="3">
        <f t="shared" si="1"/>
        <v>0</v>
      </c>
      <c r="AF5" s="27">
        <f t="shared" si="2"/>
        <v>1.228999996188</v>
      </c>
    </row>
    <row r="6" spans="1:32" x14ac:dyDescent="0.2">
      <c r="A6" t="s">
        <v>62</v>
      </c>
      <c r="B6">
        <v>19000</v>
      </c>
      <c r="C6" s="24" t="s">
        <v>58</v>
      </c>
      <c r="D6" s="1"/>
      <c r="E6" s="2">
        <v>95</v>
      </c>
      <c r="F6" t="s">
        <v>41</v>
      </c>
      <c r="G6">
        <v>9</v>
      </c>
      <c r="H6" s="2">
        <v>18854</v>
      </c>
      <c r="I6" s="2">
        <v>95</v>
      </c>
      <c r="J6" s="1">
        <v>0.25</v>
      </c>
      <c r="K6" s="1">
        <v>2.4765380604799998E-2</v>
      </c>
      <c r="L6" s="1">
        <v>3.8073674798000001E-2</v>
      </c>
      <c r="M6" s="1">
        <v>2.85357096645E-2</v>
      </c>
      <c r="N6" s="1">
        <v>3.4823215875900003E-2</v>
      </c>
      <c r="O6" s="1">
        <v>1.5373749107900001</v>
      </c>
      <c r="P6" s="1">
        <v>0.576120959333</v>
      </c>
      <c r="Q6" s="1">
        <v>0.70306240052699998</v>
      </c>
      <c r="R6" s="2">
        <v>2.6400001048999999</v>
      </c>
      <c r="S6" t="s">
        <v>106</v>
      </c>
      <c r="T6" s="30">
        <v>95</v>
      </c>
      <c r="U6" s="30">
        <v>1.1659998893700001</v>
      </c>
      <c r="V6" s="30">
        <v>100</v>
      </c>
      <c r="W6" s="30">
        <v>1.30599999428</v>
      </c>
      <c r="X6" s="30">
        <v>95</v>
      </c>
      <c r="Y6" s="30">
        <v>1.1400001048999999</v>
      </c>
      <c r="Z6" s="30">
        <v>95</v>
      </c>
      <c r="AA6" s="30">
        <v>1.03499984741</v>
      </c>
      <c r="AB6" s="30">
        <v>95</v>
      </c>
      <c r="AC6" s="30">
        <v>1.15600013733</v>
      </c>
      <c r="AD6" s="3">
        <f t="shared" si="0"/>
        <v>2.3292374765622809E-2</v>
      </c>
      <c r="AE6" s="3">
        <f t="shared" si="1"/>
        <v>1.0526315789473684E-2</v>
      </c>
      <c r="AF6" s="27">
        <f t="shared" si="2"/>
        <v>1.1605999946579999</v>
      </c>
    </row>
    <row r="7" spans="1:32" x14ac:dyDescent="0.2">
      <c r="A7" t="s">
        <v>62</v>
      </c>
      <c r="B7">
        <v>21000</v>
      </c>
      <c r="C7" s="24" t="s">
        <v>60</v>
      </c>
      <c r="D7" s="1"/>
      <c r="E7" s="2">
        <v>84</v>
      </c>
      <c r="F7" t="s">
        <v>41</v>
      </c>
      <c r="G7">
        <v>9</v>
      </c>
      <c r="H7" s="2">
        <v>20160</v>
      </c>
      <c r="I7" s="2">
        <v>84</v>
      </c>
      <c r="J7" s="1">
        <v>0.25</v>
      </c>
      <c r="K7" s="1">
        <v>2.1897810218999999E-2</v>
      </c>
      <c r="L7" s="1">
        <v>3.4502331019099997E-2</v>
      </c>
      <c r="M7" s="1">
        <v>2.66815341406E-2</v>
      </c>
      <c r="N7" s="1">
        <v>3.1544905244300002E-2</v>
      </c>
      <c r="O7" s="1">
        <v>1.57560644987</v>
      </c>
      <c r="P7" s="1">
        <v>0.60922836287799997</v>
      </c>
      <c r="Q7" s="1">
        <v>0.72027533641200003</v>
      </c>
      <c r="R7" s="2">
        <v>2.4089999198899998</v>
      </c>
      <c r="S7" t="s">
        <v>106</v>
      </c>
      <c r="T7" s="30">
        <v>84</v>
      </c>
      <c r="U7" s="30">
        <v>1.1820001602200001</v>
      </c>
      <c r="V7" s="30">
        <v>84</v>
      </c>
      <c r="W7" s="30">
        <v>0.981999874115</v>
      </c>
      <c r="X7" s="30">
        <v>84</v>
      </c>
      <c r="Y7" s="30">
        <v>1.2990000248</v>
      </c>
      <c r="Z7" s="30">
        <v>84</v>
      </c>
      <c r="AA7" s="30">
        <v>1.26099991798</v>
      </c>
      <c r="AB7" s="30">
        <v>84</v>
      </c>
      <c r="AC7" s="30">
        <v>1.10500001907</v>
      </c>
      <c r="AD7" s="3">
        <f t="shared" si="0"/>
        <v>0</v>
      </c>
      <c r="AE7" s="3">
        <f t="shared" si="1"/>
        <v>0</v>
      </c>
      <c r="AF7" s="27">
        <f t="shared" si="2"/>
        <v>1.1657999992370001</v>
      </c>
    </row>
    <row r="8" spans="1:32" x14ac:dyDescent="0.2">
      <c r="A8" t="s">
        <v>63</v>
      </c>
      <c r="B8">
        <v>13000</v>
      </c>
      <c r="C8" s="1">
        <v>3.7017726798700003E-2</v>
      </c>
      <c r="D8" s="35">
        <v>1E-3</v>
      </c>
      <c r="E8" s="30">
        <v>6.6203115928500003</v>
      </c>
      <c r="F8" t="s">
        <v>41</v>
      </c>
      <c r="G8" s="29">
        <v>6</v>
      </c>
      <c r="H8" s="30">
        <v>12998</v>
      </c>
      <c r="I8" s="30">
        <v>142</v>
      </c>
      <c r="J8" s="35">
        <v>0.4</v>
      </c>
      <c r="K8" s="35">
        <v>3.7017726798700003E-2</v>
      </c>
      <c r="L8" s="35">
        <v>4.8027826825299998E-2</v>
      </c>
      <c r="M8" s="35">
        <v>3.4427154633000001E-2</v>
      </c>
      <c r="N8" s="35">
        <v>4.6115990218299999E-2</v>
      </c>
      <c r="O8" s="35">
        <v>1.2974277725500001</v>
      </c>
      <c r="P8" s="35">
        <v>0.46500903229599999</v>
      </c>
      <c r="Q8" s="35">
        <v>0.62289062844200005</v>
      </c>
      <c r="R8" s="30">
        <v>2.5869998931899998</v>
      </c>
      <c r="S8" t="s">
        <v>106</v>
      </c>
      <c r="T8" s="30">
        <v>6.6203115928500003</v>
      </c>
      <c r="U8" s="30">
        <v>1.96200013161</v>
      </c>
      <c r="V8" s="30">
        <v>6.6203115928500003</v>
      </c>
      <c r="W8" s="30">
        <v>1.70300006866</v>
      </c>
      <c r="X8" s="30">
        <v>6.6203115928500003</v>
      </c>
      <c r="Y8" s="30">
        <v>1.98199987411</v>
      </c>
      <c r="Z8" s="30">
        <v>6.6203115928500003</v>
      </c>
      <c r="AA8" s="30">
        <v>1.72600007057</v>
      </c>
      <c r="AB8" s="30">
        <v>6.6203115928500003</v>
      </c>
      <c r="AC8" s="30">
        <v>1.7130000591300001</v>
      </c>
      <c r="AD8" s="3">
        <f t="shared" si="0"/>
        <v>1.4999500361453886E-16</v>
      </c>
      <c r="AE8" s="3">
        <f t="shared" si="1"/>
        <v>-1.3415960974697421E-16</v>
      </c>
      <c r="AF8" s="27">
        <f t="shared" si="2"/>
        <v>1.8172000408159998</v>
      </c>
    </row>
    <row r="9" spans="1:32" x14ac:dyDescent="0.2">
      <c r="A9" t="s">
        <v>63</v>
      </c>
      <c r="B9">
        <v>15000</v>
      </c>
      <c r="C9" s="1">
        <v>3.1803962460899997E-2</v>
      </c>
      <c r="D9" s="35">
        <v>1E-3</v>
      </c>
      <c r="E9" s="30">
        <v>5.1504579183899999</v>
      </c>
      <c r="F9" t="s">
        <v>41</v>
      </c>
      <c r="G9" s="29">
        <v>7</v>
      </c>
      <c r="H9" s="30">
        <v>14948</v>
      </c>
      <c r="I9" s="30">
        <v>122</v>
      </c>
      <c r="J9" s="35">
        <v>0.25</v>
      </c>
      <c r="K9" s="35">
        <v>3.1803962460899997E-2</v>
      </c>
      <c r="L9" s="35">
        <v>4.2684627325099998E-2</v>
      </c>
      <c r="M9" s="35">
        <v>3.1870561640400003E-2</v>
      </c>
      <c r="N9" s="35">
        <v>4.1417757896499999E-2</v>
      </c>
      <c r="O9" s="35">
        <v>1.34211664278</v>
      </c>
      <c r="P9" s="35">
        <v>0.50104702644499999</v>
      </c>
      <c r="Q9" s="35">
        <v>0.65114147250400001</v>
      </c>
      <c r="R9" s="30">
        <v>7.1909999847400004</v>
      </c>
      <c r="S9" t="s">
        <v>106</v>
      </c>
      <c r="T9" s="30">
        <v>5.1504579183899999</v>
      </c>
      <c r="U9" s="30">
        <v>2.2030000686600002</v>
      </c>
      <c r="V9" s="30">
        <v>5.1504579183899999</v>
      </c>
      <c r="W9" s="30">
        <v>1.6729998588599999</v>
      </c>
      <c r="X9" s="30">
        <v>5.1504579183899999</v>
      </c>
      <c r="Y9" s="30">
        <v>2.09399986267</v>
      </c>
      <c r="Z9" s="30">
        <v>5.1504579183899999</v>
      </c>
      <c r="AA9" s="30">
        <v>1.86400008202</v>
      </c>
      <c r="AB9" s="30">
        <v>5.1504579183899999</v>
      </c>
      <c r="AC9" s="30">
        <v>1.9880001544999999</v>
      </c>
      <c r="AD9" s="3">
        <f t="shared" si="0"/>
        <v>0</v>
      </c>
      <c r="AE9" s="3">
        <f t="shared" si="1"/>
        <v>0</v>
      </c>
      <c r="AF9" s="27">
        <f t="shared" si="2"/>
        <v>1.9644000053420001</v>
      </c>
    </row>
    <row r="10" spans="1:32" x14ac:dyDescent="0.2">
      <c r="A10" t="s">
        <v>63</v>
      </c>
      <c r="B10">
        <v>17000</v>
      </c>
      <c r="C10" s="1">
        <v>2.7632950990600001E-2</v>
      </c>
      <c r="D10" s="35">
        <v>1E-3</v>
      </c>
      <c r="E10" s="30">
        <v>4.7384274503399997</v>
      </c>
      <c r="F10" t="s">
        <v>41</v>
      </c>
      <c r="G10" s="29">
        <v>8</v>
      </c>
      <c r="H10" s="30">
        <v>16895</v>
      </c>
      <c r="I10" s="30">
        <v>111</v>
      </c>
      <c r="J10" s="35">
        <v>0.25</v>
      </c>
      <c r="K10" s="35">
        <v>2.8936392075100001E-2</v>
      </c>
      <c r="L10" s="35">
        <v>4.0230228952399999E-2</v>
      </c>
      <c r="M10" s="35">
        <v>3.0399807107E-2</v>
      </c>
      <c r="N10" s="35">
        <v>3.8615019773199998E-2</v>
      </c>
      <c r="O10" s="35">
        <v>1.3902987230799999</v>
      </c>
      <c r="P10" s="35">
        <v>0.52528675703899996</v>
      </c>
      <c r="Q10" s="35">
        <v>0.66723971103500002</v>
      </c>
      <c r="R10" s="30">
        <v>3.1570000648500001</v>
      </c>
      <c r="S10" t="s">
        <v>106</v>
      </c>
      <c r="T10" s="30">
        <v>4.7384274503399997</v>
      </c>
      <c r="U10" s="30">
        <v>2.6549999713900001</v>
      </c>
      <c r="V10" s="30">
        <v>4.88529201367</v>
      </c>
      <c r="W10" s="30">
        <v>1.5770001411400001</v>
      </c>
      <c r="X10" s="30">
        <v>4.7384274503399997</v>
      </c>
      <c r="Y10" s="30">
        <v>1.8050000667599999</v>
      </c>
      <c r="Z10" s="30">
        <v>4.7384274503399997</v>
      </c>
      <c r="AA10" s="30">
        <v>1.6080000400500001</v>
      </c>
      <c r="AB10" s="30">
        <v>4.7384274503399997</v>
      </c>
      <c r="AC10" s="30">
        <v>1.54500007629</v>
      </c>
      <c r="AD10" s="3">
        <f t="shared" si="0"/>
        <v>1.3775708800217246E-2</v>
      </c>
      <c r="AE10" s="3">
        <f t="shared" si="1"/>
        <v>6.1988735659319972E-3</v>
      </c>
      <c r="AF10" s="27">
        <f t="shared" si="2"/>
        <v>1.838000059126</v>
      </c>
    </row>
    <row r="11" spans="1:32" x14ac:dyDescent="0.2">
      <c r="A11" t="s">
        <v>63</v>
      </c>
      <c r="B11">
        <v>19000</v>
      </c>
      <c r="C11" s="1">
        <v>2.4765380604799998E-2</v>
      </c>
      <c r="D11" s="35">
        <v>1E-3</v>
      </c>
      <c r="E11" s="30">
        <v>3.9475478232199999</v>
      </c>
      <c r="F11" t="s">
        <v>41</v>
      </c>
      <c r="G11" s="29">
        <v>8</v>
      </c>
      <c r="H11" s="30">
        <v>17977</v>
      </c>
      <c r="I11" s="30">
        <v>104</v>
      </c>
      <c r="J11" s="35">
        <v>0.25</v>
      </c>
      <c r="K11" s="35">
        <v>2.7111574556800001E-2</v>
      </c>
      <c r="L11" s="35">
        <v>3.6496983978899999E-2</v>
      </c>
      <c r="M11" s="35">
        <v>2.8935032908100001E-2</v>
      </c>
      <c r="N11" s="35">
        <v>3.5721217465600003E-2</v>
      </c>
      <c r="O11" s="35">
        <v>1.3461772167599999</v>
      </c>
      <c r="P11" s="35">
        <v>0.53362877997900005</v>
      </c>
      <c r="Q11" s="35">
        <v>0.658781683645</v>
      </c>
      <c r="R11" s="30">
        <v>7.3399999141699999</v>
      </c>
      <c r="S11" t="s">
        <v>106</v>
      </c>
      <c r="T11" s="30">
        <v>3.9475478232199999</v>
      </c>
      <c r="U11" s="30">
        <v>1.8339998722099999</v>
      </c>
      <c r="V11" s="30">
        <v>3.9475478232199999</v>
      </c>
      <c r="W11" s="30">
        <v>2.37299990654</v>
      </c>
      <c r="X11" s="30">
        <v>3.9475478232199999</v>
      </c>
      <c r="Y11" s="30">
        <v>2.0650000572199998</v>
      </c>
      <c r="Z11" s="30">
        <v>3.9475478232199999</v>
      </c>
      <c r="AA11" s="30">
        <v>1.5640001296999999</v>
      </c>
      <c r="AB11" s="30">
        <v>3.9475478232199999</v>
      </c>
      <c r="AC11" s="30">
        <v>1.61000013351</v>
      </c>
      <c r="AD11" s="3">
        <f t="shared" si="0"/>
        <v>0</v>
      </c>
      <c r="AE11" s="3">
        <f t="shared" si="1"/>
        <v>0</v>
      </c>
      <c r="AF11" s="27">
        <f t="shared" si="2"/>
        <v>1.8892000198360002</v>
      </c>
    </row>
    <row r="12" spans="1:32" x14ac:dyDescent="0.2">
      <c r="A12" t="s">
        <v>63</v>
      </c>
      <c r="B12">
        <v>21000</v>
      </c>
      <c r="C12" s="1">
        <v>2.1897810218999999E-2</v>
      </c>
      <c r="D12" s="35">
        <v>1E-3</v>
      </c>
      <c r="E12" s="30">
        <v>3.3933376600099998</v>
      </c>
      <c r="F12" t="s">
        <v>41</v>
      </c>
      <c r="G12" s="29">
        <v>9</v>
      </c>
      <c r="H12" s="30">
        <v>20908</v>
      </c>
      <c r="I12" s="30">
        <v>86</v>
      </c>
      <c r="J12" s="35">
        <v>0.25</v>
      </c>
      <c r="K12" s="35">
        <v>2.2419186652799999E-2</v>
      </c>
      <c r="L12" s="35">
        <v>3.3880618543300003E-2</v>
      </c>
      <c r="M12" s="35">
        <v>2.6405079587400002E-2</v>
      </c>
      <c r="N12" s="35">
        <v>3.1485917399600001E-2</v>
      </c>
      <c r="O12" s="35">
        <v>1.5112331713</v>
      </c>
      <c r="P12" s="35">
        <v>0.58889468196000005</v>
      </c>
      <c r="Q12" s="35">
        <v>0.70220918107499997</v>
      </c>
      <c r="R12" s="30">
        <v>2.56900000572</v>
      </c>
      <c r="S12" t="s">
        <v>106</v>
      </c>
      <c r="T12" s="30">
        <v>3.3933376600099998</v>
      </c>
      <c r="U12" s="30">
        <v>2.3259999751999998</v>
      </c>
      <c r="V12" s="30">
        <v>3.3933376600099998</v>
      </c>
      <c r="W12" s="30">
        <v>1.7179999351499999</v>
      </c>
      <c r="X12" s="30">
        <v>3.3933376600099998</v>
      </c>
      <c r="Y12" s="30">
        <v>1.97300004959</v>
      </c>
      <c r="Z12" s="30">
        <v>3.3933376600099998</v>
      </c>
      <c r="AA12" s="30">
        <v>1.7220001220700001</v>
      </c>
      <c r="AB12" s="30">
        <v>3.3933376600099998</v>
      </c>
      <c r="AC12" s="30">
        <v>1.7470002174399999</v>
      </c>
      <c r="AD12" s="3">
        <f t="shared" si="0"/>
        <v>0</v>
      </c>
      <c r="AE12" s="3">
        <f t="shared" si="1"/>
        <v>0</v>
      </c>
      <c r="AF12" s="27">
        <f t="shared" si="2"/>
        <v>1.8972000598899998</v>
      </c>
    </row>
    <row r="13" spans="1:32" x14ac:dyDescent="0.2">
      <c r="A13" t="s">
        <v>63</v>
      </c>
      <c r="B13">
        <v>13000</v>
      </c>
      <c r="C13" s="1">
        <v>3.7017726798700003E-2</v>
      </c>
      <c r="D13" s="35">
        <v>0.03</v>
      </c>
      <c r="E13" s="30">
        <v>10.550252497600001</v>
      </c>
      <c r="F13" t="s">
        <v>41</v>
      </c>
      <c r="G13" s="29">
        <v>6</v>
      </c>
      <c r="H13" s="30">
        <v>12998</v>
      </c>
      <c r="I13" s="30">
        <v>142</v>
      </c>
      <c r="J13" s="35">
        <v>0.4</v>
      </c>
      <c r="K13" s="35">
        <v>3.7017726798700003E-2</v>
      </c>
      <c r="L13" s="35">
        <v>4.8027826825299998E-2</v>
      </c>
      <c r="M13" s="35">
        <v>3.4427154633000001E-2</v>
      </c>
      <c r="N13" s="35">
        <v>4.6115990218299999E-2</v>
      </c>
      <c r="O13" s="35">
        <v>1.2974277725500001</v>
      </c>
      <c r="P13" s="35">
        <v>0.46500903229599999</v>
      </c>
      <c r="Q13" s="35">
        <v>0.62289062844200005</v>
      </c>
      <c r="R13" s="30">
        <v>6.89699983597</v>
      </c>
      <c r="S13" t="s">
        <v>106</v>
      </c>
      <c r="T13" s="30">
        <v>10.550252497600001</v>
      </c>
      <c r="U13" s="30">
        <v>2.0019998550400002</v>
      </c>
      <c r="V13" s="30">
        <v>10.550252497600001</v>
      </c>
      <c r="W13" s="30">
        <v>1.4390001296999999</v>
      </c>
      <c r="X13" s="30">
        <v>10.550252497600001</v>
      </c>
      <c r="Y13" s="30">
        <v>1.72600007057</v>
      </c>
      <c r="Z13" s="30">
        <v>10.550252497600001</v>
      </c>
      <c r="AA13" s="30">
        <v>2.02199983597</v>
      </c>
      <c r="AB13" s="30">
        <v>10.550252497600001</v>
      </c>
      <c r="AC13" s="30">
        <v>1.57999992371</v>
      </c>
      <c r="AD13" s="3">
        <f t="shared" si="0"/>
        <v>0</v>
      </c>
      <c r="AE13" s="3">
        <f t="shared" si="1"/>
        <v>0</v>
      </c>
      <c r="AF13" s="27">
        <f t="shared" si="2"/>
        <v>1.7537999629979999</v>
      </c>
    </row>
    <row r="14" spans="1:32" x14ac:dyDescent="0.2">
      <c r="A14" t="s">
        <v>63</v>
      </c>
      <c r="B14">
        <v>15000</v>
      </c>
      <c r="C14" s="1">
        <v>3.1803962460899997E-2</v>
      </c>
      <c r="D14" s="35">
        <v>0.03</v>
      </c>
      <c r="E14" s="30">
        <v>8.5424866675099995</v>
      </c>
      <c r="F14" t="s">
        <v>41</v>
      </c>
      <c r="G14" s="29">
        <v>7</v>
      </c>
      <c r="H14" s="30">
        <v>14948</v>
      </c>
      <c r="I14" s="30">
        <v>122</v>
      </c>
      <c r="J14" s="35">
        <v>0.25</v>
      </c>
      <c r="K14" s="35">
        <v>3.1803962460899997E-2</v>
      </c>
      <c r="L14" s="35">
        <v>4.2684627325099998E-2</v>
      </c>
      <c r="M14" s="35">
        <v>3.1870561640400003E-2</v>
      </c>
      <c r="N14" s="35">
        <v>4.1417757896499999E-2</v>
      </c>
      <c r="O14" s="35">
        <v>1.34211664278</v>
      </c>
      <c r="P14" s="35">
        <v>0.50104702644499999</v>
      </c>
      <c r="Q14" s="35">
        <v>0.65114147250400001</v>
      </c>
      <c r="R14" s="30">
        <v>2.3399999141699999</v>
      </c>
      <c r="S14" t="s">
        <v>106</v>
      </c>
      <c r="T14" s="30">
        <v>8.5424866675099995</v>
      </c>
      <c r="U14" s="30">
        <v>1.88400006294</v>
      </c>
      <c r="V14" s="30">
        <v>8.5424866675099995</v>
      </c>
      <c r="W14" s="30">
        <v>1.60299992561</v>
      </c>
      <c r="X14" s="30">
        <v>8.5424866675099995</v>
      </c>
      <c r="Y14" s="30">
        <v>1.9879999160799999</v>
      </c>
      <c r="Z14" s="30">
        <v>8.5424866675099995</v>
      </c>
      <c r="AA14" s="30">
        <v>1.8199999332400001</v>
      </c>
      <c r="AB14" s="30">
        <v>8.5424866675099995</v>
      </c>
      <c r="AC14" s="30">
        <v>2.11600017548</v>
      </c>
      <c r="AD14" s="3">
        <f t="shared" si="0"/>
        <v>0</v>
      </c>
      <c r="AE14" s="3">
        <f t="shared" si="1"/>
        <v>0</v>
      </c>
      <c r="AF14" s="27">
        <f t="shared" si="2"/>
        <v>1.8822000026699999</v>
      </c>
    </row>
    <row r="15" spans="1:32" x14ac:dyDescent="0.2">
      <c r="A15" t="s">
        <v>63</v>
      </c>
      <c r="B15">
        <v>17000</v>
      </c>
      <c r="C15" s="1">
        <v>2.7632950990600001E-2</v>
      </c>
      <c r="D15" s="35">
        <v>0.03</v>
      </c>
      <c r="E15" s="30">
        <v>7.8205538070699996</v>
      </c>
      <c r="F15" t="s">
        <v>41</v>
      </c>
      <c r="G15" s="29">
        <v>8</v>
      </c>
      <c r="H15" s="30">
        <v>16907</v>
      </c>
      <c r="I15" s="30">
        <v>106</v>
      </c>
      <c r="J15" s="35">
        <v>0.25</v>
      </c>
      <c r="K15" s="35">
        <v>2.7632950990600001E-2</v>
      </c>
      <c r="L15" s="35">
        <v>4.09515828618E-2</v>
      </c>
      <c r="M15" s="35">
        <v>3.0312684506900001E-2</v>
      </c>
      <c r="N15" s="35">
        <v>3.8011413740199999E-2</v>
      </c>
      <c r="O15" s="35">
        <v>1.48198369677</v>
      </c>
      <c r="P15" s="35">
        <v>0.54848800834199996</v>
      </c>
      <c r="Q15" s="35">
        <v>0.68779142975200003</v>
      </c>
      <c r="R15" s="30">
        <v>7.1559998989100002</v>
      </c>
      <c r="S15" t="s">
        <v>106</v>
      </c>
      <c r="T15" s="30">
        <v>7.8205538070699996</v>
      </c>
      <c r="U15" s="30">
        <v>2.5060000419600001</v>
      </c>
      <c r="V15" s="30">
        <v>7.8205538070699996</v>
      </c>
      <c r="W15" s="30">
        <v>1.4700000286099999</v>
      </c>
      <c r="X15" s="30">
        <v>7.8230977245600002</v>
      </c>
      <c r="Y15" s="30">
        <v>1.9990000724799999</v>
      </c>
      <c r="Z15" s="30">
        <v>7.8205538070699996</v>
      </c>
      <c r="AA15" s="30">
        <v>1.60700011253</v>
      </c>
      <c r="AB15" s="30">
        <v>7.8205538070699996</v>
      </c>
      <c r="AC15" s="30">
        <v>1.7960000038099999</v>
      </c>
      <c r="AD15" s="3">
        <f t="shared" si="0"/>
        <v>1.4546290535130151E-4</v>
      </c>
      <c r="AE15" s="3">
        <f t="shared" si="1"/>
        <v>6.5057221080661913E-5</v>
      </c>
      <c r="AF15" s="27">
        <f t="shared" si="2"/>
        <v>1.8756000518779998</v>
      </c>
    </row>
    <row r="16" spans="1:32" x14ac:dyDescent="0.2">
      <c r="A16" t="s">
        <v>63</v>
      </c>
      <c r="B16">
        <v>19000</v>
      </c>
      <c r="C16" s="1">
        <v>2.4765380604799998E-2</v>
      </c>
      <c r="D16" s="35">
        <v>0.03</v>
      </c>
      <c r="E16" s="30">
        <v>6.8519733618899998</v>
      </c>
      <c r="F16" t="s">
        <v>41</v>
      </c>
      <c r="G16" s="29">
        <v>8</v>
      </c>
      <c r="H16" s="30">
        <v>17977</v>
      </c>
      <c r="I16" s="30">
        <v>104</v>
      </c>
      <c r="J16" s="35">
        <v>0.25</v>
      </c>
      <c r="K16" s="35">
        <v>2.7111574556800001E-2</v>
      </c>
      <c r="L16" s="35">
        <v>3.6496983978899999E-2</v>
      </c>
      <c r="M16" s="35">
        <v>2.8935032908100001E-2</v>
      </c>
      <c r="N16" s="35">
        <v>3.5721217465600003E-2</v>
      </c>
      <c r="O16" s="35">
        <v>1.3461772167599999</v>
      </c>
      <c r="P16" s="35">
        <v>0.53362877997900005</v>
      </c>
      <c r="Q16" s="35">
        <v>0.658781683645</v>
      </c>
      <c r="R16" s="30">
        <v>3.0139999389600001</v>
      </c>
      <c r="S16" t="s">
        <v>106</v>
      </c>
      <c r="T16" s="30">
        <v>6.8519733618899998</v>
      </c>
      <c r="U16" s="30">
        <v>1.8980000019100001</v>
      </c>
      <c r="V16" s="30">
        <v>6.8519733618899998</v>
      </c>
      <c r="W16" s="30">
        <v>1.5610001087200001</v>
      </c>
      <c r="X16" s="30">
        <v>6.8519733618899998</v>
      </c>
      <c r="Y16" s="30">
        <v>2.3359999656700001</v>
      </c>
      <c r="Z16" s="30">
        <v>6.8519733618899998</v>
      </c>
      <c r="AA16" s="30">
        <v>1.75</v>
      </c>
      <c r="AB16" s="30">
        <v>6.8519733618899998</v>
      </c>
      <c r="AC16" s="30">
        <v>1.6510000228899999</v>
      </c>
      <c r="AD16" s="3">
        <f t="shared" si="0"/>
        <v>1.4492374807262872E-16</v>
      </c>
      <c r="AE16" s="3">
        <f t="shared" si="1"/>
        <v>1.2962374089778077E-16</v>
      </c>
      <c r="AF16" s="27">
        <f t="shared" si="2"/>
        <v>1.8392000198380001</v>
      </c>
    </row>
    <row r="17" spans="1:32" x14ac:dyDescent="0.2">
      <c r="A17" t="s">
        <v>63</v>
      </c>
      <c r="B17">
        <v>21000</v>
      </c>
      <c r="C17" s="1">
        <v>2.1897810218999999E-2</v>
      </c>
      <c r="D17" s="35">
        <v>0.03</v>
      </c>
      <c r="E17" s="30">
        <v>5.7913288590700001</v>
      </c>
      <c r="F17" t="s">
        <v>41</v>
      </c>
      <c r="G17" s="29">
        <v>9</v>
      </c>
      <c r="H17" s="30">
        <v>20908</v>
      </c>
      <c r="I17" s="30">
        <v>86</v>
      </c>
      <c r="J17" s="35">
        <v>0.25</v>
      </c>
      <c r="K17" s="35">
        <v>2.2419186652799999E-2</v>
      </c>
      <c r="L17" s="35">
        <v>3.3880618543300003E-2</v>
      </c>
      <c r="M17" s="35">
        <v>2.6405079587400002E-2</v>
      </c>
      <c r="N17" s="35">
        <v>3.1485917399600001E-2</v>
      </c>
      <c r="O17" s="35">
        <v>1.5112331713</v>
      </c>
      <c r="P17" s="35">
        <v>0.58889468196000005</v>
      </c>
      <c r="Q17" s="35">
        <v>0.70220918107499997</v>
      </c>
      <c r="R17" s="30">
        <v>7.1059999465899999</v>
      </c>
      <c r="S17" t="s">
        <v>106</v>
      </c>
      <c r="T17" s="30">
        <v>5.7913288590700001</v>
      </c>
      <c r="U17" s="30">
        <v>1.76799988747</v>
      </c>
      <c r="V17" s="30">
        <v>5.7913288590700001</v>
      </c>
      <c r="W17" s="30">
        <v>1.5809998512300001</v>
      </c>
      <c r="X17" s="30">
        <v>5.7913288590700001</v>
      </c>
      <c r="Y17" s="30">
        <v>2.0969998836500001</v>
      </c>
      <c r="Z17" s="30">
        <v>5.7913288590700001</v>
      </c>
      <c r="AA17" s="30">
        <v>1.95499992371</v>
      </c>
      <c r="AB17" s="30">
        <v>5.7913288590700001</v>
      </c>
      <c r="AC17" s="30">
        <v>2.10699987411</v>
      </c>
      <c r="AD17" s="3">
        <f t="shared" si="0"/>
        <v>0</v>
      </c>
      <c r="AE17" s="3">
        <f t="shared" si="1"/>
        <v>0</v>
      </c>
      <c r="AF17" s="27">
        <f t="shared" si="2"/>
        <v>1.901599884034</v>
      </c>
    </row>
    <row r="18" spans="1:32" x14ac:dyDescent="0.2">
      <c r="J18" s="37">
        <f>SUM(J8:J12)/SUM(J3:J7)-1</f>
        <v>0</v>
      </c>
      <c r="K18" s="37">
        <f>SUM(K8:K12)/SUM(K3:K7)-1</f>
        <v>2.9143897996493084E-2</v>
      </c>
      <c r="L18" s="37">
        <f>SUM(L8:L12)/SUM(L3:L7)-1</f>
        <v>-1.4295713826990797E-2</v>
      </c>
      <c r="M18" s="54">
        <f t="shared" ref="M18:R19" si="3">SUM(M8:M12)/SUM(M3:M7)-1</f>
        <v>1.3830899575202338E-3</v>
      </c>
      <c r="N18" s="54">
        <f t="shared" si="3"/>
        <v>7.5170397568906644E-3</v>
      </c>
      <c r="O18" s="37">
        <f t="shared" si="3"/>
        <v>-4.7999929725369483E-2</v>
      </c>
      <c r="P18" s="37">
        <f t="shared" si="3"/>
        <v>-3.1863151306687265E-2</v>
      </c>
      <c r="Q18" s="37">
        <f t="shared" si="3"/>
        <v>-2.4488815858946467E-2</v>
      </c>
      <c r="R18" s="37">
        <f t="shared" si="3"/>
        <v>0.90557224079118082</v>
      </c>
    </row>
    <row r="19" spans="1:32" x14ac:dyDescent="0.2">
      <c r="D19" s="25"/>
      <c r="J19" s="37">
        <f>SUM(J13:J17)/SUM(J3:J7)-1</f>
        <v>0</v>
      </c>
      <c r="K19" s="37">
        <f>SUM(K13:K17)/SUM(K3:K7)-1</f>
        <v>2.0036429872370753E-2</v>
      </c>
      <c r="L19" s="37">
        <f>SUM(L13:L17)/SUM(L3:L7)-1</f>
        <v>-1.0763821160855169E-2</v>
      </c>
      <c r="M19" s="37">
        <f t="shared" ref="M19:Q19" si="4">SUM(M13:M17)/SUM(M3:M7)-1</f>
        <v>8.0926428606264977E-4</v>
      </c>
      <c r="N19" s="37">
        <f t="shared" si="4"/>
        <v>4.3718378008696934E-3</v>
      </c>
      <c r="O19" s="37">
        <f t="shared" si="4"/>
        <v>-3.5326648415113349E-2</v>
      </c>
      <c r="P19" s="37">
        <f t="shared" si="4"/>
        <v>-2.3269755954485327E-2</v>
      </c>
      <c r="Q19" s="37">
        <f t="shared" si="4"/>
        <v>-1.8417696319242505E-2</v>
      </c>
      <c r="R19" s="37">
        <f t="shared" si="3"/>
        <v>1.2199149840512673</v>
      </c>
    </row>
    <row r="20" spans="1:32" x14ac:dyDescent="0.2">
      <c r="D20" s="25"/>
      <c r="J20" s="25"/>
      <c r="K20" s="4"/>
    </row>
    <row r="21" spans="1:32" x14ac:dyDescent="0.2">
      <c r="D21" s="25"/>
      <c r="J21" s="25"/>
      <c r="K21" s="4"/>
    </row>
    <row r="22" spans="1:32" x14ac:dyDescent="0.2">
      <c r="D22" s="25"/>
      <c r="J22" s="25"/>
      <c r="K22" s="4"/>
    </row>
    <row r="23" spans="1:32" x14ac:dyDescent="0.2">
      <c r="D23" s="25"/>
      <c r="J23" s="25"/>
      <c r="K23" s="4"/>
    </row>
    <row r="24" spans="1:32" x14ac:dyDescent="0.2">
      <c r="D24" s="25"/>
      <c r="J24" s="25"/>
      <c r="K24" s="4"/>
    </row>
    <row r="25" spans="1:32" x14ac:dyDescent="0.2">
      <c r="D25" s="25"/>
      <c r="J25" s="25"/>
      <c r="K25" s="4"/>
    </row>
    <row r="26" spans="1:32" x14ac:dyDescent="0.2">
      <c r="D26" s="25"/>
      <c r="J26" s="25"/>
      <c r="K26" s="4"/>
    </row>
    <row r="27" spans="1:32" x14ac:dyDescent="0.2">
      <c r="D27" s="25"/>
      <c r="J27" s="25"/>
      <c r="K27" s="4"/>
    </row>
    <row r="28" spans="1:32" x14ac:dyDescent="0.2">
      <c r="D28" s="25"/>
      <c r="J28" s="25"/>
      <c r="K28" s="4"/>
    </row>
    <row r="29" spans="1:32" x14ac:dyDescent="0.2">
      <c r="D29" s="25"/>
      <c r="J29" s="25"/>
      <c r="K29" s="4"/>
    </row>
    <row r="30" spans="1:32" x14ac:dyDescent="0.2">
      <c r="D30" s="25"/>
      <c r="J30" s="25"/>
      <c r="K30" s="25"/>
    </row>
    <row r="31" spans="1:32" x14ac:dyDescent="0.2">
      <c r="D31" s="25"/>
      <c r="J31" s="25"/>
      <c r="K31" s="25"/>
    </row>
    <row r="32" spans="1:32" x14ac:dyDescent="0.2">
      <c r="D32" s="25"/>
      <c r="J32" s="25"/>
      <c r="K32" s="25"/>
    </row>
    <row r="33" spans="4:11" x14ac:dyDescent="0.2">
      <c r="D33" s="25"/>
      <c r="J33" s="25"/>
      <c r="K33" s="25"/>
    </row>
    <row r="34" spans="4:11" x14ac:dyDescent="0.2">
      <c r="D34" s="25"/>
      <c r="J34" s="25"/>
      <c r="K34" s="25"/>
    </row>
    <row r="35" spans="4:11" x14ac:dyDescent="0.2">
      <c r="D35" s="25"/>
      <c r="J35" s="25"/>
      <c r="K35" s="25"/>
    </row>
    <row r="36" spans="4:11" x14ac:dyDescent="0.2">
      <c r="D36" s="25"/>
      <c r="J36" s="25"/>
      <c r="K36" s="25"/>
    </row>
    <row r="37" spans="4:11" x14ac:dyDescent="0.2">
      <c r="D37" s="25"/>
      <c r="J37" s="25"/>
      <c r="K37" s="25"/>
    </row>
    <row r="38" spans="4:11" x14ac:dyDescent="0.2">
      <c r="D38" s="25"/>
      <c r="J38" s="25"/>
      <c r="K38" s="25"/>
    </row>
    <row r="39" spans="4:11" x14ac:dyDescent="0.2">
      <c r="D39" s="25"/>
      <c r="J39" s="25"/>
      <c r="K39" s="25"/>
    </row>
    <row r="40" spans="4:11" x14ac:dyDescent="0.2">
      <c r="D40" s="25"/>
      <c r="J40" s="25"/>
      <c r="K40" s="4"/>
    </row>
    <row r="41" spans="4:11" x14ac:dyDescent="0.2">
      <c r="D41" s="25"/>
      <c r="J41" s="25"/>
      <c r="K41" s="4"/>
    </row>
    <row r="42" spans="4:11" x14ac:dyDescent="0.2">
      <c r="D42" s="25"/>
      <c r="J42" s="25"/>
      <c r="K42" s="4"/>
    </row>
    <row r="43" spans="4:11" x14ac:dyDescent="0.2">
      <c r="D43" s="25"/>
      <c r="J43" s="25"/>
      <c r="K43" s="4"/>
    </row>
    <row r="44" spans="4:11" x14ac:dyDescent="0.2">
      <c r="D44" s="25"/>
      <c r="J44" s="25"/>
      <c r="K44" s="4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20" sqref="J20"/>
    </sheetView>
  </sheetViews>
  <sheetFormatPr defaultRowHeight="14.25" x14ac:dyDescent="0.2"/>
  <cols>
    <col min="3" max="3" width="6.75" customWidth="1"/>
    <col min="4" max="4" width="6" customWidth="1"/>
    <col min="5" max="5" width="7.125" customWidth="1"/>
    <col min="6" max="6" width="4.625" customWidth="1"/>
    <col min="7" max="7" width="4" customWidth="1"/>
    <col min="10" max="18" width="6" customWidth="1"/>
    <col min="19" max="19" width="5.75" customWidth="1"/>
    <col min="20" max="20" width="7.125" customWidth="1"/>
    <col min="21" max="21" width="5.625" customWidth="1"/>
    <col min="22" max="22" width="7.125" customWidth="1"/>
    <col min="23" max="23" width="5.625" customWidth="1"/>
    <col min="24" max="24" width="7.125" customWidth="1"/>
    <col min="25" max="25" width="5.625" customWidth="1"/>
    <col min="26" max="26" width="7.125" customWidth="1"/>
    <col min="27" max="27" width="5.625" customWidth="1"/>
    <col min="28" max="28" width="7.125" customWidth="1"/>
    <col min="29" max="29" width="5.625" customWidth="1"/>
    <col min="30" max="32" width="6.75" customWidth="1"/>
  </cols>
  <sheetData>
    <row r="1" spans="1:32" x14ac:dyDescent="0.2">
      <c r="B1" t="s">
        <v>10</v>
      </c>
      <c r="C1" s="24" t="s">
        <v>42</v>
      </c>
      <c r="D1" s="1" t="s">
        <v>101</v>
      </c>
      <c r="E1" s="2" t="s">
        <v>44</v>
      </c>
      <c r="F1" s="3" t="s">
        <v>5</v>
      </c>
      <c r="G1" t="s">
        <v>0</v>
      </c>
      <c r="H1" s="2" t="s">
        <v>45</v>
      </c>
      <c r="I1" s="2" t="s">
        <v>14</v>
      </c>
      <c r="J1" s="1" t="s">
        <v>1</v>
      </c>
      <c r="K1" s="1" t="s">
        <v>46</v>
      </c>
      <c r="L1" s="1" t="s">
        <v>47</v>
      </c>
      <c r="M1" s="1" t="s">
        <v>3</v>
      </c>
      <c r="N1" s="1" t="s">
        <v>4</v>
      </c>
      <c r="O1" s="1" t="s">
        <v>7</v>
      </c>
      <c r="P1" s="1" t="s">
        <v>48</v>
      </c>
      <c r="Q1" s="1" t="s">
        <v>49</v>
      </c>
      <c r="R1" s="2" t="s">
        <v>11</v>
      </c>
      <c r="S1" s="2" t="s">
        <v>50</v>
      </c>
      <c r="T1" s="2" t="s">
        <v>51</v>
      </c>
      <c r="U1" s="2" t="s">
        <v>52</v>
      </c>
      <c r="V1" s="2" t="s">
        <v>71</v>
      </c>
      <c r="W1" s="2" t="s">
        <v>72</v>
      </c>
      <c r="X1" s="2" t="s">
        <v>53</v>
      </c>
      <c r="Y1" s="2" t="s">
        <v>73</v>
      </c>
      <c r="Z1" s="2" t="s">
        <v>53</v>
      </c>
      <c r="AA1" s="2" t="s">
        <v>54</v>
      </c>
      <c r="AB1" s="2" t="s">
        <v>53</v>
      </c>
      <c r="AC1" s="2" t="s">
        <v>54</v>
      </c>
      <c r="AD1" s="16" t="s">
        <v>7</v>
      </c>
      <c r="AE1" s="16" t="s">
        <v>5</v>
      </c>
      <c r="AF1" s="2" t="s">
        <v>55</v>
      </c>
    </row>
    <row r="2" spans="1:32" x14ac:dyDescent="0.2">
      <c r="A2" t="s">
        <v>17</v>
      </c>
      <c r="B2" t="s">
        <v>58</v>
      </c>
      <c r="C2" s="24" t="s">
        <v>58</v>
      </c>
      <c r="D2" s="25"/>
      <c r="E2" s="4">
        <v>3552</v>
      </c>
      <c r="F2" t="s">
        <v>41</v>
      </c>
      <c r="G2">
        <v>1</v>
      </c>
      <c r="H2" s="4">
        <v>2280</v>
      </c>
      <c r="I2" s="4">
        <v>1272</v>
      </c>
      <c r="J2" s="25">
        <v>1.6</v>
      </c>
      <c r="K2" s="25">
        <v>0.22323622323600001</v>
      </c>
      <c r="L2" s="25">
        <v>0.19691245121299999</v>
      </c>
      <c r="M2" s="25">
        <v>0.130561288862</v>
      </c>
      <c r="N2" s="25">
        <v>0.187691185234</v>
      </c>
      <c r="O2" s="25">
        <v>0.882081090417</v>
      </c>
      <c r="P2" s="25">
        <v>0.29242854714599997</v>
      </c>
      <c r="Q2" s="25">
        <v>0.42038693925499998</v>
      </c>
      <c r="R2" s="4">
        <v>4.8870000839200003</v>
      </c>
      <c r="S2" s="4" t="s">
        <v>69</v>
      </c>
      <c r="T2" s="4">
        <v>3552</v>
      </c>
      <c r="U2" s="30">
        <v>1.0789998999999999</v>
      </c>
      <c r="V2" s="4">
        <v>3552</v>
      </c>
      <c r="W2" s="30">
        <v>1.0489999999999999</v>
      </c>
      <c r="X2" s="4">
        <v>3552</v>
      </c>
      <c r="Y2" s="30">
        <v>1.17</v>
      </c>
      <c r="Z2" s="4">
        <v>3552</v>
      </c>
      <c r="AA2" s="30">
        <v>1.159</v>
      </c>
      <c r="AB2" s="4">
        <v>3552</v>
      </c>
      <c r="AC2" s="30">
        <v>1.1949999</v>
      </c>
      <c r="AD2" s="17">
        <f t="shared" ref="AD2:AD17" si="0">STDEV(T2,V2,X2,Z2,AB2)/AVERAGE(T2,V2,X2,Z2,AB2)</f>
        <v>0</v>
      </c>
      <c r="AE2" s="17">
        <f t="shared" ref="AE2:AE17" si="1">(AVERAGE(T2,V2,X2,Z2,AB2)-E2)/E2</f>
        <v>0</v>
      </c>
      <c r="AF2" s="4">
        <f t="shared" ref="AF2:AF17" si="2">AVERAGE(U2,W2,Y2,AA2,AC2)</f>
        <v>1.1303999599999999</v>
      </c>
    </row>
    <row r="3" spans="1:32" x14ac:dyDescent="0.2">
      <c r="A3" t="s">
        <v>62</v>
      </c>
      <c r="B3">
        <v>21000</v>
      </c>
      <c r="C3" s="24" t="s">
        <v>58</v>
      </c>
      <c r="D3" s="1"/>
      <c r="E3" s="2">
        <v>155</v>
      </c>
      <c r="F3" t="s">
        <v>41</v>
      </c>
      <c r="G3">
        <v>8</v>
      </c>
      <c r="H3" s="2">
        <v>20939</v>
      </c>
      <c r="I3" s="2">
        <v>155</v>
      </c>
      <c r="J3" s="1">
        <v>0.33333333333300003</v>
      </c>
      <c r="K3" s="1">
        <v>2.72025272025E-2</v>
      </c>
      <c r="L3" s="1">
        <v>4.0584433343399999E-2</v>
      </c>
      <c r="M3" s="1">
        <v>3.02770143065E-2</v>
      </c>
      <c r="N3" s="1">
        <v>3.7723051236599997E-2</v>
      </c>
      <c r="O3" s="1">
        <v>1.4919361367099999</v>
      </c>
      <c r="P3" s="1">
        <v>0.55651105651099997</v>
      </c>
      <c r="Q3" s="1">
        <v>0.69337401917999997</v>
      </c>
      <c r="R3" s="2">
        <v>4.9790000915499997</v>
      </c>
      <c r="S3" s="4" t="s">
        <v>30</v>
      </c>
      <c r="T3" s="30">
        <v>163</v>
      </c>
      <c r="U3" s="30">
        <v>2.0030000209800001</v>
      </c>
      <c r="V3" s="30">
        <v>159</v>
      </c>
      <c r="W3" s="30">
        <v>3.2619998455000001</v>
      </c>
      <c r="X3" s="30">
        <v>155</v>
      </c>
      <c r="Y3" s="30">
        <v>2.2119998931899998</v>
      </c>
      <c r="Z3" s="30">
        <v>159</v>
      </c>
      <c r="AA3" s="30">
        <v>2.3700001239800002</v>
      </c>
      <c r="AB3" s="30">
        <v>158</v>
      </c>
      <c r="AC3" s="30">
        <v>2.3199999332400001</v>
      </c>
      <c r="AD3" s="17">
        <f t="shared" si="0"/>
        <v>1.8032520230826639E-2</v>
      </c>
      <c r="AE3" s="17">
        <f t="shared" si="1"/>
        <v>2.4516129032258138E-2</v>
      </c>
      <c r="AF3" s="4">
        <f t="shared" si="2"/>
        <v>2.4333999633780001</v>
      </c>
    </row>
    <row r="4" spans="1:32" x14ac:dyDescent="0.2">
      <c r="A4" t="s">
        <v>62</v>
      </c>
      <c r="B4">
        <v>22000</v>
      </c>
      <c r="C4" s="24" t="s">
        <v>61</v>
      </c>
      <c r="D4" s="1"/>
      <c r="E4" s="2">
        <v>147</v>
      </c>
      <c r="F4" t="s">
        <v>41</v>
      </c>
      <c r="G4">
        <v>8</v>
      </c>
      <c r="H4" s="2">
        <v>22000</v>
      </c>
      <c r="I4" s="2">
        <v>147</v>
      </c>
      <c r="J4" s="1">
        <v>0.5</v>
      </c>
      <c r="K4" s="1">
        <v>2.5798525798500001E-2</v>
      </c>
      <c r="L4" s="1">
        <v>4.5280860489900002E-2</v>
      </c>
      <c r="M4" s="1">
        <v>3.0960042016599999E-2</v>
      </c>
      <c r="N4" s="1">
        <v>3.7749046699599997E-2</v>
      </c>
      <c r="O4" s="1">
        <v>1.7551724018499999</v>
      </c>
      <c r="P4" s="1">
        <v>0.60003510003500005</v>
      </c>
      <c r="Q4" s="1">
        <v>0.73161247651000005</v>
      </c>
      <c r="R4" s="2">
        <v>5.5769999027299999</v>
      </c>
      <c r="S4" s="4" t="s">
        <v>30</v>
      </c>
      <c r="T4" s="30">
        <v>148</v>
      </c>
      <c r="U4" s="30">
        <v>1.8270001411400001</v>
      </c>
      <c r="V4" s="30">
        <v>147</v>
      </c>
      <c r="W4" s="30">
        <v>1.6899998188000001</v>
      </c>
      <c r="X4" s="30">
        <v>147</v>
      </c>
      <c r="Y4" s="30">
        <v>1.1879999637600001</v>
      </c>
      <c r="Z4" s="30">
        <v>147</v>
      </c>
      <c r="AA4" s="30">
        <v>1.6499998569500001</v>
      </c>
      <c r="AB4" s="30">
        <v>147</v>
      </c>
      <c r="AC4" s="30">
        <v>1.5950000286099999</v>
      </c>
      <c r="AD4" s="17">
        <f t="shared" si="0"/>
        <v>3.0381358389942798E-3</v>
      </c>
      <c r="AE4" s="17">
        <f t="shared" si="1"/>
        <v>1.3605442176869975E-3</v>
      </c>
      <c r="AF4" s="4">
        <f t="shared" si="2"/>
        <v>1.589999961852</v>
      </c>
    </row>
    <row r="5" spans="1:32" x14ac:dyDescent="0.2">
      <c r="A5" t="s">
        <v>62</v>
      </c>
      <c r="B5">
        <v>23000</v>
      </c>
      <c r="C5" s="24" t="s">
        <v>58</v>
      </c>
      <c r="D5" s="1"/>
      <c r="E5" s="2">
        <v>144</v>
      </c>
      <c r="F5" t="s">
        <v>41</v>
      </c>
      <c r="G5">
        <v>8</v>
      </c>
      <c r="H5" s="2">
        <v>22453</v>
      </c>
      <c r="I5" s="2">
        <v>144</v>
      </c>
      <c r="J5" s="1">
        <v>0.5</v>
      </c>
      <c r="K5" s="1">
        <v>2.5272025271999999E-2</v>
      </c>
      <c r="L5" s="1">
        <v>4.4149731890400001E-2</v>
      </c>
      <c r="M5" s="1">
        <v>3.1046714093399999E-2</v>
      </c>
      <c r="N5" s="1">
        <v>3.7359361157199997E-2</v>
      </c>
      <c r="O5" s="1">
        <v>1.7469803632700001</v>
      </c>
      <c r="P5" s="1">
        <v>0.61425061425100003</v>
      </c>
      <c r="Q5" s="1">
        <v>0.73914458289499996</v>
      </c>
      <c r="R5" s="2">
        <v>8.3500001430499999</v>
      </c>
      <c r="S5" s="4" t="s">
        <v>30</v>
      </c>
      <c r="T5" s="30">
        <v>144</v>
      </c>
      <c r="U5" s="30">
        <v>1.59099984169</v>
      </c>
      <c r="V5" s="30">
        <v>144</v>
      </c>
      <c r="W5" s="30">
        <v>1.84999990463</v>
      </c>
      <c r="X5" s="30">
        <v>144</v>
      </c>
      <c r="Y5" s="30">
        <v>1.73000001907</v>
      </c>
      <c r="Z5" s="30">
        <v>144</v>
      </c>
      <c r="AA5" s="30">
        <v>1.71000003815</v>
      </c>
      <c r="AB5" s="30">
        <v>144</v>
      </c>
      <c r="AC5" s="30">
        <v>1.3860001564</v>
      </c>
      <c r="AD5" s="17">
        <f t="shared" si="0"/>
        <v>0</v>
      </c>
      <c r="AE5" s="17">
        <f t="shared" si="1"/>
        <v>0</v>
      </c>
      <c r="AF5" s="4">
        <f t="shared" si="2"/>
        <v>1.653399991988</v>
      </c>
    </row>
    <row r="6" spans="1:32" x14ac:dyDescent="0.2">
      <c r="A6" t="s">
        <v>62</v>
      </c>
      <c r="B6">
        <v>24000</v>
      </c>
      <c r="C6" s="24" t="s">
        <v>58</v>
      </c>
      <c r="D6" s="1"/>
      <c r="E6" s="2">
        <v>130</v>
      </c>
      <c r="F6" t="s">
        <v>41</v>
      </c>
      <c r="G6">
        <v>9</v>
      </c>
      <c r="H6" s="2">
        <v>23794</v>
      </c>
      <c r="I6" s="2">
        <v>130</v>
      </c>
      <c r="J6" s="1">
        <v>0.5</v>
      </c>
      <c r="K6" s="1">
        <v>2.2815022814999999E-2</v>
      </c>
      <c r="L6" s="1">
        <v>3.9149314540999999E-2</v>
      </c>
      <c r="M6" s="1">
        <v>2.84046633643E-2</v>
      </c>
      <c r="N6" s="1">
        <v>3.37889890364E-2</v>
      </c>
      <c r="O6" s="1">
        <v>1.7159445711900001</v>
      </c>
      <c r="P6" s="1">
        <v>0.62249912249899997</v>
      </c>
      <c r="Q6" s="1">
        <v>0.74049869049899997</v>
      </c>
      <c r="R6" s="2">
        <v>4.9779999256099998</v>
      </c>
      <c r="S6" s="4" t="s">
        <v>30</v>
      </c>
      <c r="T6" s="30">
        <v>136</v>
      </c>
      <c r="U6" s="30">
        <v>1.4240000248</v>
      </c>
      <c r="V6" s="30">
        <v>130</v>
      </c>
      <c r="W6" s="30">
        <v>1.56900000572</v>
      </c>
      <c r="X6" s="30">
        <v>130</v>
      </c>
      <c r="Y6" s="30">
        <v>1.9070000648500001</v>
      </c>
      <c r="Z6" s="30">
        <v>130</v>
      </c>
      <c r="AA6" s="30">
        <v>1.5720000267000001</v>
      </c>
      <c r="AB6" s="30">
        <v>130</v>
      </c>
      <c r="AC6" s="30">
        <v>2.2949998378799998</v>
      </c>
      <c r="AD6" s="17">
        <f t="shared" si="0"/>
        <v>2.0451841257620031E-2</v>
      </c>
      <c r="AE6" s="17">
        <f t="shared" si="1"/>
        <v>9.2307692307691432E-3</v>
      </c>
      <c r="AF6" s="4">
        <f t="shared" si="2"/>
        <v>1.7533999919899999</v>
      </c>
    </row>
    <row r="7" spans="1:32" x14ac:dyDescent="0.2">
      <c r="A7" t="s">
        <v>62</v>
      </c>
      <c r="B7">
        <v>25000</v>
      </c>
      <c r="C7" s="24" t="s">
        <v>58</v>
      </c>
      <c r="D7" s="1"/>
      <c r="E7" s="2">
        <v>121</v>
      </c>
      <c r="F7" t="s">
        <v>41</v>
      </c>
      <c r="G7">
        <v>9</v>
      </c>
      <c r="H7" s="2">
        <v>24945</v>
      </c>
      <c r="I7" s="2">
        <v>121</v>
      </c>
      <c r="J7" s="1">
        <v>0.5</v>
      </c>
      <c r="K7" s="1">
        <v>2.1235521235500002E-2</v>
      </c>
      <c r="L7" s="1">
        <v>4.25079574113E-2</v>
      </c>
      <c r="M7" s="1">
        <v>2.82419761184E-2</v>
      </c>
      <c r="N7" s="1">
        <v>3.2852289960000003E-2</v>
      </c>
      <c r="O7" s="1">
        <v>2.0017383580899999</v>
      </c>
      <c r="P7" s="1">
        <v>0.66497016497000005</v>
      </c>
      <c r="Q7" s="1">
        <v>0.77352209996800003</v>
      </c>
      <c r="R7" s="2">
        <v>5.3289999961900003</v>
      </c>
      <c r="S7" s="4" t="s">
        <v>30</v>
      </c>
      <c r="T7" s="30">
        <v>121</v>
      </c>
      <c r="U7" s="30">
        <v>1.3500001430499999</v>
      </c>
      <c r="V7" s="30">
        <v>121</v>
      </c>
      <c r="W7" s="30">
        <v>1.31199979782</v>
      </c>
      <c r="X7" s="30">
        <v>121</v>
      </c>
      <c r="Y7" s="30">
        <v>1.6970000267000001</v>
      </c>
      <c r="Z7" s="30">
        <v>122</v>
      </c>
      <c r="AA7" s="30">
        <v>1.2220001220700001</v>
      </c>
      <c r="AB7" s="30">
        <v>121</v>
      </c>
      <c r="AC7" s="30">
        <v>1.14499998093</v>
      </c>
      <c r="AD7" s="17">
        <f t="shared" si="0"/>
        <v>3.6898811509897518E-3</v>
      </c>
      <c r="AE7" s="17">
        <f t="shared" si="1"/>
        <v>1.6528925619834947E-3</v>
      </c>
      <c r="AF7" s="4">
        <f t="shared" si="2"/>
        <v>1.3452000141139999</v>
      </c>
    </row>
    <row r="8" spans="1:32" x14ac:dyDescent="0.2">
      <c r="A8" t="s">
        <v>63</v>
      </c>
      <c r="B8">
        <v>21000</v>
      </c>
      <c r="C8">
        <v>2.7E-2</v>
      </c>
      <c r="D8" s="35">
        <v>1E-3</v>
      </c>
      <c r="E8" s="30">
        <v>6.8709295915100004</v>
      </c>
      <c r="F8" t="s">
        <v>41</v>
      </c>
      <c r="G8" s="29">
        <v>8</v>
      </c>
      <c r="H8" s="30">
        <v>20998</v>
      </c>
      <c r="I8" s="30">
        <v>165</v>
      </c>
      <c r="J8" s="35">
        <v>0.33333333333300003</v>
      </c>
      <c r="K8" s="35">
        <v>2.8957528957499999E-2</v>
      </c>
      <c r="L8" s="35">
        <v>3.9410596905300001E-2</v>
      </c>
      <c r="M8" s="35">
        <v>3.0106072577100001E-2</v>
      </c>
      <c r="N8" s="35">
        <v>3.8043805681599999E-2</v>
      </c>
      <c r="O8" s="35">
        <v>1.36097927979</v>
      </c>
      <c r="P8" s="35">
        <v>0.51983151983200004</v>
      </c>
      <c r="Q8" s="35">
        <v>0.65688971143499997</v>
      </c>
      <c r="R8" s="30">
        <v>5.9629998207100003</v>
      </c>
      <c r="S8" s="4" t="s">
        <v>30</v>
      </c>
      <c r="T8" s="30">
        <v>6.8709295915100004</v>
      </c>
      <c r="U8" s="30">
        <v>2.7000000476800001</v>
      </c>
      <c r="V8" s="30">
        <v>6.8709295915100004</v>
      </c>
      <c r="W8" s="30">
        <v>2.7409999370599998</v>
      </c>
      <c r="X8" s="30">
        <v>6.8709295915100004</v>
      </c>
      <c r="Y8" s="30">
        <v>2.9880001544999999</v>
      </c>
      <c r="Z8" s="30">
        <v>6.8709295915100004</v>
      </c>
      <c r="AA8" s="30">
        <v>3.53999996185</v>
      </c>
      <c r="AB8" s="30">
        <v>6.8709295915100004</v>
      </c>
      <c r="AC8" s="30">
        <v>2.6500000953699998</v>
      </c>
      <c r="AD8" s="17">
        <f t="shared" si="0"/>
        <v>0</v>
      </c>
      <c r="AE8" s="17">
        <f t="shared" si="1"/>
        <v>0</v>
      </c>
      <c r="AF8" s="4">
        <f t="shared" si="2"/>
        <v>2.9238000392919998</v>
      </c>
    </row>
    <row r="9" spans="1:32" x14ac:dyDescent="0.2">
      <c r="A9" t="s">
        <v>63</v>
      </c>
      <c r="B9">
        <v>22000</v>
      </c>
      <c r="C9">
        <v>2.5999999999999999E-2</v>
      </c>
      <c r="D9" s="35">
        <v>1E-3</v>
      </c>
      <c r="E9" s="30">
        <v>6.3811680258000001</v>
      </c>
      <c r="F9" t="s">
        <v>41</v>
      </c>
      <c r="G9" s="29">
        <v>8</v>
      </c>
      <c r="H9" s="30">
        <v>21280</v>
      </c>
      <c r="I9" s="30">
        <v>154</v>
      </c>
      <c r="J9" s="35">
        <v>0.33333333333300003</v>
      </c>
      <c r="K9" s="35">
        <v>2.7027027027000002E-2</v>
      </c>
      <c r="L9" s="35">
        <v>3.8212718762599997E-2</v>
      </c>
      <c r="M9" s="35">
        <v>2.9370191532399999E-2</v>
      </c>
      <c r="N9" s="35">
        <v>3.6328597929199999E-2</v>
      </c>
      <c r="O9" s="35">
        <v>1.4138705942200001</v>
      </c>
      <c r="P9" s="35">
        <v>0.54334854334899996</v>
      </c>
      <c r="Q9" s="35">
        <v>0.672079061689</v>
      </c>
      <c r="R9" s="30">
        <v>14.631999969500001</v>
      </c>
      <c r="S9" s="4" t="s">
        <v>30</v>
      </c>
      <c r="T9" s="30">
        <v>6.3811680258000001</v>
      </c>
      <c r="U9" s="30">
        <v>2.36400008202</v>
      </c>
      <c r="V9" s="30">
        <v>6.3811680258000001</v>
      </c>
      <c r="W9" s="30">
        <v>2.8150000572199998</v>
      </c>
      <c r="X9" s="30">
        <v>6.3811680258000001</v>
      </c>
      <c r="Y9" s="30">
        <v>3.0899999141699999</v>
      </c>
      <c r="Z9" s="30">
        <v>6.3811680258000001</v>
      </c>
      <c r="AA9" s="30">
        <v>2.5839998722100002</v>
      </c>
      <c r="AB9" s="30">
        <v>6.3811680258000001</v>
      </c>
      <c r="AC9" s="30">
        <v>2.5390000343299999</v>
      </c>
      <c r="AD9" s="17">
        <f t="shared" si="0"/>
        <v>0</v>
      </c>
      <c r="AE9" s="17">
        <f t="shared" si="1"/>
        <v>0</v>
      </c>
      <c r="AF9" s="4">
        <f t="shared" si="2"/>
        <v>2.6783999919900001</v>
      </c>
    </row>
    <row r="10" spans="1:32" x14ac:dyDescent="0.2">
      <c r="A10" t="s">
        <v>63</v>
      </c>
      <c r="B10">
        <v>23000</v>
      </c>
      <c r="C10">
        <v>2.5000000000000001E-2</v>
      </c>
      <c r="D10" s="35">
        <v>1E-3</v>
      </c>
      <c r="E10" s="30">
        <v>6.5562907278000004</v>
      </c>
      <c r="F10" t="s">
        <v>41</v>
      </c>
      <c r="G10" s="29">
        <v>8</v>
      </c>
      <c r="H10" s="30">
        <v>21280</v>
      </c>
      <c r="I10" s="30">
        <v>154</v>
      </c>
      <c r="J10" s="35">
        <v>0.33333333333300003</v>
      </c>
      <c r="K10" s="35">
        <v>2.7027027027000002E-2</v>
      </c>
      <c r="L10" s="35">
        <v>3.8212718762599997E-2</v>
      </c>
      <c r="M10" s="35">
        <v>2.9370191532399999E-2</v>
      </c>
      <c r="N10" s="35">
        <v>3.6328597929199999E-2</v>
      </c>
      <c r="O10" s="35">
        <v>1.4138705942200001</v>
      </c>
      <c r="P10" s="35">
        <v>0.54334854334899996</v>
      </c>
      <c r="Q10" s="35">
        <v>0.672079061689</v>
      </c>
      <c r="R10" s="30">
        <v>6.4899997711199999</v>
      </c>
      <c r="S10" s="4" t="s">
        <v>30</v>
      </c>
      <c r="T10" s="30">
        <v>6.5562907278000004</v>
      </c>
      <c r="U10" s="30">
        <v>2.84800004959</v>
      </c>
      <c r="V10" s="30">
        <v>6.5562907278000004</v>
      </c>
      <c r="W10" s="30">
        <v>2.0750000476800001</v>
      </c>
      <c r="X10" s="30">
        <v>6.5562907278000004</v>
      </c>
      <c r="Y10" s="30">
        <v>3.5989999771100001</v>
      </c>
      <c r="Z10" s="30">
        <v>6.5562907278000004</v>
      </c>
      <c r="AA10" s="30">
        <v>2.0769999027299999</v>
      </c>
      <c r="AB10" s="30">
        <v>6.5562907278000004</v>
      </c>
      <c r="AC10" s="30">
        <v>2.0380001068100002</v>
      </c>
      <c r="AD10" s="17">
        <f t="shared" si="0"/>
        <v>1.5145967476523426E-16</v>
      </c>
      <c r="AE10" s="17">
        <f t="shared" si="1"/>
        <v>1.3546965145002934E-16</v>
      </c>
      <c r="AF10" s="4">
        <f t="shared" si="2"/>
        <v>2.5274000167840001</v>
      </c>
    </row>
    <row r="11" spans="1:32" x14ac:dyDescent="0.2">
      <c r="A11" t="s">
        <v>63</v>
      </c>
      <c r="B11">
        <v>24000</v>
      </c>
      <c r="C11">
        <v>2.3E-2</v>
      </c>
      <c r="D11" s="35">
        <v>1E-3</v>
      </c>
      <c r="E11" s="30">
        <v>5.6897702429999999</v>
      </c>
      <c r="F11" t="s">
        <v>41</v>
      </c>
      <c r="G11" s="29">
        <v>9</v>
      </c>
      <c r="H11" s="30">
        <v>23684</v>
      </c>
      <c r="I11" s="30">
        <v>139</v>
      </c>
      <c r="J11" s="35">
        <v>0.33333333333300003</v>
      </c>
      <c r="K11" s="35">
        <v>2.4394524394499999E-2</v>
      </c>
      <c r="L11" s="35">
        <v>3.5772266992399999E-2</v>
      </c>
      <c r="M11" s="35">
        <v>2.8264768349000002E-2</v>
      </c>
      <c r="N11" s="35">
        <v>3.38512672665E-2</v>
      </c>
      <c r="O11" s="35">
        <v>1.4664055922499999</v>
      </c>
      <c r="P11" s="35">
        <v>0.579326079326</v>
      </c>
      <c r="Q11" s="35">
        <v>0.69382921181500001</v>
      </c>
      <c r="R11" s="30">
        <v>11.0870001316</v>
      </c>
      <c r="S11" s="4" t="s">
        <v>30</v>
      </c>
      <c r="T11" s="30">
        <v>5.6897702429999999</v>
      </c>
      <c r="U11" s="30">
        <v>2.93099999428</v>
      </c>
      <c r="V11" s="30">
        <v>5.6897702429999999</v>
      </c>
      <c r="W11" s="30">
        <v>2.6510000228899999</v>
      </c>
      <c r="X11" s="30">
        <v>5.6897702429999999</v>
      </c>
      <c r="Y11" s="30">
        <v>2.7980000972700001</v>
      </c>
      <c r="Z11" s="30">
        <v>5.6897702429999999</v>
      </c>
      <c r="AA11" s="30">
        <v>2.0429999828300001</v>
      </c>
      <c r="AB11" s="30">
        <v>5.6897702429999999</v>
      </c>
      <c r="AC11" s="30">
        <v>1.98399996758</v>
      </c>
      <c r="AD11" s="17">
        <f t="shared" si="0"/>
        <v>0</v>
      </c>
      <c r="AE11" s="17">
        <f t="shared" si="1"/>
        <v>0</v>
      </c>
      <c r="AF11" s="4">
        <f t="shared" si="2"/>
        <v>2.48140001297</v>
      </c>
    </row>
    <row r="12" spans="1:32" x14ac:dyDescent="0.2">
      <c r="A12" t="s">
        <v>63</v>
      </c>
      <c r="B12">
        <v>25000</v>
      </c>
      <c r="C12">
        <v>2.1000000000000001E-2</v>
      </c>
      <c r="D12" s="35">
        <v>1E-3</v>
      </c>
      <c r="E12" s="30">
        <v>5.6165385605799996</v>
      </c>
      <c r="F12" t="s">
        <v>41</v>
      </c>
      <c r="G12" s="29">
        <v>9</v>
      </c>
      <c r="H12" s="30">
        <v>24211</v>
      </c>
      <c r="I12" s="30">
        <v>132</v>
      </c>
      <c r="J12" s="35">
        <v>0.2</v>
      </c>
      <c r="K12" s="35">
        <v>2.3166023165999999E-2</v>
      </c>
      <c r="L12" s="35">
        <v>3.49066109313E-2</v>
      </c>
      <c r="M12" s="35">
        <v>2.7280451990900002E-2</v>
      </c>
      <c r="N12" s="35">
        <v>3.2737589599599999E-2</v>
      </c>
      <c r="O12" s="35">
        <v>1.5068020385300001</v>
      </c>
      <c r="P12" s="35">
        <v>0.58880308880300003</v>
      </c>
      <c r="Q12" s="35">
        <v>0.70658630885899998</v>
      </c>
      <c r="R12" s="30">
        <v>3.9929997921</v>
      </c>
      <c r="S12" s="4" t="s">
        <v>30</v>
      </c>
      <c r="T12" s="30">
        <v>5.6165385605799996</v>
      </c>
      <c r="U12" s="30">
        <v>3.2690000534100001</v>
      </c>
      <c r="V12" s="30">
        <v>5.6165385605799996</v>
      </c>
      <c r="W12" s="30">
        <v>2.6619999408699999</v>
      </c>
      <c r="X12" s="30">
        <v>5.6165385605799996</v>
      </c>
      <c r="Y12" s="30">
        <v>2.2759997844700002</v>
      </c>
      <c r="Z12" s="30">
        <v>5.6165385605799996</v>
      </c>
      <c r="AA12" s="30">
        <v>2.06900000572</v>
      </c>
      <c r="AB12" s="30">
        <v>5.6165385605799996</v>
      </c>
      <c r="AC12" s="30">
        <v>2.1400001048999999</v>
      </c>
      <c r="AD12" s="17">
        <f t="shared" si="0"/>
        <v>0</v>
      </c>
      <c r="AE12" s="17">
        <f t="shared" si="1"/>
        <v>0</v>
      </c>
      <c r="AF12" s="4">
        <f t="shared" si="2"/>
        <v>2.4831999778740004</v>
      </c>
    </row>
    <row r="13" spans="1:32" x14ac:dyDescent="0.2">
      <c r="A13" t="s">
        <v>63</v>
      </c>
      <c r="B13">
        <v>21000</v>
      </c>
      <c r="C13">
        <v>2.7E-2</v>
      </c>
      <c r="D13" s="35">
        <v>0.03</v>
      </c>
      <c r="E13" s="30">
        <v>11.4612629667</v>
      </c>
      <c r="F13" t="s">
        <v>41</v>
      </c>
      <c r="G13" s="29">
        <v>8</v>
      </c>
      <c r="H13" s="30">
        <v>20998</v>
      </c>
      <c r="I13" s="30">
        <v>165</v>
      </c>
      <c r="J13" s="35">
        <v>0.33333333333300003</v>
      </c>
      <c r="K13" s="35">
        <v>2.8957528957499999E-2</v>
      </c>
      <c r="L13" s="35">
        <v>3.9410596905300001E-2</v>
      </c>
      <c r="M13" s="35">
        <v>3.0106072577100001E-2</v>
      </c>
      <c r="N13" s="35">
        <v>3.8043805681599999E-2</v>
      </c>
      <c r="O13" s="35">
        <v>1.36097927979</v>
      </c>
      <c r="P13" s="35">
        <v>0.51983151983200004</v>
      </c>
      <c r="Q13" s="35">
        <v>0.65688971143499997</v>
      </c>
      <c r="R13" s="30">
        <v>7.2439999580399999</v>
      </c>
      <c r="S13" s="4" t="s">
        <v>30</v>
      </c>
      <c r="T13" s="30">
        <v>11.4612629667</v>
      </c>
      <c r="U13" s="30">
        <v>4.67000007629</v>
      </c>
      <c r="V13" s="30">
        <v>11.4612629667</v>
      </c>
      <c r="W13" s="30">
        <v>2.7300000190699998</v>
      </c>
      <c r="X13" s="30">
        <v>11.4612629667</v>
      </c>
      <c r="Y13" s="30">
        <v>4.1959998607599998</v>
      </c>
      <c r="Z13" s="30">
        <v>11.4612629667</v>
      </c>
      <c r="AA13" s="30">
        <v>4.5110001563999997</v>
      </c>
      <c r="AB13" s="30">
        <v>11.4612629667</v>
      </c>
      <c r="AC13" s="30">
        <v>3.3810000419600001</v>
      </c>
      <c r="AD13" s="17">
        <f t="shared" si="0"/>
        <v>0</v>
      </c>
      <c r="AE13" s="17">
        <f t="shared" si="1"/>
        <v>0</v>
      </c>
      <c r="AF13" s="4">
        <f t="shared" si="2"/>
        <v>3.8976000308959997</v>
      </c>
    </row>
    <row r="14" spans="1:32" x14ac:dyDescent="0.2">
      <c r="A14" t="s">
        <v>63</v>
      </c>
      <c r="B14">
        <v>22000</v>
      </c>
      <c r="C14">
        <v>2.5999999999999999E-2</v>
      </c>
      <c r="D14" s="35">
        <v>0.04</v>
      </c>
      <c r="E14" s="30">
        <v>12.105600322100001</v>
      </c>
      <c r="F14" t="s">
        <v>41</v>
      </c>
      <c r="G14" s="29">
        <v>8</v>
      </c>
      <c r="H14" s="30">
        <v>21625</v>
      </c>
      <c r="I14" s="30">
        <v>150</v>
      </c>
      <c r="J14" s="35">
        <v>0.33333333333300003</v>
      </c>
      <c r="K14" s="35">
        <v>2.6325026325000001E-2</v>
      </c>
      <c r="L14" s="35">
        <v>3.8748059852E-2</v>
      </c>
      <c r="M14" s="35">
        <v>3.0011823623600001E-2</v>
      </c>
      <c r="N14" s="35">
        <v>3.6542044088599998E-2</v>
      </c>
      <c r="O14" s="35">
        <v>1.4719096335799999</v>
      </c>
      <c r="P14" s="35">
        <v>0.57002457002499995</v>
      </c>
      <c r="Q14" s="35">
        <v>0.69405522405499998</v>
      </c>
      <c r="R14" s="30">
        <v>8.3659999370599998</v>
      </c>
      <c r="S14" s="4" t="s">
        <v>30</v>
      </c>
      <c r="T14" s="30">
        <v>12.105600322100001</v>
      </c>
      <c r="U14" s="30">
        <v>2.06900000572</v>
      </c>
      <c r="V14" s="30">
        <v>12.105600322100001</v>
      </c>
      <c r="W14" s="30">
        <v>2.7760000228899999</v>
      </c>
      <c r="X14" s="30">
        <v>12.105600322100001</v>
      </c>
      <c r="Y14" s="30">
        <v>2.6110000610399999</v>
      </c>
      <c r="Z14" s="30">
        <v>12.105600322100001</v>
      </c>
      <c r="AA14" s="30">
        <v>3.01600003242</v>
      </c>
      <c r="AB14" s="30">
        <v>12.105600322100001</v>
      </c>
      <c r="AC14" s="30">
        <v>2.78499984741</v>
      </c>
      <c r="AD14" s="17">
        <f t="shared" si="0"/>
        <v>0</v>
      </c>
      <c r="AE14" s="17">
        <f t="shared" si="1"/>
        <v>0</v>
      </c>
      <c r="AF14" s="4">
        <f t="shared" si="2"/>
        <v>2.6513999938959998</v>
      </c>
    </row>
    <row r="15" spans="1:32" x14ac:dyDescent="0.2">
      <c r="A15" t="s">
        <v>63</v>
      </c>
      <c r="B15">
        <v>23000</v>
      </c>
      <c r="C15">
        <v>2.5000000000000001E-2</v>
      </c>
      <c r="D15" s="35">
        <v>0.04</v>
      </c>
      <c r="E15" s="30">
        <v>12.2736483221</v>
      </c>
      <c r="F15" t="s">
        <v>41</v>
      </c>
      <c r="G15" s="29">
        <v>8</v>
      </c>
      <c r="H15" s="30">
        <v>21625</v>
      </c>
      <c r="I15" s="30">
        <v>150</v>
      </c>
      <c r="J15" s="35">
        <v>0.33333333333300003</v>
      </c>
      <c r="K15" s="35">
        <v>2.6325026325000001E-2</v>
      </c>
      <c r="L15" s="35">
        <v>3.8748059852E-2</v>
      </c>
      <c r="M15" s="35">
        <v>3.0011823623600001E-2</v>
      </c>
      <c r="N15" s="35">
        <v>3.6542044088599998E-2</v>
      </c>
      <c r="O15" s="35">
        <v>1.4719096335799999</v>
      </c>
      <c r="P15" s="35">
        <v>0.57002457002499995</v>
      </c>
      <c r="Q15" s="35">
        <v>0.69405522405499998</v>
      </c>
      <c r="R15" s="30">
        <v>9.29500007629</v>
      </c>
      <c r="S15" s="4" t="s">
        <v>30</v>
      </c>
      <c r="T15" s="30">
        <v>12.2736483221</v>
      </c>
      <c r="U15" s="30">
        <v>2.9749999046300002</v>
      </c>
      <c r="V15" s="30">
        <v>12.2736483221</v>
      </c>
      <c r="W15" s="30">
        <v>2.07999992371</v>
      </c>
      <c r="X15" s="30">
        <v>12.2736483221</v>
      </c>
      <c r="Y15" s="30">
        <v>3.35699987411</v>
      </c>
      <c r="Z15" s="30">
        <v>12.2736483221</v>
      </c>
      <c r="AA15" s="30">
        <v>2.2019999027299999</v>
      </c>
      <c r="AB15" s="30">
        <v>12.2736483221</v>
      </c>
      <c r="AC15" s="30">
        <v>4.5350000858300001</v>
      </c>
      <c r="AD15" s="17">
        <f t="shared" si="0"/>
        <v>0</v>
      </c>
      <c r="AE15" s="17">
        <f t="shared" si="1"/>
        <v>0</v>
      </c>
      <c r="AF15" s="4">
        <f t="shared" si="2"/>
        <v>3.0297999382020002</v>
      </c>
    </row>
    <row r="16" spans="1:32" x14ac:dyDescent="0.2">
      <c r="A16" t="s">
        <v>63</v>
      </c>
      <c r="B16">
        <v>24000</v>
      </c>
      <c r="C16">
        <v>2.3E-2</v>
      </c>
      <c r="D16" s="35">
        <v>0.03</v>
      </c>
      <c r="E16" s="30">
        <v>9.5002329860000003</v>
      </c>
      <c r="F16" t="s">
        <v>41</v>
      </c>
      <c r="G16" s="29">
        <v>9</v>
      </c>
      <c r="H16" s="30">
        <v>23959</v>
      </c>
      <c r="I16" s="30">
        <v>134</v>
      </c>
      <c r="J16" s="35">
        <v>0.33333333333300003</v>
      </c>
      <c r="K16" s="35">
        <v>2.3517023517E-2</v>
      </c>
      <c r="L16" s="35">
        <v>3.6170534658599998E-2</v>
      </c>
      <c r="M16" s="35">
        <v>2.8189061183099998E-2</v>
      </c>
      <c r="N16" s="35">
        <v>3.3418461287899999E-2</v>
      </c>
      <c r="O16" s="35">
        <v>1.5380575110800001</v>
      </c>
      <c r="P16" s="35">
        <v>0.59933309933300005</v>
      </c>
      <c r="Q16" s="35">
        <v>0.71051638962100006</v>
      </c>
      <c r="R16" s="30">
        <v>7.5529999733000004</v>
      </c>
      <c r="S16" s="4" t="s">
        <v>30</v>
      </c>
      <c r="T16" s="30">
        <v>9.5333518755799993</v>
      </c>
      <c r="U16" s="30">
        <v>2.6449999809300002</v>
      </c>
      <c r="V16" s="30">
        <v>9.5002329860000003</v>
      </c>
      <c r="W16" s="30">
        <v>2.88800001144</v>
      </c>
      <c r="X16" s="30">
        <v>9.5333518755799993</v>
      </c>
      <c r="Y16" s="30">
        <v>2.29700016975</v>
      </c>
      <c r="Z16" s="30">
        <v>9.5333518755799993</v>
      </c>
      <c r="AA16" s="30">
        <v>3.28400015831</v>
      </c>
      <c r="AB16" s="30">
        <v>9.5333518755799993</v>
      </c>
      <c r="AC16" s="30">
        <v>2.5500001907300001</v>
      </c>
      <c r="AD16" s="17">
        <f t="shared" si="0"/>
        <v>1.5547014185981877E-3</v>
      </c>
      <c r="AE16" s="17">
        <f t="shared" si="1"/>
        <v>2.7888907254215774E-3</v>
      </c>
      <c r="AF16" s="4">
        <f t="shared" si="2"/>
        <v>2.7328001022319999</v>
      </c>
    </row>
    <row r="17" spans="1:32" x14ac:dyDescent="0.2">
      <c r="A17" t="s">
        <v>63</v>
      </c>
      <c r="B17">
        <v>25000</v>
      </c>
      <c r="C17">
        <v>2.1000000000000001E-2</v>
      </c>
      <c r="D17" s="35">
        <v>0.04</v>
      </c>
      <c r="E17" s="30">
        <v>10.4995003996</v>
      </c>
      <c r="F17" t="s">
        <v>41</v>
      </c>
      <c r="G17" s="29">
        <v>9</v>
      </c>
      <c r="H17" s="30">
        <v>24159</v>
      </c>
      <c r="I17" s="30">
        <v>127</v>
      </c>
      <c r="J17" s="35">
        <v>0.33333333333300003</v>
      </c>
      <c r="K17" s="35">
        <v>2.22885222885E-2</v>
      </c>
      <c r="L17" s="35">
        <v>3.5508153853799997E-2</v>
      </c>
      <c r="M17" s="35">
        <v>2.7467533083500001E-2</v>
      </c>
      <c r="N17" s="35">
        <v>3.2339649573799999E-2</v>
      </c>
      <c r="O17" s="35">
        <v>1.5931138634599999</v>
      </c>
      <c r="P17" s="35">
        <v>0.61618111618100002</v>
      </c>
      <c r="Q17" s="35">
        <v>0.72547765067500003</v>
      </c>
      <c r="R17" s="30">
        <v>4.8819999694799998</v>
      </c>
      <c r="S17" s="4" t="s">
        <v>30</v>
      </c>
      <c r="T17" s="30">
        <v>10.4995003996</v>
      </c>
      <c r="U17" s="30">
        <v>2.3099999427800002</v>
      </c>
      <c r="V17" s="30">
        <v>10.4995003996</v>
      </c>
      <c r="W17" s="30">
        <v>2.4900000095400001</v>
      </c>
      <c r="X17" s="30">
        <v>10.4995003996</v>
      </c>
      <c r="Y17" s="30">
        <v>2.5650000572199998</v>
      </c>
      <c r="Z17" s="30">
        <v>10.4995003996</v>
      </c>
      <c r="AA17" s="30">
        <v>2.0629999637599998</v>
      </c>
      <c r="AB17" s="30">
        <v>10.4995003996</v>
      </c>
      <c r="AC17" s="30">
        <v>2.1640000343299999</v>
      </c>
      <c r="AD17" s="17">
        <f t="shared" si="0"/>
        <v>0</v>
      </c>
      <c r="AE17" s="17">
        <f t="shared" si="1"/>
        <v>0</v>
      </c>
      <c r="AF17" s="4">
        <f t="shared" si="2"/>
        <v>2.3184000015260002</v>
      </c>
    </row>
    <row r="18" spans="1:32" x14ac:dyDescent="0.2">
      <c r="D18" s="25"/>
      <c r="J18" s="37">
        <f>SUM(J8:J12)/SUM(J3:J7)-1</f>
        <v>-0.34285714285762037</v>
      </c>
      <c r="K18" s="37">
        <f>SUM(K8:K12)/SUM(K3:K7)-1</f>
        <v>6.7431850789096304E-2</v>
      </c>
      <c r="L18" s="37">
        <f>SUM(L8:L12)/SUM(L3:L7)-1</f>
        <v>-0.11885062711563532</v>
      </c>
      <c r="M18" s="37">
        <f t="shared" ref="M18:R19" si="3">SUM(M8:M12)/SUM(M3:M7)-1</f>
        <v>-3.047553498625255E-2</v>
      </c>
      <c r="N18" s="37">
        <f t="shared" si="3"/>
        <v>-1.2162736842003308E-2</v>
      </c>
      <c r="O18" s="37">
        <f t="shared" si="3"/>
        <v>-0.17790224103040231</v>
      </c>
      <c r="P18" s="37">
        <f t="shared" si="3"/>
        <v>-9.2734993687175304E-2</v>
      </c>
      <c r="Q18" s="37">
        <f t="shared" si="3"/>
        <v>-7.522487472392303E-2</v>
      </c>
      <c r="R18" s="37">
        <f t="shared" si="3"/>
        <v>0.44336423508999001</v>
      </c>
    </row>
    <row r="19" spans="1:32" x14ac:dyDescent="0.2">
      <c r="D19" s="25"/>
      <c r="J19" s="37">
        <f>SUM(J13:J17)/SUM(J3:J7)-1</f>
        <v>-0.28571428571489788</v>
      </c>
      <c r="K19" s="37">
        <f>SUM(K13:K17)/SUM(K3:K7)-1</f>
        <v>4.1606886657101994E-2</v>
      </c>
      <c r="L19" s="37">
        <f>SUM(L13:L17)/SUM(L3:L7)-1</f>
        <v>-0.10906903174282345</v>
      </c>
      <c r="M19" s="37">
        <f t="shared" ref="M19:Q19" si="4">SUM(M13:M17)/SUM(M3:M7)-1</f>
        <v>-2.1111174074039174E-2</v>
      </c>
      <c r="N19" s="37">
        <f t="shared" si="4"/>
        <v>-1.4412959855806595E-2</v>
      </c>
      <c r="O19" s="37">
        <f t="shared" si="4"/>
        <v>-0.1464457442588285</v>
      </c>
      <c r="P19" s="37">
        <f t="shared" si="4"/>
        <v>-5.9795707563025324E-2</v>
      </c>
      <c r="Q19" s="37">
        <f t="shared" si="4"/>
        <v>-5.3602373210819954E-2</v>
      </c>
      <c r="R19" s="37">
        <f t="shared" si="3"/>
        <v>0.43875219150770728</v>
      </c>
    </row>
    <row r="20" spans="1:32" x14ac:dyDescent="0.2">
      <c r="D20" s="25"/>
      <c r="J20" s="25"/>
      <c r="K20" s="4"/>
    </row>
    <row r="21" spans="1:32" x14ac:dyDescent="0.2">
      <c r="D21" s="25"/>
      <c r="J21" s="25"/>
      <c r="K21" s="4"/>
    </row>
    <row r="22" spans="1:32" x14ac:dyDescent="0.2">
      <c r="D22" s="25"/>
      <c r="J22" s="25"/>
      <c r="K22" s="4"/>
    </row>
    <row r="23" spans="1:32" x14ac:dyDescent="0.2">
      <c r="D23" s="25"/>
      <c r="J23" s="25"/>
      <c r="K23" s="4"/>
    </row>
    <row r="24" spans="1:32" x14ac:dyDescent="0.2">
      <c r="D24" s="25"/>
      <c r="J24" s="25"/>
      <c r="K24" s="4"/>
    </row>
    <row r="25" spans="1:32" x14ac:dyDescent="0.2">
      <c r="D25" s="25"/>
      <c r="J25" s="25"/>
      <c r="K25" s="4"/>
    </row>
    <row r="26" spans="1:32" x14ac:dyDescent="0.2">
      <c r="D26" s="25"/>
      <c r="J26" s="25"/>
      <c r="K26" s="4"/>
    </row>
    <row r="27" spans="1:32" x14ac:dyDescent="0.2">
      <c r="D27" s="25"/>
      <c r="J27" s="25"/>
      <c r="K27" s="4"/>
    </row>
    <row r="28" spans="1:32" x14ac:dyDescent="0.2">
      <c r="D28" s="25"/>
      <c r="J28" s="25"/>
      <c r="K28" s="4"/>
    </row>
    <row r="29" spans="1:32" x14ac:dyDescent="0.2">
      <c r="D29" s="25"/>
      <c r="J29" s="25"/>
      <c r="K29" s="25"/>
    </row>
    <row r="30" spans="1:32" x14ac:dyDescent="0.2">
      <c r="D30" s="25"/>
      <c r="J30" s="25"/>
      <c r="K30" s="25"/>
    </row>
    <row r="31" spans="1:32" x14ac:dyDescent="0.2">
      <c r="D31" s="25"/>
      <c r="J31" s="25"/>
      <c r="K31" s="25"/>
    </row>
    <row r="32" spans="1:32" x14ac:dyDescent="0.2">
      <c r="D32" s="25"/>
      <c r="J32" s="25"/>
      <c r="K32" s="25"/>
    </row>
    <row r="33" spans="4:11" x14ac:dyDescent="0.2">
      <c r="D33" s="25"/>
      <c r="J33" s="25"/>
      <c r="K33" s="25"/>
    </row>
    <row r="34" spans="4:11" x14ac:dyDescent="0.2">
      <c r="D34" s="25"/>
      <c r="J34" s="25"/>
      <c r="K34" s="25"/>
    </row>
    <row r="35" spans="4:11" x14ac:dyDescent="0.2">
      <c r="D35" s="25"/>
      <c r="J35" s="25"/>
      <c r="K35" s="25"/>
    </row>
    <row r="36" spans="4:11" x14ac:dyDescent="0.2">
      <c r="D36" s="25"/>
      <c r="J36" s="25"/>
      <c r="K36" s="25"/>
    </row>
    <row r="37" spans="4:11" x14ac:dyDescent="0.2">
      <c r="D37" s="25"/>
      <c r="J37" s="25"/>
      <c r="K37" s="25"/>
    </row>
    <row r="38" spans="4:11" x14ac:dyDescent="0.2">
      <c r="D38" s="25"/>
      <c r="J38" s="25"/>
      <c r="K38" s="25"/>
    </row>
    <row r="39" spans="4:11" x14ac:dyDescent="0.2">
      <c r="D39" s="25"/>
      <c r="J39" s="25"/>
      <c r="K39" s="4"/>
    </row>
    <row r="40" spans="4:11" x14ac:dyDescent="0.2">
      <c r="D40" s="25"/>
      <c r="J40" s="25"/>
      <c r="K40" s="4"/>
    </row>
    <row r="41" spans="4:11" x14ac:dyDescent="0.2">
      <c r="D41" s="25"/>
      <c r="J41" s="25"/>
      <c r="K41" s="4"/>
    </row>
    <row r="42" spans="4:11" x14ac:dyDescent="0.2">
      <c r="D42" s="25"/>
      <c r="J42" s="25"/>
      <c r="K42" s="4"/>
    </row>
    <row r="43" spans="4:11" x14ac:dyDescent="0.2">
      <c r="D43" s="25"/>
      <c r="J43" s="25"/>
      <c r="K43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instance</vt:lpstr>
      <vt:lpstr>Dis_summary</vt:lpstr>
      <vt:lpstr>ILS_summary</vt:lpstr>
      <vt:lpstr>i300_10</vt:lpstr>
      <vt:lpstr>i300_15</vt:lpstr>
      <vt:lpstr>60-200-1</vt:lpstr>
      <vt:lpstr>60-300-1</vt:lpstr>
      <vt:lpstr>50-200-5-1</vt:lpstr>
      <vt:lpstr>60-300-5-1</vt:lpstr>
      <vt:lpstr>cflp_a196</vt:lpstr>
      <vt:lpstr>cflp_b196_1</vt:lpstr>
      <vt:lpstr>cflp_c196_1</vt:lpstr>
      <vt:lpstr>cflp_d196_1</vt:lpstr>
      <vt:lpstr>cflp_e196_1</vt:lpstr>
      <vt:lpstr>cflp_d400_1</vt:lpstr>
      <vt:lpstr>geo_ZY</vt:lpstr>
      <vt:lpstr>geo_WS</vt:lpstr>
      <vt:lpstr>geo_gy</vt:lpstr>
      <vt:lpstr>geo_KF</vt:lpstr>
      <vt:lpstr>geo_ZZ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2025-01-16T07:51:47Z</dcterms:modified>
</cp:coreProperties>
</file>