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D4C5B3F5-EDA0-446C-9978-43F4D0AC256C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Raw Tables" sheetId="1" r:id="rId1"/>
    <sheet name="Combined" sheetId="2" r:id="rId2"/>
    <sheet name="Model - Rough" sheetId="3" r:id="rId3"/>
    <sheet name="Model - Rough with weights" sheetId="6" r:id="rId4"/>
    <sheet name="Sheet1" sheetId="4" r:id="rId5"/>
    <sheet name="Weights" sheetId="5" r:id="rId6"/>
  </sheets>
  <definedNames>
    <definedName name="_xlnm._FilterDatabase" localSheetId="1" hidden="1">Combined!$A$1:$Q$273</definedName>
    <definedName name="solver_typ" localSheetId="2" hidden="1">2</definedName>
    <definedName name="solver_typ" localSheetId="3" hidden="1">2</definedName>
    <definedName name="solver_ver" localSheetId="2" hidden="1">17</definedName>
    <definedName name="solver_ver" localSheetId="3" hidden="1">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" i="6" l="1"/>
  <c r="J29" i="6"/>
  <c r="L29" i="6" s="1"/>
  <c r="M29" i="6" s="1"/>
  <c r="E28" i="6"/>
  <c r="D28" i="6"/>
  <c r="F28" i="6" s="1"/>
  <c r="J28" i="6" s="1"/>
  <c r="L28" i="6" s="1"/>
  <c r="M28" i="6" s="1"/>
  <c r="D27" i="6"/>
  <c r="E27" i="6" s="1"/>
  <c r="D26" i="6"/>
  <c r="F26" i="6" s="1"/>
  <c r="J26" i="6" s="1"/>
  <c r="L26" i="6" s="1"/>
  <c r="M26" i="6" s="1"/>
  <c r="D25" i="6"/>
  <c r="F25" i="6" s="1"/>
  <c r="J25" i="6" s="1"/>
  <c r="L25" i="6" s="1"/>
  <c r="M25" i="6" s="1"/>
  <c r="D24" i="6"/>
  <c r="F24" i="6" s="1"/>
  <c r="J24" i="6" s="1"/>
  <c r="L24" i="6" s="1"/>
  <c r="M24" i="6" s="1"/>
  <c r="I23" i="6"/>
  <c r="H23" i="6"/>
  <c r="J23" i="6" s="1"/>
  <c r="L23" i="6" s="1"/>
  <c r="M23" i="6" s="1"/>
  <c r="D23" i="6"/>
  <c r="F23" i="6" s="1"/>
  <c r="D22" i="6"/>
  <c r="F22" i="6" s="1"/>
  <c r="J22" i="6" s="1"/>
  <c r="L22" i="6" s="1"/>
  <c r="M22" i="6" s="1"/>
  <c r="I21" i="6"/>
  <c r="H21" i="6"/>
  <c r="D21" i="6"/>
  <c r="F21" i="6" s="1"/>
  <c r="I20" i="6"/>
  <c r="H20" i="6"/>
  <c r="J20" i="6" s="1"/>
  <c r="L20" i="6" s="1"/>
  <c r="M20" i="6" s="1"/>
  <c r="F20" i="6"/>
  <c r="D20" i="6"/>
  <c r="E20" i="6" s="1"/>
  <c r="D19" i="6"/>
  <c r="F19" i="6" s="1"/>
  <c r="J19" i="6" s="1"/>
  <c r="L19" i="6" s="1"/>
  <c r="M19" i="6" s="1"/>
  <c r="I18" i="6"/>
  <c r="H18" i="6"/>
  <c r="D18" i="6"/>
  <c r="E18" i="6" s="1"/>
  <c r="I17" i="6"/>
  <c r="H17" i="6"/>
  <c r="D17" i="6"/>
  <c r="F17" i="6" s="1"/>
  <c r="J17" i="6" s="1"/>
  <c r="L17" i="6" s="1"/>
  <c r="M17" i="6" s="1"/>
  <c r="I16" i="6"/>
  <c r="D16" i="6"/>
  <c r="F16" i="6" s="1"/>
  <c r="J16" i="6" s="1"/>
  <c r="L16" i="6" s="1"/>
  <c r="M16" i="6" s="1"/>
  <c r="I15" i="6"/>
  <c r="F15" i="6"/>
  <c r="D15" i="6"/>
  <c r="E15" i="6" s="1"/>
  <c r="C15" i="6"/>
  <c r="I14" i="6"/>
  <c r="D14" i="6"/>
  <c r="F14" i="6" s="1"/>
  <c r="I13" i="6"/>
  <c r="D13" i="6"/>
  <c r="E13" i="6" s="1"/>
  <c r="I12" i="6"/>
  <c r="D12" i="6"/>
  <c r="F12" i="6" s="1"/>
  <c r="J12" i="6" s="1"/>
  <c r="L12" i="6" s="1"/>
  <c r="M12" i="6" s="1"/>
  <c r="I11" i="6"/>
  <c r="H11" i="6"/>
  <c r="J11" i="6" s="1"/>
  <c r="L11" i="6" s="1"/>
  <c r="M11" i="6" s="1"/>
  <c r="D11" i="6"/>
  <c r="F11" i="6" s="1"/>
  <c r="C5" i="6"/>
  <c r="E2" i="6"/>
  <c r="C25" i="6"/>
  <c r="C23" i="6"/>
  <c r="C21" i="6"/>
  <c r="C19" i="6"/>
  <c r="C16" i="6"/>
  <c r="C14" i="6"/>
  <c r="C12" i="6"/>
  <c r="C26" i="6"/>
  <c r="C20" i="6"/>
  <c r="C11" i="6"/>
  <c r="C28" i="6"/>
  <c r="C24" i="6"/>
  <c r="C22" i="6"/>
  <c r="C18" i="6"/>
  <c r="C27" i="6"/>
  <c r="C17" i="6"/>
  <c r="C13" i="6"/>
  <c r="F13" i="6" l="1"/>
  <c r="J13" i="6" s="1"/>
  <c r="L13" i="6" s="1"/>
  <c r="M13" i="6" s="1"/>
  <c r="J15" i="6"/>
  <c r="L15" i="6" s="1"/>
  <c r="M15" i="6" s="1"/>
  <c r="E17" i="6"/>
  <c r="F18" i="6"/>
  <c r="J18" i="6" s="1"/>
  <c r="L18" i="6" s="1"/>
  <c r="M18" i="6" s="1"/>
  <c r="E22" i="6"/>
  <c r="E26" i="6"/>
  <c r="F27" i="6"/>
  <c r="J27" i="6" s="1"/>
  <c r="L27" i="6" s="1"/>
  <c r="M27" i="6" s="1"/>
  <c r="J14" i="6"/>
  <c r="L14" i="6" s="1"/>
  <c r="M14" i="6" s="1"/>
  <c r="N14" i="6" s="1"/>
  <c r="E24" i="6"/>
  <c r="O11" i="6"/>
  <c r="N11" i="6"/>
  <c r="O25" i="6"/>
  <c r="N25" i="6"/>
  <c r="O13" i="6"/>
  <c r="N13" i="6"/>
  <c r="O19" i="6"/>
  <c r="N19" i="6"/>
  <c r="N12" i="6"/>
  <c r="O12" i="6"/>
  <c r="N16" i="6"/>
  <c r="O16" i="6"/>
  <c r="O17" i="6"/>
  <c r="N17" i="6"/>
  <c r="O24" i="6"/>
  <c r="N24" i="6"/>
  <c r="N27" i="6"/>
  <c r="O27" i="6"/>
  <c r="O29" i="6"/>
  <c r="N29" i="6"/>
  <c r="O20" i="6"/>
  <c r="N20" i="6"/>
  <c r="O23" i="6"/>
  <c r="N23" i="6"/>
  <c r="N26" i="6"/>
  <c r="O26" i="6"/>
  <c r="O15" i="6"/>
  <c r="N15" i="6"/>
  <c r="O22" i="6"/>
  <c r="N22" i="6"/>
  <c r="J21" i="6"/>
  <c r="L21" i="6" s="1"/>
  <c r="M21" i="6" s="1"/>
  <c r="O28" i="6"/>
  <c r="N28" i="6"/>
  <c r="E12" i="6"/>
  <c r="E14" i="6"/>
  <c r="E16" i="6"/>
  <c r="E19" i="6"/>
  <c r="E21" i="6"/>
  <c r="E23" i="6"/>
  <c r="E25" i="6"/>
  <c r="E11" i="6"/>
  <c r="E2" i="3"/>
  <c r="H11" i="3"/>
  <c r="K30" i="3"/>
  <c r="C5" i="3"/>
  <c r="J29" i="3"/>
  <c r="L29" i="3" s="1"/>
  <c r="M29" i="3" s="1"/>
  <c r="O29" i="3" s="1"/>
  <c r="H17" i="3"/>
  <c r="I17" i="3"/>
  <c r="I16" i="3"/>
  <c r="I15" i="3"/>
  <c r="I14" i="3"/>
  <c r="I13" i="3"/>
  <c r="I12" i="3"/>
  <c r="I11" i="3"/>
  <c r="I21" i="3"/>
  <c r="I20" i="3"/>
  <c r="I18" i="3"/>
  <c r="H18" i="3"/>
  <c r="I23" i="3"/>
  <c r="H23" i="3"/>
  <c r="H21" i="3"/>
  <c r="H20" i="3"/>
  <c r="C11" i="3"/>
  <c r="C21" i="3"/>
  <c r="O18" i="6" l="1"/>
  <c r="N18" i="6"/>
  <c r="O14" i="6"/>
  <c r="E3" i="6"/>
  <c r="M30" i="6"/>
  <c r="N30" i="6" s="1"/>
  <c r="O30" i="6" s="1"/>
  <c r="N21" i="6"/>
  <c r="O21" i="6"/>
  <c r="N29" i="3"/>
  <c r="D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12" i="3"/>
  <c r="C15" i="3"/>
  <c r="C13" i="3"/>
  <c r="C20" i="3"/>
  <c r="C23" i="3"/>
  <c r="C25" i="3"/>
  <c r="C28" i="3"/>
  <c r="C22" i="3"/>
  <c r="C14" i="3"/>
  <c r="C24" i="3"/>
  <c r="C26" i="3"/>
  <c r="C12" i="3"/>
  <c r="C19" i="3"/>
  <c r="C17" i="3"/>
  <c r="C27" i="3"/>
  <c r="C18" i="3"/>
  <c r="C16" i="3"/>
  <c r="C6" i="6" l="1"/>
  <c r="C7" i="6" s="1"/>
  <c r="E27" i="3"/>
  <c r="F27" i="3"/>
  <c r="J27" i="3" s="1"/>
  <c r="E19" i="3"/>
  <c r="F19" i="3"/>
  <c r="J19" i="3" s="1"/>
  <c r="L19" i="3" s="1"/>
  <c r="M19" i="3" s="1"/>
  <c r="N19" i="3" s="1"/>
  <c r="E12" i="3"/>
  <c r="F12" i="3"/>
  <c r="J12" i="3" s="1"/>
  <c r="L12" i="3" s="1"/>
  <c r="M12" i="3" s="1"/>
  <c r="N12" i="3" s="1"/>
  <c r="E26" i="3"/>
  <c r="F26" i="3"/>
  <c r="J26" i="3" s="1"/>
  <c r="E22" i="3"/>
  <c r="F22" i="3"/>
  <c r="J22" i="3" s="1"/>
  <c r="L22" i="3" s="1"/>
  <c r="M22" i="3" s="1"/>
  <c r="N22" i="3" s="1"/>
  <c r="E18" i="3"/>
  <c r="F18" i="3"/>
  <c r="J18" i="3" s="1"/>
  <c r="L18" i="3" s="1"/>
  <c r="M18" i="3" s="1"/>
  <c r="N18" i="3" s="1"/>
  <c r="E14" i="3"/>
  <c r="F14" i="3"/>
  <c r="J14" i="3" s="1"/>
  <c r="L14" i="3" s="1"/>
  <c r="M14" i="3" s="1"/>
  <c r="N14" i="3" s="1"/>
  <c r="E25" i="3"/>
  <c r="F25" i="3"/>
  <c r="J25" i="3" s="1"/>
  <c r="L25" i="3" s="1"/>
  <c r="M25" i="3" s="1"/>
  <c r="N25" i="3" s="1"/>
  <c r="E21" i="3"/>
  <c r="F21" i="3"/>
  <c r="J21" i="3" s="1"/>
  <c r="L21" i="3" s="1"/>
  <c r="M21" i="3" s="1"/>
  <c r="E17" i="3"/>
  <c r="F17" i="3"/>
  <c r="J17" i="3" s="1"/>
  <c r="L17" i="3" s="1"/>
  <c r="M17" i="3" s="1"/>
  <c r="N17" i="3" s="1"/>
  <c r="E13" i="3"/>
  <c r="F13" i="3"/>
  <c r="J13" i="3" s="1"/>
  <c r="L13" i="3" s="1"/>
  <c r="M13" i="3" s="1"/>
  <c r="N13" i="3" s="1"/>
  <c r="E23" i="3"/>
  <c r="F23" i="3"/>
  <c r="J23" i="3" s="1"/>
  <c r="L23" i="3" s="1"/>
  <c r="M23" i="3" s="1"/>
  <c r="N23" i="3" s="1"/>
  <c r="E15" i="3"/>
  <c r="F15" i="3"/>
  <c r="J15" i="3" s="1"/>
  <c r="L15" i="3" s="1"/>
  <c r="M15" i="3" s="1"/>
  <c r="E28" i="3"/>
  <c r="F28" i="3"/>
  <c r="J28" i="3" s="1"/>
  <c r="L28" i="3" s="1"/>
  <c r="M28" i="3" s="1"/>
  <c r="N28" i="3" s="1"/>
  <c r="E24" i="3"/>
  <c r="F24" i="3"/>
  <c r="J24" i="3" s="1"/>
  <c r="L24" i="3" s="1"/>
  <c r="M24" i="3" s="1"/>
  <c r="N24" i="3" s="1"/>
  <c r="E20" i="3"/>
  <c r="F20" i="3"/>
  <c r="J20" i="3" s="1"/>
  <c r="L20" i="3" s="1"/>
  <c r="M20" i="3" s="1"/>
  <c r="N20" i="3" s="1"/>
  <c r="E16" i="3"/>
  <c r="F16" i="3"/>
  <c r="J16" i="3" s="1"/>
  <c r="L16" i="3" s="1"/>
  <c r="M16" i="3" s="1"/>
  <c r="N16" i="3" s="1"/>
  <c r="E11" i="3"/>
  <c r="F11" i="3"/>
  <c r="J11" i="3" s="1"/>
  <c r="L11" i="3" s="1"/>
  <c r="M11" i="3" s="1"/>
  <c r="O13" i="3" l="1"/>
  <c r="O20" i="3"/>
  <c r="O23" i="3"/>
  <c r="O12" i="3"/>
  <c r="O16" i="3"/>
  <c r="O19" i="3"/>
  <c r="O18" i="3"/>
  <c r="O22" i="3"/>
  <c r="O14" i="3"/>
  <c r="O15" i="3"/>
  <c r="N15" i="3"/>
  <c r="N21" i="3"/>
  <c r="O21" i="3"/>
  <c r="O28" i="3"/>
  <c r="O25" i="3"/>
  <c r="O24" i="3"/>
  <c r="O17" i="3"/>
  <c r="N11" i="3"/>
  <c r="O11" i="3"/>
  <c r="L26" i="3"/>
  <c r="M26" i="3" s="1"/>
  <c r="E3" i="3" s="1"/>
  <c r="L27" i="3"/>
  <c r="M27" i="3" s="1"/>
  <c r="N27" i="3" l="1"/>
  <c r="O27" i="3"/>
  <c r="N26" i="3"/>
  <c r="O26" i="3"/>
  <c r="M30" i="3"/>
  <c r="N30" i="3"/>
  <c r="O30" i="3" s="1"/>
  <c r="C6" i="3" l="1"/>
  <c r="C7" i="3" s="1"/>
</calcChain>
</file>

<file path=xl/sharedStrings.xml><?xml version="1.0" encoding="utf-8"?>
<sst xmlns="http://schemas.openxmlformats.org/spreadsheetml/2006/main" count="7063" uniqueCount="897">
  <si>
    <t>Active ingredient</t>
  </si>
  <si>
    <t>and type of</t>
  </si>
  <si>
    <t>treated textile</t>
  </si>
  <si>
    <t>Concentration of</t>
  </si>
  <si>
    <t>active ingedient</t>
  </si>
  <si>
    <t>Application</t>
  </si>
  <si>
    <t>method</t>
  </si>
  <si>
    <t>Timing of</t>
  </si>
  <si>
    <t>evaluation</t>
  </si>
  <si>
    <t>after treatment</t>
  </si>
  <si>
    <t>Total exposure</t>
  </si>
  <si>
    <t>Life stage</t>
  </si>
  <si>
    <t>Tick contact per 100 m</t>
  </si>
  <si>
    <t>(unless otherwise specified)</t>
  </si>
  <si>
    <t>% reduction</t>
  </si>
  <si>
    <t>in tick contact</t>
  </si>
  <si>
    <t>for treatmenta</t>
  </si>
  <si>
    <t>Reference</t>
  </si>
  <si>
    <t>Treatment</t>
  </si>
  <si>
    <t>Control</t>
  </si>
  <si>
    <t>Deet</t>
  </si>
  <si>
    <t>Military uniform</t>
  </si>
  <si>
    <t>20% deet</t>
  </si>
  <si>
    <t>Spray</t>
  </si>
  <si>
    <t>1–5 d</t>
  </si>
  <si>
    <t>12 man-hours activity</t>
  </si>
  <si>
    <t>Nymph</t>
  </si>
  <si>
    <t>0.25 / h</t>
  </si>
  <si>
    <t>1.5 / h</t>
  </si>
  <si>
    <t>Schreck et al. 1986</t>
  </si>
  <si>
    <t>30% deet</t>
  </si>
  <si>
    <t>0 / h</t>
  </si>
  <si>
    <t>Adult</t>
  </si>
  <si>
    <t>10.6 / h</t>
  </si>
  <si>
    <t>1.1 / h</t>
  </si>
  <si>
    <t>Nootkatone</t>
  </si>
  <si>
    <t>Tick drag</t>
  </si>
  <si>
    <t>9.8% nootkatone</t>
  </si>
  <si>
    <t>1 d</t>
  </si>
  <si>
    <t>500 m dragging</t>
  </si>
  <si>
    <t>Schulze et al. 2011</t>
  </si>
  <si>
    <t>3 d</t>
  </si>
  <si>
    <t>14 d</t>
  </si>
  <si>
    <t>Coveralls</t>
  </si>
  <si>
    <t>10% nootkatone</t>
  </si>
  <si>
    <t>1,200 m walking</t>
  </si>
  <si>
    <t>Jordan et al. 2012</t>
  </si>
  <si>
    <t>2 d</t>
  </si>
  <si>
    <t>7 d</t>
  </si>
  <si>
    <t>Carvacrol</t>
  </si>
  <si>
    <t>9.5% carvacrol</t>
  </si>
  <si>
    <r>
      <t>0.19 mg AI / cm</t>
    </r>
    <r>
      <rPr>
        <vertAlign val="superscript"/>
        <sz val="11"/>
        <color theme="1"/>
        <rFont val="Times New Roman"/>
        <family val="1"/>
      </rPr>
      <t>2</t>
    </r>
  </si>
  <si>
    <r>
      <t>0.25 mg AI / cm</t>
    </r>
    <r>
      <rPr>
        <vertAlign val="superscript"/>
        <sz val="11"/>
        <color theme="1"/>
        <rFont val="Times New Roman"/>
        <family val="1"/>
      </rPr>
      <t>2</t>
    </r>
  </si>
  <si>
    <t>Permethrin</t>
  </si>
  <si>
    <t>0.5% permethrin</t>
  </si>
  <si>
    <t>aCalculated based on comparison of values for treatment and control. Set to 100% when ticks were recorded in the control but not in the treatment.</t>
  </si>
  <si>
    <t>bCombinations of different essential oils, including, among others, rosemary, geraniol, cinnamon leaf, lemongrass, and wintergreen.</t>
  </si>
  <si>
    <t>Type of vegetation</t>
  </si>
  <si>
    <t>management</t>
  </si>
  <si>
    <t>intervention</t>
  </si>
  <si>
    <t>Setting</t>
  </si>
  <si>
    <t>after start of</t>
  </si>
  <si>
    <t>Percent reduction</t>
  </si>
  <si>
    <t>relative to control</t>
  </si>
  <si>
    <t>sites (CS) and</t>
  </si>
  <si>
    <t>abundance of</t>
  </si>
  <si>
    <t>host-seeking nymphs</t>
  </si>
  <si>
    <t>in treatment</t>
  </si>
  <si>
    <t>sites (TS) after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</si>
  <si>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 unless</t>
    </r>
  </si>
  <si>
    <t>specified as per h)</t>
  </si>
  <si>
    <t>host-seeking infected</t>
  </si>
  <si>
    <t>nymphs in treatment</t>
  </si>
  <si>
    <t>%reduction</t>
  </si>
  <si>
    <t>in TS</t>
  </si>
  <si>
    <t>Abundance</t>
  </si>
  <si>
    <t>Leaf litter removal</t>
  </si>
  <si>
    <t>March</t>
  </si>
  <si>
    <t>Woodland</t>
  </si>
  <si>
    <t>13–15 wk</t>
  </si>
  <si>
    <r>
      <t>75</t>
    </r>
    <r>
      <rPr>
        <vertAlign val="superscript"/>
        <sz val="11"/>
        <color rgb="FF000000"/>
        <rFont val="Times New Roman"/>
        <family val="1"/>
      </rPr>
      <t>a</t>
    </r>
  </si>
  <si>
    <t>Not clear</t>
  </si>
  <si>
    <t>No data</t>
  </si>
  <si>
    <t>Schulze et al. 1995</t>
  </si>
  <si>
    <t>June</t>
  </si>
  <si>
    <t>1–2 wk</t>
  </si>
  <si>
    <r>
      <t>77</t>
    </r>
    <r>
      <rPr>
        <vertAlign val="superscript"/>
        <sz val="11"/>
        <color rgb="FF000000"/>
        <rFont val="Times New Roman"/>
        <family val="1"/>
      </rPr>
      <t>a</t>
    </r>
  </si>
  <si>
    <t>Burn</t>
  </si>
  <si>
    <t>April</t>
  </si>
  <si>
    <t>10–11 wk</t>
  </si>
  <si>
    <r>
      <t>50</t>
    </r>
    <r>
      <rPr>
        <vertAlign val="superscript"/>
        <sz val="11"/>
        <color rgb="FF000000"/>
        <rFont val="Times New Roman"/>
        <family val="1"/>
      </rPr>
      <t>a</t>
    </r>
  </si>
  <si>
    <t>97.2 / h</t>
  </si>
  <si>
    <r>
      <t>4</t>
    </r>
    <r>
      <rPr>
        <vertAlign val="superscript"/>
        <sz val="11"/>
        <color rgb="FF000000"/>
        <rFont val="Times New Roman"/>
        <family val="1"/>
      </rPr>
      <t>a</t>
    </r>
  </si>
  <si>
    <t>34.0 / h</t>
  </si>
  <si>
    <t>Mather et al. 1993</t>
  </si>
  <si>
    <t>Burn, less intense</t>
  </si>
  <si>
    <t>&lt;1 to 4 mo</t>
  </si>
  <si>
    <r>
      <t>74</t>
    </r>
    <r>
      <rPr>
        <vertAlign val="superscript"/>
        <sz val="11"/>
        <color rgb="FF000000"/>
        <rFont val="Times New Roman"/>
        <family val="1"/>
      </rPr>
      <t>a</t>
    </r>
  </si>
  <si>
    <r>
      <t>Not shown</t>
    </r>
    <r>
      <rPr>
        <vertAlign val="superscript"/>
        <sz val="11"/>
        <color rgb="FF000000"/>
        <rFont val="Times New Roman"/>
        <family val="1"/>
      </rPr>
      <t>b</t>
    </r>
  </si>
  <si>
    <t>Stafford et al. 1998</t>
  </si>
  <si>
    <t>Burn, more intense</t>
  </si>
  <si>
    <t>May</t>
  </si>
  <si>
    <t>&lt;1 to 3 mo</t>
  </si>
  <si>
    <r>
      <t>97</t>
    </r>
    <r>
      <rPr>
        <vertAlign val="superscript"/>
        <sz val="11"/>
        <color rgb="FF000000"/>
        <rFont val="Times New Roman"/>
        <family val="1"/>
      </rPr>
      <t>a</t>
    </r>
  </si>
  <si>
    <t>Synthetic</t>
  </si>
  <si>
    <t>chemical</t>
  </si>
  <si>
    <t>acaricide</t>
  </si>
  <si>
    <t>used</t>
  </si>
  <si>
    <t>Mode of</t>
  </si>
  <si>
    <t>application</t>
  </si>
  <si>
    <t>pressure</t>
  </si>
  <si>
    <t>Type of</t>
  </si>
  <si>
    <t>scheme</t>
  </si>
  <si>
    <t>Amount or</t>
  </si>
  <si>
    <t>concentration</t>
  </si>
  <si>
    <t>of active</t>
  </si>
  <si>
    <t>ingredient</t>
  </si>
  <si>
    <t>(AI) applied</t>
  </si>
  <si>
    <t>Additional</t>
  </si>
  <si>
    <t>distinguishing</t>
  </si>
  <si>
    <t>year, site, or</t>
  </si>
  <si>
    <t>feature</t>
  </si>
  <si>
    <t>abundance</t>
  </si>
  <si>
    <t>of host-seeking</t>
  </si>
  <si>
    <t>specified as per h</t>
  </si>
  <si>
    <t>Percent</t>
  </si>
  <si>
    <t>reduction</t>
  </si>
  <si>
    <t>in infestation</t>
  </si>
  <si>
    <t>of rodents</t>
  </si>
  <si>
    <t>by nymphs</t>
  </si>
  <si>
    <t>(no. nymphs</t>
  </si>
  <si>
    <t>per animal) in</t>
  </si>
  <si>
    <t>treatment</t>
  </si>
  <si>
    <t>sites after</t>
  </si>
  <si>
    <t>Pyrethroid</t>
  </si>
  <si>
    <t>Bifenthrin</t>
  </si>
  <si>
    <t>Low</t>
  </si>
  <si>
    <t>Ground</t>
  </si>
  <si>
    <t>Single, June</t>
  </si>
  <si>
    <t>115 g AI/ha</t>
  </si>
  <si>
    <t>Residential</t>
  </si>
  <si>
    <t>2–6 wk</t>
  </si>
  <si>
    <r>
      <t>87</t>
    </r>
    <r>
      <rPr>
        <vertAlign val="superscript"/>
        <sz val="11"/>
        <color rgb="FF000000"/>
        <rFont val="Times New Roman"/>
        <family val="1"/>
      </rPr>
      <t>a</t>
    </r>
  </si>
  <si>
    <t>Stafford and Allan 2010</t>
  </si>
  <si>
    <t>High</t>
  </si>
  <si>
    <t>Single, May</t>
  </si>
  <si>
    <r>
      <t>86</t>
    </r>
    <r>
      <rPr>
        <vertAlign val="superscript"/>
        <sz val="11"/>
        <color rgb="FF000000"/>
        <rFont val="Times New Roman"/>
        <family val="1"/>
      </rPr>
      <t>a</t>
    </r>
  </si>
  <si>
    <t>Single, July</t>
  </si>
  <si>
    <t>254 g AI/ha</t>
  </si>
  <si>
    <t>–</t>
  </si>
  <si>
    <t>1 wk</t>
  </si>
  <si>
    <r>
      <t>100</t>
    </r>
    <r>
      <rPr>
        <vertAlign val="superscript"/>
        <sz val="11"/>
        <color rgb="FF000000"/>
        <rFont val="Times New Roman"/>
        <family val="1"/>
      </rPr>
      <t>b</t>
    </r>
  </si>
  <si>
    <t>Rand et al. 2010</t>
  </si>
  <si>
    <t>2 wk</t>
  </si>
  <si>
    <r>
      <t>100</t>
    </r>
    <r>
      <rPr>
        <vertAlign val="superscript"/>
        <sz val="11"/>
        <color rgb="FF000000"/>
        <rFont val="Times New Roman"/>
        <family val="1"/>
      </rPr>
      <t>a</t>
    </r>
  </si>
  <si>
    <t>Elias et al. 2013</t>
  </si>
  <si>
    <t>4 wk</t>
  </si>
  <si>
    <t>Variable</t>
  </si>
  <si>
    <t>Single, May–June</t>
  </si>
  <si>
    <t>127–254 g AI/ha</t>
  </si>
  <si>
    <t>3–4 wk</t>
  </si>
  <si>
    <r>
      <t>69</t>
    </r>
    <r>
      <rPr>
        <vertAlign val="superscript"/>
        <sz val="11"/>
        <color rgb="FF000000"/>
        <rFont val="Times New Roman"/>
        <family val="1"/>
      </rPr>
      <t>b</t>
    </r>
  </si>
  <si>
    <t>8.5 / h</t>
  </si>
  <si>
    <t>Hinckley et al. 2016</t>
  </si>
  <si>
    <t>Single, April–June</t>
  </si>
  <si>
    <r>
      <t>45</t>
    </r>
    <r>
      <rPr>
        <vertAlign val="superscript"/>
        <sz val="11"/>
        <color rgb="FF000000"/>
        <rFont val="Times New Roman"/>
        <family val="1"/>
      </rPr>
      <t>b</t>
    </r>
  </si>
  <si>
    <t>4.2 / h</t>
  </si>
  <si>
    <t>Cyfluthrin</t>
  </si>
  <si>
    <t>410 g AI/ha</t>
  </si>
  <si>
    <t>~1 wk</t>
  </si>
  <si>
    <r>
      <t>96</t>
    </r>
    <r>
      <rPr>
        <vertAlign val="superscript"/>
        <sz val="11"/>
        <color rgb="FF000000"/>
        <rFont val="Times New Roman"/>
        <family val="1"/>
      </rPr>
      <t>a</t>
    </r>
  </si>
  <si>
    <t>Solberg et al. 1992</t>
  </si>
  <si>
    <t>~8 wk</t>
  </si>
  <si>
    <t>100 g AI/ha</t>
  </si>
  <si>
    <t>~2 wk</t>
  </si>
  <si>
    <r>
      <t>95</t>
    </r>
    <r>
      <rPr>
        <vertAlign val="superscript"/>
        <sz val="11"/>
        <color rgb="FF000000"/>
        <rFont val="Times New Roman"/>
        <family val="1"/>
      </rPr>
      <t>b</t>
    </r>
  </si>
  <si>
    <t>Curran et al. 1993</t>
  </si>
  <si>
    <t>~4 wk</t>
  </si>
  <si>
    <r>
      <t>88</t>
    </r>
    <r>
      <rPr>
        <vertAlign val="superscript"/>
        <sz val="11"/>
        <color rgb="FF000000"/>
        <rFont val="Times New Roman"/>
        <family val="1"/>
      </rPr>
      <t>b</t>
    </r>
  </si>
  <si>
    <t>~6 wk</t>
  </si>
  <si>
    <r>
      <t>93</t>
    </r>
    <r>
      <rPr>
        <vertAlign val="superscript"/>
        <sz val="11"/>
        <color rgb="FF000000"/>
        <rFont val="Times New Roman"/>
        <family val="1"/>
      </rPr>
      <t>b</t>
    </r>
  </si>
  <si>
    <t>Granules</t>
  </si>
  <si>
    <t>Deltamethrin</t>
  </si>
  <si>
    <t>150 g AI/ha</t>
  </si>
  <si>
    <r>
      <t>95</t>
    </r>
    <r>
      <rPr>
        <vertAlign val="superscript"/>
        <sz val="11"/>
        <color rgb="FF000000"/>
        <rFont val="Times New Roman"/>
        <family val="1"/>
      </rPr>
      <t>a</t>
    </r>
  </si>
  <si>
    <t>Schulze et al. 2001b</t>
  </si>
  <si>
    <r>
      <t>99</t>
    </r>
    <r>
      <rPr>
        <vertAlign val="superscript"/>
        <sz val="11"/>
        <color rgb="FF000000"/>
        <rFont val="Times New Roman"/>
        <family val="1"/>
      </rPr>
      <t>a</t>
    </r>
  </si>
  <si>
    <t>Schulze et al. 2005</t>
  </si>
  <si>
    <t>3 wk</t>
  </si>
  <si>
    <t>5 wk</t>
  </si>
  <si>
    <t>Single, November</t>
  </si>
  <si>
    <t>Fall application</t>
  </si>
  <si>
    <t>6.5 mo</t>
  </si>
  <si>
    <r>
      <t>38</t>
    </r>
    <r>
      <rPr>
        <vertAlign val="superscript"/>
        <sz val="11"/>
        <color rgb="FF000000"/>
        <rFont val="Times New Roman"/>
        <family val="1"/>
      </rPr>
      <t>b</t>
    </r>
  </si>
  <si>
    <r>
      <t>57</t>
    </r>
    <r>
      <rPr>
        <vertAlign val="superscript"/>
        <sz val="11"/>
        <color rgb="FF000000"/>
        <rFont val="Times New Roman"/>
        <family val="1"/>
      </rPr>
      <t>b</t>
    </r>
  </si>
  <si>
    <t>Single, October</t>
  </si>
  <si>
    <t>90 g AI/ha</t>
  </si>
  <si>
    <t>Fall application, 04</t>
  </si>
  <si>
    <t>6.5–7.5 mo</t>
  </si>
  <si>
    <r>
      <t>80</t>
    </r>
    <r>
      <rPr>
        <vertAlign val="superscript"/>
        <sz val="11"/>
        <color rgb="FF000000"/>
        <rFont val="Times New Roman"/>
        <family val="1"/>
      </rPr>
      <t>a</t>
    </r>
  </si>
  <si>
    <t>Schulze et al. 2008a</t>
  </si>
  <si>
    <t>Fall application, 05</t>
  </si>
  <si>
    <t>Fall application, 06</t>
  </si>
  <si>
    <t>Chlorpyrifos</t>
  </si>
  <si>
    <t>0.6 kg AI/ha</t>
  </si>
  <si>
    <t>Allan and Patrican 1995</t>
  </si>
  <si>
    <r>
      <t>94</t>
    </r>
    <r>
      <rPr>
        <vertAlign val="superscript"/>
        <sz val="11"/>
        <color rgb="FF000000"/>
        <rFont val="Times New Roman"/>
        <family val="1"/>
      </rPr>
      <t>a</t>
    </r>
  </si>
  <si>
    <t>6 wk</t>
  </si>
  <si>
    <r>
      <t>97</t>
    </r>
    <r>
      <rPr>
        <vertAlign val="superscript"/>
        <sz val="11"/>
        <color rgb="FF000000"/>
        <rFont val="Times New Roman"/>
        <family val="1"/>
      </rPr>
      <t>b</t>
    </r>
  </si>
  <si>
    <r>
      <t>84</t>
    </r>
    <r>
      <rPr>
        <vertAlign val="superscript"/>
        <sz val="11"/>
        <color rgb="FF000000"/>
        <rFont val="Times New Roman"/>
        <family val="1"/>
      </rPr>
      <t>b</t>
    </r>
  </si>
  <si>
    <r>
      <t>85</t>
    </r>
    <r>
      <rPr>
        <vertAlign val="superscript"/>
        <sz val="11"/>
        <color rgb="FF000000"/>
        <rFont val="Times New Roman"/>
        <family val="1"/>
      </rPr>
      <t>b</t>
    </r>
  </si>
  <si>
    <t>1.1 kg AI/ha</t>
  </si>
  <si>
    <r>
      <t>96</t>
    </r>
    <r>
      <rPr>
        <vertAlign val="superscript"/>
        <sz val="11"/>
        <color rgb="FF000000"/>
        <rFont val="Times New Roman"/>
        <family val="1"/>
      </rPr>
      <t>b</t>
    </r>
  </si>
  <si>
    <r>
      <t>90</t>
    </r>
    <r>
      <rPr>
        <vertAlign val="superscript"/>
        <sz val="11"/>
        <color rgb="FF000000"/>
        <rFont val="Times New Roman"/>
        <family val="1"/>
      </rPr>
      <t>b</t>
    </r>
  </si>
  <si>
    <t>Dual, June–July</t>
  </si>
  <si>
    <t>1wk–3 mo</t>
  </si>
  <si>
    <r>
      <t>81</t>
    </r>
    <r>
      <rPr>
        <vertAlign val="superscript"/>
        <sz val="11"/>
        <color rgb="FF000000"/>
        <rFont val="Times New Roman"/>
        <family val="1"/>
      </rPr>
      <t>a</t>
    </r>
  </si>
  <si>
    <t>Schulze et al. 1991</t>
  </si>
  <si>
    <t>Diazinon</t>
  </si>
  <si>
    <t>4.5 kg AI/ha</t>
  </si>
  <si>
    <r>
      <t>54</t>
    </r>
    <r>
      <rPr>
        <vertAlign val="superscript"/>
        <sz val="11"/>
        <color rgb="FF000000"/>
        <rFont val="Times New Roman"/>
        <family val="1"/>
      </rPr>
      <t>a</t>
    </r>
  </si>
  <si>
    <t>Carbaryl</t>
  </si>
  <si>
    <r>
      <t>86</t>
    </r>
    <r>
      <rPr>
        <vertAlign val="superscript"/>
        <sz val="11"/>
        <color rgb="FF000000"/>
        <rFont val="Times New Roman"/>
        <family val="1"/>
      </rPr>
      <t>b</t>
    </r>
  </si>
  <si>
    <r>
      <t>76</t>
    </r>
    <r>
      <rPr>
        <vertAlign val="superscript"/>
        <sz val="11"/>
        <color rgb="FF000000"/>
        <rFont val="Times New Roman"/>
        <family val="1"/>
      </rPr>
      <t>b</t>
    </r>
  </si>
  <si>
    <r>
      <t>87</t>
    </r>
    <r>
      <rPr>
        <vertAlign val="superscript"/>
        <sz val="11"/>
        <color rgb="FF000000"/>
        <rFont val="Times New Roman"/>
        <family val="1"/>
      </rPr>
      <t>b</t>
    </r>
  </si>
  <si>
    <r>
      <t>64</t>
    </r>
    <r>
      <rPr>
        <vertAlign val="superscript"/>
        <sz val="11"/>
        <color rgb="FF000000"/>
        <rFont val="Times New Roman"/>
        <family val="1"/>
      </rPr>
      <t>b</t>
    </r>
  </si>
  <si>
    <t>1.5–2.1 kg AI/ha</t>
  </si>
  <si>
    <t>2–3 wk</t>
  </si>
  <si>
    <r>
      <t>93</t>
    </r>
    <r>
      <rPr>
        <vertAlign val="superscript"/>
        <sz val="11"/>
        <color rgb="FF000000"/>
        <rFont val="Times New Roman"/>
        <family val="1"/>
      </rPr>
      <t>a</t>
    </r>
  </si>
  <si>
    <t>Stafford 1991a</t>
  </si>
  <si>
    <t>4–5 wk</t>
  </si>
  <si>
    <t>7–8 wk</t>
  </si>
  <si>
    <r>
      <t>91</t>
    </r>
    <r>
      <rPr>
        <vertAlign val="superscript"/>
        <sz val="11"/>
        <color rgb="FF000000"/>
        <rFont val="Times New Roman"/>
        <family val="1"/>
      </rPr>
      <t>a</t>
    </r>
  </si>
  <si>
    <t>9–10 wk</t>
  </si>
  <si>
    <r>
      <t>43</t>
    </r>
    <r>
      <rPr>
        <vertAlign val="superscript"/>
        <sz val="11"/>
        <color rgb="FF000000"/>
        <rFont val="Times New Roman"/>
        <family val="1"/>
      </rPr>
      <t>a</t>
    </r>
  </si>
  <si>
    <t>12–13 wk</t>
  </si>
  <si>
    <r>
      <t>72</t>
    </r>
    <r>
      <rPr>
        <vertAlign val="superscript"/>
        <sz val="11"/>
        <color rgb="FF000000"/>
        <rFont val="Times New Roman"/>
        <family val="1"/>
      </rPr>
      <t>a</t>
    </r>
  </si>
  <si>
    <r>
      <t>89</t>
    </r>
    <r>
      <rPr>
        <vertAlign val="superscript"/>
        <sz val="11"/>
        <color rgb="FF000000"/>
        <rFont val="Times New Roman"/>
        <family val="1"/>
      </rPr>
      <t>b</t>
    </r>
  </si>
  <si>
    <r>
      <t>70</t>
    </r>
    <r>
      <rPr>
        <vertAlign val="superscript"/>
        <sz val="11"/>
        <color rgb="FF000000"/>
        <rFont val="Times New Roman"/>
        <family val="1"/>
      </rPr>
      <t>b</t>
    </r>
  </si>
  <si>
    <r>
      <t>71</t>
    </r>
    <r>
      <rPr>
        <vertAlign val="superscript"/>
        <sz val="11"/>
        <color rgb="FF000000"/>
        <rFont val="Times New Roman"/>
        <family val="1"/>
      </rPr>
      <t>b</t>
    </r>
  </si>
  <si>
    <t>2.0 kg AI/ha</t>
  </si>
  <si>
    <t>1 wk–3 mo</t>
  </si>
  <si>
    <r>
      <t>62</t>
    </r>
    <r>
      <rPr>
        <vertAlign val="superscript"/>
        <sz val="11"/>
        <color rgb="FF000000"/>
        <rFont val="Times New Roman"/>
        <family val="1"/>
      </rPr>
      <t>a</t>
    </r>
  </si>
  <si>
    <t>4.0 kg AI/ha</t>
  </si>
  <si>
    <r>
      <t>70</t>
    </r>
    <r>
      <rPr>
        <vertAlign val="superscript"/>
        <sz val="11"/>
        <color rgb="FF000000"/>
        <rFont val="Times New Roman"/>
        <family val="1"/>
      </rPr>
      <t>a</t>
    </r>
  </si>
  <si>
    <t>8.3 kg AI/ha</t>
  </si>
  <si>
    <t>8.1 kg AI/ha</t>
  </si>
  <si>
    <r>
      <t>89</t>
    </r>
    <r>
      <rPr>
        <vertAlign val="superscript"/>
        <sz val="11"/>
        <color rgb="FF000000"/>
        <rFont val="Times New Roman"/>
        <family val="1"/>
      </rPr>
      <t>a</t>
    </r>
  </si>
  <si>
    <t>1–5 wk</t>
  </si>
  <si>
    <r>
      <t>73</t>
    </r>
    <r>
      <rPr>
        <vertAlign val="superscript"/>
        <sz val="11"/>
        <color rgb="FF000000"/>
        <rFont val="Times New Roman"/>
        <family val="1"/>
      </rPr>
      <t>a</t>
    </r>
  </si>
  <si>
    <t>Schulze et al. 2000</t>
  </si>
  <si>
    <t>8.8 kg AI/ha</t>
  </si>
  <si>
    <t>Lake Drive NE</t>
  </si>
  <si>
    <r>
      <t>88</t>
    </r>
    <r>
      <rPr>
        <vertAlign val="superscript"/>
        <sz val="11"/>
        <color rgb="FF000000"/>
        <rFont val="Times New Roman"/>
        <family val="1"/>
      </rPr>
      <t>c</t>
    </r>
  </si>
  <si>
    <t>Schulze et al. 1994</t>
  </si>
  <si>
    <t>6.8 kg AI/ha</t>
  </si>
  <si>
    <t>Lake Drive NW</t>
  </si>
  <si>
    <r>
      <t>90</t>
    </r>
    <r>
      <rPr>
        <vertAlign val="superscript"/>
        <sz val="11"/>
        <color rgb="FF000000"/>
        <rFont val="Times New Roman"/>
        <family val="1"/>
      </rPr>
      <t>c</t>
    </r>
  </si>
  <si>
    <t>Aerial</t>
  </si>
  <si>
    <t>Lake Drive SE</t>
  </si>
  <si>
    <r>
      <t>84</t>
    </r>
    <r>
      <rPr>
        <vertAlign val="superscript"/>
        <sz val="11"/>
        <color rgb="FF000000"/>
        <rFont val="Times New Roman"/>
        <family val="1"/>
      </rPr>
      <t>c</t>
    </r>
  </si>
  <si>
    <t>2.6 kg AI/ha</t>
  </si>
  <si>
    <t>Lake Drive SW</t>
  </si>
  <si>
    <r>
      <t>70</t>
    </r>
    <r>
      <rPr>
        <vertAlign val="superscript"/>
        <sz val="11"/>
        <color rgb="FF000000"/>
        <rFont val="Times New Roman"/>
        <family val="1"/>
      </rPr>
      <t>c</t>
    </r>
  </si>
  <si>
    <t>Sparse litter</t>
  </si>
  <si>
    <t>&lt;1 wk</t>
  </si>
  <si>
    <t>Schulze and Jordan 1995</t>
  </si>
  <si>
    <t>Deeper litter</t>
  </si>
  <si>
    <r>
      <t>46</t>
    </r>
    <r>
      <rPr>
        <vertAlign val="superscript"/>
        <sz val="11"/>
        <color rgb="FF000000"/>
        <rFont val="Times New Roman"/>
        <family val="1"/>
      </rPr>
      <t>a</t>
    </r>
  </si>
  <si>
    <t>Fungal</t>
  </si>
  <si>
    <t>biological</t>
  </si>
  <si>
    <t>control agent used</t>
  </si>
  <si>
    <t>No. fungal</t>
  </si>
  <si>
    <t>spores applied</t>
  </si>
  <si>
    <r>
      <t>per cm</t>
    </r>
    <r>
      <rPr>
        <b/>
        <vertAlign val="superscript"/>
        <sz val="11"/>
        <color rgb="FF000000"/>
        <rFont val="Times New Roman"/>
        <family val="1"/>
      </rPr>
      <t>2</t>
    </r>
  </si>
  <si>
    <t>nymphs in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</si>
  <si>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</si>
  <si>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t>Beauveria bassiana</t>
  </si>
  <si>
    <r>
      <t>B. bassiana</t>
    </r>
    <r>
      <rPr>
        <sz val="9.3000000000000007"/>
        <color rgb="FF000000"/>
        <rFont val="Times New Roman"/>
        <family val="1"/>
      </rPr>
      <t>(ATCC 74040)</t>
    </r>
  </si>
  <si>
    <t>Dual, June</t>
  </si>
  <si>
    <r>
      <t>2.2 × 10</t>
    </r>
    <r>
      <rPr>
        <vertAlign val="superscript"/>
        <sz val="11"/>
        <color rgb="FF000000"/>
        <rFont val="Times New Roman"/>
        <family val="1"/>
      </rPr>
      <t>3</t>
    </r>
  </si>
  <si>
    <r>
      <t>38</t>
    </r>
    <r>
      <rPr>
        <vertAlign val="superscript"/>
        <sz val="11"/>
        <color rgb="FF000000"/>
        <rFont val="Times New Roman"/>
        <family val="1"/>
      </rPr>
      <t>c</t>
    </r>
  </si>
  <si>
    <r>
      <t>B. bassiana</t>
    </r>
    <r>
      <rPr>
        <sz val="9.3000000000000007"/>
        <color rgb="FF000000"/>
        <rFont val="Times New Roman"/>
        <family val="1"/>
      </rPr>
      <t>(GHA)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</si>
  <si>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</si>
  <si>
    <r>
      <t>55</t>
    </r>
    <r>
      <rPr>
        <vertAlign val="superscript"/>
        <sz val="11"/>
        <color rgb="FF000000"/>
        <rFont val="Times New Roman"/>
        <family val="1"/>
      </rPr>
      <t>c</t>
    </r>
  </si>
  <si>
    <t>Dual, May–June</t>
  </si>
  <si>
    <r>
      <t>83</t>
    </r>
    <r>
      <rPr>
        <vertAlign val="superscript"/>
        <sz val="11"/>
        <color rgb="FF000000"/>
        <rFont val="Times New Roman"/>
        <family val="1"/>
      </rPr>
      <t>c</t>
    </r>
  </si>
  <si>
    <r>
      <t>74</t>
    </r>
    <r>
      <rPr>
        <vertAlign val="superscript"/>
        <sz val="11"/>
        <color rgb="FF000000"/>
        <rFont val="Times New Roman"/>
        <family val="1"/>
      </rPr>
      <t>c</t>
    </r>
  </si>
  <si>
    <r>
      <t>M. brunneum</t>
    </r>
    <r>
      <rPr>
        <sz val="9.3000000000000007"/>
        <color rgb="FF000000"/>
        <rFont val="Times New Roman"/>
        <family val="1"/>
      </rPr>
      <t>(ESC1)</t>
    </r>
  </si>
  <si>
    <t>Route 44A</t>
  </si>
  <si>
    <r>
      <t>6</t>
    </r>
    <r>
      <rPr>
        <vertAlign val="superscript"/>
        <sz val="11"/>
        <color rgb="FF000000"/>
        <rFont val="Times New Roman"/>
        <family val="1"/>
      </rPr>
      <t>c</t>
    </r>
  </si>
  <si>
    <r>
      <t>~45</t>
    </r>
    <r>
      <rPr>
        <vertAlign val="superscript"/>
        <sz val="11"/>
        <color rgb="FF000000"/>
        <rFont val="Times New Roman"/>
        <family val="1"/>
      </rPr>
      <t>d</t>
    </r>
  </si>
  <si>
    <t>Hornbostel et al. 2005a</t>
  </si>
  <si>
    <r>
      <t>20</t>
    </r>
    <r>
      <rPr>
        <vertAlign val="superscript"/>
        <sz val="11"/>
        <color rgb="FF000000"/>
        <rFont val="Times New Roman"/>
        <family val="1"/>
      </rPr>
      <t>c</t>
    </r>
  </si>
  <si>
    <r>
      <t>~20</t>
    </r>
    <r>
      <rPr>
        <vertAlign val="superscript"/>
        <sz val="11"/>
        <color rgb="FF000000"/>
        <rFont val="Times New Roman"/>
        <family val="1"/>
      </rPr>
      <t>d</t>
    </r>
  </si>
  <si>
    <r>
      <t>12</t>
    </r>
    <r>
      <rPr>
        <vertAlign val="superscript"/>
        <sz val="11"/>
        <color rgb="FF000000"/>
        <rFont val="Times New Roman"/>
        <family val="1"/>
      </rPr>
      <t>c</t>
    </r>
  </si>
  <si>
    <r>
      <t>~15</t>
    </r>
    <r>
      <rPr>
        <vertAlign val="superscript"/>
        <sz val="11"/>
        <color rgb="FF000000"/>
        <rFont val="Times New Roman"/>
        <family val="1"/>
      </rPr>
      <t>d</t>
    </r>
  </si>
  <si>
    <t>Tompkins Farm</t>
  </si>
  <si>
    <r>
      <t>~10</t>
    </r>
    <r>
      <rPr>
        <vertAlign val="superscript"/>
        <sz val="11"/>
        <color rgb="FF000000"/>
        <rFont val="Times New Roman"/>
        <family val="1"/>
      </rPr>
      <t>d</t>
    </r>
  </si>
  <si>
    <r>
      <t>36</t>
    </r>
    <r>
      <rPr>
        <vertAlign val="superscript"/>
        <sz val="11"/>
        <color rgb="FF000000"/>
        <rFont val="Times New Roman"/>
        <family val="1"/>
      </rPr>
      <t>c</t>
    </r>
  </si>
  <si>
    <r>
      <t>~4</t>
    </r>
    <r>
      <rPr>
        <vertAlign val="superscript"/>
        <sz val="11"/>
        <color rgb="FF000000"/>
        <rFont val="Times New Roman"/>
        <family val="1"/>
      </rPr>
      <t>d</t>
    </r>
  </si>
  <si>
    <r>
      <t>26</t>
    </r>
    <r>
      <rPr>
        <vertAlign val="superscript"/>
        <sz val="11"/>
        <color rgb="FF000000"/>
        <rFont val="Times New Roman"/>
        <family val="1"/>
      </rPr>
      <t>c</t>
    </r>
  </si>
  <si>
    <r>
      <t>~2</t>
    </r>
    <r>
      <rPr>
        <vertAlign val="superscript"/>
        <sz val="11"/>
        <color rgb="FF000000"/>
        <rFont val="Times New Roman"/>
        <family val="1"/>
      </rPr>
      <t>d</t>
    </r>
  </si>
  <si>
    <r>
      <t>M. brunneum</t>
    </r>
    <r>
      <rPr>
        <sz val="9.3000000000000007"/>
        <color rgb="FF000000"/>
        <rFont val="Times New Roman"/>
        <family val="1"/>
      </rPr>
      <t>(F52)</t>
    </r>
  </si>
  <si>
    <r>
      <t>Single, June–July</t>
    </r>
    <r>
      <rPr>
        <vertAlign val="superscript"/>
        <sz val="11"/>
        <color rgb="FF000000"/>
        <rFont val="Times New Roman"/>
        <family val="1"/>
      </rPr>
      <t>b</t>
    </r>
  </si>
  <si>
    <r>
      <t>1.3 × 10</t>
    </r>
    <r>
      <rPr>
        <vertAlign val="superscript"/>
        <sz val="11"/>
        <color rgb="FF000000"/>
        <rFont val="Times New Roman"/>
        <family val="1"/>
      </rPr>
      <t>6</t>
    </r>
  </si>
  <si>
    <r>
      <t>96</t>
    </r>
    <r>
      <rPr>
        <vertAlign val="superscript"/>
        <sz val="11"/>
        <color rgb="FF000000"/>
        <rFont val="Times New Roman"/>
        <family val="1"/>
      </rPr>
      <t>c</t>
    </r>
  </si>
  <si>
    <t>Bharadwaj and Stafford 2010</t>
  </si>
  <si>
    <t>8 wk</t>
  </si>
  <si>
    <r>
      <t>78</t>
    </r>
    <r>
      <rPr>
        <vertAlign val="superscript"/>
        <sz val="11"/>
        <color rgb="FF000000"/>
        <rFont val="Times New Roman"/>
        <family val="1"/>
      </rPr>
      <t>c</t>
    </r>
  </si>
  <si>
    <r>
      <t>3.2 × 10</t>
    </r>
    <r>
      <rPr>
        <vertAlign val="superscript"/>
        <sz val="11"/>
        <color rgb="FF000000"/>
        <rFont val="Times New Roman"/>
        <family val="1"/>
      </rPr>
      <t>5</t>
    </r>
  </si>
  <si>
    <r>
      <t>87</t>
    </r>
    <r>
      <rPr>
        <vertAlign val="superscript"/>
        <sz val="11"/>
        <color rgb="FF000000"/>
        <rFont val="Times New Roman"/>
        <family val="1"/>
      </rPr>
      <t>c</t>
    </r>
  </si>
  <si>
    <r>
      <t>53</t>
    </r>
    <r>
      <rPr>
        <vertAlign val="superscript"/>
        <sz val="11"/>
        <color rgb="FF000000"/>
        <rFont val="Times New Roman"/>
        <family val="1"/>
      </rPr>
      <t>c</t>
    </r>
  </si>
  <si>
    <r>
      <t>2.5 × 10</t>
    </r>
    <r>
      <rPr>
        <vertAlign val="superscript"/>
        <sz val="11"/>
        <color rgb="FF000000"/>
        <rFont val="Times New Roman"/>
        <family val="1"/>
      </rPr>
      <t>5</t>
    </r>
  </si>
  <si>
    <t>Lawn</t>
  </si>
  <si>
    <r>
      <t>56</t>
    </r>
    <r>
      <rPr>
        <vertAlign val="superscript"/>
        <sz val="11"/>
        <color rgb="FF000000"/>
        <rFont val="Times New Roman"/>
        <family val="1"/>
      </rPr>
      <t>c</t>
    </r>
  </si>
  <si>
    <t>Wooded</t>
  </si>
  <si>
    <r>
      <t>85</t>
    </r>
    <r>
      <rPr>
        <vertAlign val="superscript"/>
        <sz val="11"/>
        <color rgb="FF000000"/>
        <rFont val="Times New Roman"/>
        <family val="1"/>
      </rPr>
      <t>c</t>
    </r>
  </si>
  <si>
    <t>Rodent-</t>
  </si>
  <si>
    <t>targeted</t>
  </si>
  <si>
    <t>topical</t>
  </si>
  <si>
    <t>Start of</t>
  </si>
  <si>
    <t>Concentration</t>
  </si>
  <si>
    <t>in treatment sites</t>
  </si>
  <si>
    <t>(TS) after intervention</t>
  </si>
  <si>
    <t>sites (CS) and abundance</t>
  </si>
  <si>
    <t>of host-seeking infected</t>
  </si>
  <si>
    <t>nymphs in treatment sites</t>
  </si>
  <si>
    <t>Proportion of</t>
  </si>
  <si>
    <t>nymphs infected before</t>
  </si>
  <si>
    <t>and after intervention</t>
  </si>
  <si>
    <t>in treatment sites (TS),</t>
  </si>
  <si>
    <t>and percentage</t>
  </si>
  <si>
    <t>reduction in</t>
  </si>
  <si>
    <t>treatment sites</t>
  </si>
  <si>
    <t>sites (CS) after</t>
  </si>
  <si>
    <t>Proportion</t>
  </si>
  <si>
    <t>infected</t>
  </si>
  <si>
    <t>nymphs</t>
  </si>
  <si>
    <t>% reduction in</t>
  </si>
  <si>
    <t>infection rate in</t>
  </si>
  <si>
    <t>TS relative</t>
  </si>
  <si>
    <t>to CS after</t>
  </si>
  <si>
    <t>Before</t>
  </si>
  <si>
    <t>After</t>
  </si>
  <si>
    <r>
      <t>Permethrin</t>
    </r>
    <r>
      <rPr>
        <vertAlign val="superscript"/>
        <sz val="11"/>
        <color rgb="FF000000"/>
        <rFont val="Times New Roman"/>
        <family val="1"/>
      </rPr>
      <t>a</t>
    </r>
  </si>
  <si>
    <t>7.4% w/w AI</t>
  </si>
  <si>
    <t>1 yr (1987)</t>
  </si>
  <si>
    <r>
      <t>89</t>
    </r>
    <r>
      <rPr>
        <vertAlign val="superscript"/>
        <sz val="11"/>
        <color rgb="FF000000"/>
        <rFont val="Times New Roman"/>
        <family val="1"/>
      </rPr>
      <t>f</t>
    </r>
  </si>
  <si>
    <t>7 / h</t>
  </si>
  <si>
    <r>
      <t>97</t>
    </r>
    <r>
      <rPr>
        <vertAlign val="superscript"/>
        <sz val="11"/>
        <color rgb="FF000000"/>
        <rFont val="Times New Roman"/>
        <family val="1"/>
      </rPr>
      <t>f</t>
    </r>
  </si>
  <si>
    <t>0.62 / h</t>
  </si>
  <si>
    <r>
      <t>72</t>
    </r>
    <r>
      <rPr>
        <vertAlign val="superscript"/>
        <sz val="11"/>
        <color rgb="FF000000"/>
        <rFont val="Times New Roman"/>
        <family val="1"/>
      </rPr>
      <t>f</t>
    </r>
  </si>
  <si>
    <t>Mather et al. 1988</t>
  </si>
  <si>
    <r>
      <t>1 yr (1990)</t>
    </r>
    <r>
      <rPr>
        <vertAlign val="superscript"/>
        <sz val="11"/>
        <color rgb="FF000000"/>
        <rFont val="Times New Roman"/>
        <family val="1"/>
      </rPr>
      <t>c</t>
    </r>
  </si>
  <si>
    <r>
      <t>Increase</t>
    </r>
    <r>
      <rPr>
        <vertAlign val="superscript"/>
        <sz val="11"/>
        <color rgb="FF000000"/>
        <rFont val="Times New Roman"/>
        <family val="1"/>
      </rPr>
      <t>g</t>
    </r>
  </si>
  <si>
    <r>
      <t>0.14</t>
    </r>
    <r>
      <rPr>
        <vertAlign val="superscript"/>
        <sz val="11"/>
        <color rgb="FF000000"/>
        <rFont val="Times New Roman"/>
        <family val="1"/>
      </rPr>
      <t>i</t>
    </r>
  </si>
  <si>
    <t>Stafford 1991b</t>
  </si>
  <si>
    <r>
      <t>2 yr (1991)</t>
    </r>
    <r>
      <rPr>
        <vertAlign val="superscript"/>
        <sz val="11"/>
        <color rgb="FF000000"/>
        <rFont val="Times New Roman"/>
        <family val="1"/>
      </rPr>
      <t>c</t>
    </r>
  </si>
  <si>
    <r>
      <t>7</t>
    </r>
    <r>
      <rPr>
        <vertAlign val="superscript"/>
        <sz val="11"/>
        <color rgb="FF000000"/>
        <rFont val="Times New Roman"/>
        <family val="1"/>
      </rPr>
      <t>g</t>
    </r>
  </si>
  <si>
    <t>Stafford 1992</t>
  </si>
  <si>
    <t>Aug. 1987</t>
  </si>
  <si>
    <t>1 yr (1988)</t>
  </si>
  <si>
    <r>
      <t>Increase</t>
    </r>
    <r>
      <rPr>
        <vertAlign val="superscript"/>
        <sz val="11"/>
        <color rgb="FF000000"/>
        <rFont val="Times New Roman"/>
        <family val="1"/>
      </rPr>
      <t>f</t>
    </r>
  </si>
  <si>
    <t>Daniels et al. 1991</t>
  </si>
  <si>
    <t>2 yr (1989)</t>
  </si>
  <si>
    <r>
      <t>8</t>
    </r>
    <r>
      <rPr>
        <vertAlign val="superscript"/>
        <sz val="11"/>
        <color rgb="FF000000"/>
        <rFont val="Times New Roman"/>
        <family val="1"/>
      </rPr>
      <t>f</t>
    </r>
  </si>
  <si>
    <t>Mixed R/W</t>
  </si>
  <si>
    <t>PO’W site</t>
  </si>
  <si>
    <r>
      <t>1 yr (1989)</t>
    </r>
    <r>
      <rPr>
        <vertAlign val="superscript"/>
        <sz val="11"/>
        <color rgb="FF000000"/>
        <rFont val="Times New Roman"/>
        <family val="1"/>
      </rPr>
      <t>d</t>
    </r>
  </si>
  <si>
    <r>
      <t>22</t>
    </r>
    <r>
      <rPr>
        <vertAlign val="superscript"/>
        <sz val="11"/>
        <color rgb="FF000000"/>
        <rFont val="Times New Roman"/>
        <family val="1"/>
      </rPr>
      <t>g</t>
    </r>
  </si>
  <si>
    <t>34 / h</t>
  </si>
  <si>
    <r>
      <t>27</t>
    </r>
    <r>
      <rPr>
        <vertAlign val="superscript"/>
        <sz val="11"/>
        <color rgb="FF000000"/>
        <rFont val="Times New Roman"/>
        <family val="1"/>
      </rPr>
      <t>f</t>
    </r>
  </si>
  <si>
    <t>4.9 / h</t>
  </si>
  <si>
    <r>
      <t>No data</t>
    </r>
    <r>
      <rPr>
        <vertAlign val="superscript"/>
        <sz val="11"/>
        <color rgb="FF000000"/>
        <rFont val="Times New Roman"/>
        <family val="1"/>
      </rPr>
      <t>h</t>
    </r>
  </si>
  <si>
    <r>
      <t>14</t>
    </r>
    <r>
      <rPr>
        <vertAlign val="superscript"/>
        <sz val="11"/>
        <color rgb="FF000000"/>
        <rFont val="Times New Roman"/>
        <family val="1"/>
      </rPr>
      <t>f</t>
    </r>
  </si>
  <si>
    <t>Ginsberg 2002</t>
  </si>
  <si>
    <t>FINS</t>
  </si>
  <si>
    <t>26 / h</t>
  </si>
  <si>
    <r>
      <t>74</t>
    </r>
    <r>
      <rPr>
        <vertAlign val="superscript"/>
        <sz val="11"/>
        <color rgb="FF000000"/>
        <rFont val="Times New Roman"/>
        <family val="1"/>
      </rPr>
      <t>g</t>
    </r>
  </si>
  <si>
    <t>0.82 / h</t>
  </si>
  <si>
    <r>
      <t>0.19</t>
    </r>
    <r>
      <rPr>
        <vertAlign val="superscript"/>
        <sz val="11"/>
        <color rgb="FF000000"/>
        <rFont val="Times New Roman"/>
        <family val="1"/>
      </rPr>
      <t>i</t>
    </r>
  </si>
  <si>
    <r>
      <t>80</t>
    </r>
    <r>
      <rPr>
        <vertAlign val="superscript"/>
        <sz val="11"/>
        <color rgb="FF000000"/>
        <rFont val="Times New Roman"/>
        <family val="1"/>
      </rPr>
      <t>g</t>
    </r>
  </si>
  <si>
    <r>
      <t>2 yr (1989)</t>
    </r>
    <r>
      <rPr>
        <vertAlign val="superscript"/>
        <sz val="11"/>
        <color rgb="FF000000"/>
        <rFont val="Times New Roman"/>
        <family val="1"/>
      </rPr>
      <t>e</t>
    </r>
  </si>
  <si>
    <r>
      <t>100</t>
    </r>
    <r>
      <rPr>
        <vertAlign val="superscript"/>
        <sz val="11"/>
        <color rgb="FF000000"/>
        <rFont val="Times New Roman"/>
        <family val="1"/>
      </rPr>
      <t>f</t>
    </r>
  </si>
  <si>
    <t>Deblinger and Rimmer 1991</t>
  </si>
  <si>
    <r>
      <t>3 yr (1990)</t>
    </r>
    <r>
      <rPr>
        <vertAlign val="superscript"/>
        <sz val="11"/>
        <color rgb="FF000000"/>
        <rFont val="Times New Roman"/>
        <family val="1"/>
      </rPr>
      <t>e</t>
    </r>
  </si>
  <si>
    <t>1.3 / h</t>
  </si>
  <si>
    <r>
      <t>9</t>
    </r>
    <r>
      <rPr>
        <vertAlign val="superscript"/>
        <sz val="11"/>
        <color rgb="FF000000"/>
        <rFont val="Times New Roman"/>
        <family val="1"/>
      </rPr>
      <t>f</t>
    </r>
  </si>
  <si>
    <r>
      <t>Fipronil</t>
    </r>
    <r>
      <rPr>
        <vertAlign val="superscript"/>
        <sz val="11"/>
        <color rgb="FF000000"/>
        <rFont val="Times New Roman"/>
        <family val="1"/>
      </rPr>
      <t>b</t>
    </r>
  </si>
  <si>
    <t>0.75% AI</t>
  </si>
  <si>
    <t>NPt site</t>
  </si>
  <si>
    <t>1 yr (2000)</t>
  </si>
  <si>
    <t>1.8 / h</t>
  </si>
  <si>
    <r>
      <t>No data</t>
    </r>
    <r>
      <rPr>
        <vertAlign val="superscript"/>
        <sz val="11"/>
        <color rgb="FF000000"/>
        <rFont val="Times New Roman"/>
        <family val="1"/>
      </rPr>
      <t>i</t>
    </r>
  </si>
  <si>
    <t>Dolan et al. 2004</t>
  </si>
  <si>
    <t>2 yr (2001)</t>
  </si>
  <si>
    <r>
      <t>96</t>
    </r>
    <r>
      <rPr>
        <vertAlign val="superscript"/>
        <sz val="11"/>
        <color rgb="FF000000"/>
        <rFont val="Times New Roman"/>
        <family val="1"/>
      </rPr>
      <t>f</t>
    </r>
  </si>
  <si>
    <t>2.3 / h</t>
  </si>
  <si>
    <t>NA site</t>
  </si>
  <si>
    <t>1 yr (2001)</t>
  </si>
  <si>
    <r>
      <t>62</t>
    </r>
    <r>
      <rPr>
        <vertAlign val="superscript"/>
        <sz val="11"/>
        <color rgb="FF000000"/>
        <rFont val="Times New Roman"/>
        <family val="1"/>
      </rPr>
      <t>f</t>
    </r>
  </si>
  <si>
    <t>21 / hr</t>
  </si>
  <si>
    <r>
      <t>85</t>
    </r>
    <r>
      <rPr>
        <vertAlign val="superscript"/>
        <sz val="11"/>
        <color rgb="FF000000"/>
        <rFont val="Times New Roman"/>
        <family val="1"/>
      </rPr>
      <t>f</t>
    </r>
  </si>
  <si>
    <t>1.7 / hr</t>
  </si>
  <si>
    <r>
      <t>0.24</t>
    </r>
    <r>
      <rPr>
        <vertAlign val="superscript"/>
        <sz val="11"/>
        <color rgb="FF000000"/>
        <rFont val="Times New Roman"/>
        <family val="1"/>
      </rPr>
      <t>i</t>
    </r>
  </si>
  <si>
    <r>
      <t>60</t>
    </r>
    <r>
      <rPr>
        <vertAlign val="superscript"/>
        <sz val="11"/>
        <color rgb="FF000000"/>
        <rFont val="Times New Roman"/>
        <family val="1"/>
      </rPr>
      <t>f</t>
    </r>
  </si>
  <si>
    <t>Type of intervention</t>
  </si>
  <si>
    <t>Site</t>
  </si>
  <si>
    <t>Amount of active</t>
  </si>
  <si>
    <t>ingredient (AI)</t>
  </si>
  <si>
    <t>distributed</t>
  </si>
  <si>
    <t>Proportion of nymphs infected before and after</t>
  </si>
  <si>
    <t>intervention in treatment sites (TS), and</t>
  </si>
  <si>
    <t>percentage reduction in treatment sites relative</t>
  </si>
  <si>
    <t>to control sites (CS) after intervention</t>
  </si>
  <si>
    <t>Proportion infected</t>
  </si>
  <si>
    <t>nymphs in TS</t>
  </si>
  <si>
    <t>infection rate in TS</t>
  </si>
  <si>
    <t>relative to CS after</t>
  </si>
  <si>
    <r>
      <t>intervention</t>
    </r>
    <r>
      <rPr>
        <b/>
        <vertAlign val="superscript"/>
        <sz val="11"/>
        <color rgb="FF000000"/>
        <rFont val="Times New Roman"/>
        <family val="1"/>
      </rPr>
      <t>c</t>
    </r>
  </si>
  <si>
    <t>Based on</t>
  </si>
  <si>
    <t>postintervention</t>
  </si>
  <si>
    <r>
      <t>data only</t>
    </r>
    <r>
      <rPr>
        <b/>
        <vertAlign val="superscript"/>
        <sz val="11"/>
        <color rgb="FF000000"/>
        <rFont val="Times New Roman"/>
        <family val="1"/>
      </rPr>
      <t>d</t>
    </r>
  </si>
  <si>
    <t>Based on pre- and</t>
  </si>
  <si>
    <r>
      <t>data</t>
    </r>
    <r>
      <rPr>
        <b/>
        <vertAlign val="superscript"/>
        <sz val="11"/>
        <color rgb="FF000000"/>
        <rFont val="Times New Roman"/>
        <family val="1"/>
      </rPr>
      <t>e</t>
    </r>
  </si>
  <si>
    <t>Rodent-targeted oral antibiotic bait</t>
  </si>
  <si>
    <r>
      <t>Doxycyline hyclate bait</t>
    </r>
    <r>
      <rPr>
        <vertAlign val="superscript"/>
        <sz val="11"/>
        <color rgb="FF000000"/>
        <rFont val="Times New Roman"/>
        <family val="1"/>
      </rPr>
      <t>a</t>
    </r>
  </si>
  <si>
    <t>500 mg / kg bait</t>
  </si>
  <si>
    <t>1 yr (2008)</t>
  </si>
  <si>
    <t>Dolan et al. 2011</t>
  </si>
  <si>
    <t>2 yr (2009)</t>
  </si>
  <si>
    <t>Rodent-targeted oral vaccine bait</t>
  </si>
  <si>
    <r>
      <t>Vaccine with </t>
    </r>
    <r>
      <rPr>
        <i/>
        <sz val="9.3000000000000007"/>
        <color rgb="FF000000"/>
        <rFont val="Times New Roman"/>
        <family val="1"/>
      </rPr>
      <t>E. coli</t>
    </r>
    <r>
      <rPr>
        <sz val="9.3000000000000007"/>
        <color rgb="FF000000"/>
        <rFont val="Times New Roman"/>
        <family val="1"/>
      </rPr>
      <t>expressing OspA</t>
    </r>
    <r>
      <rPr>
        <vertAlign val="superscript"/>
        <sz val="11"/>
        <color rgb="FF000000"/>
        <rFont val="Times New Roman"/>
        <family val="1"/>
      </rPr>
      <t>b</t>
    </r>
  </si>
  <si>
    <t>NY1 site</t>
  </si>
  <si>
    <t>200 mg / bait unit</t>
  </si>
  <si>
    <t>Increase</t>
  </si>
  <si>
    <t>Meirelles Richer et al. 2014</t>
  </si>
  <si>
    <t>NY2 site</t>
  </si>
  <si>
    <t>1 yr (2009)</t>
  </si>
  <si>
    <t>NY3 site</t>
  </si>
  <si>
    <t>1 yr (2010)</t>
  </si>
  <si>
    <t>NY4 site</t>
  </si>
  <si>
    <t>2 yr (2010)</t>
  </si>
  <si>
    <t>2 yr (2011)</t>
  </si>
  <si>
    <t>3 yr (2010)</t>
  </si>
  <si>
    <t>3 yr (2011)</t>
  </si>
  <si>
    <t>4 yr (2011)</t>
  </si>
  <si>
    <t>Deer</t>
  </si>
  <si>
    <t>threshold</t>
  </si>
  <si>
    <t>Year deer density</t>
  </si>
  <si>
    <t>threshold achieved</t>
  </si>
  <si>
    <t>prior to peak fall</t>
  </si>
  <si>
    <t>activity period for</t>
  </si>
  <si>
    <t>tick adults</t>
  </si>
  <si>
    <t>year, site,</t>
  </si>
  <si>
    <t>or feature</t>
  </si>
  <si>
    <t>after end-</t>
  </si>
  <si>
    <t>point</t>
  </si>
  <si>
    <t>was achieved</t>
  </si>
  <si>
    <t>Percent reduction relative</t>
  </si>
  <si>
    <t>to control sites (CS)</t>
  </si>
  <si>
    <t>and abundance of</t>
  </si>
  <si>
    <t>relative to control sites</t>
  </si>
  <si>
    <t>(CS) and abundance</t>
  </si>
  <si>
    <t>infected nymphs in</t>
  </si>
  <si>
    <t>treatment sites (TS)</t>
  </si>
  <si>
    <t>after intervention</t>
  </si>
  <si>
    <t>in infestation of</t>
  </si>
  <si>
    <t>rodents by nymphs</t>
  </si>
  <si>
    <t>(no. nymphs per</t>
  </si>
  <si>
    <t>animal) in</t>
  </si>
  <si>
    <r>
      <t>&lt;40 deer / km</t>
    </r>
    <r>
      <rPr>
        <vertAlign val="superscript"/>
        <sz val="11"/>
        <color rgb="FF000000"/>
        <rFont val="Times New Roman"/>
        <family val="1"/>
      </rPr>
      <t>2</t>
    </r>
  </si>
  <si>
    <t>Bernards Township, NJ</t>
  </si>
  <si>
    <t>Woods</t>
  </si>
  <si>
    <t>3 yr (2005)</t>
  </si>
  <si>
    <r>
      <t>12</t>
    </r>
    <r>
      <rPr>
        <vertAlign val="superscript"/>
        <sz val="11"/>
        <color rgb="FF000000"/>
        <rFont val="Times New Roman"/>
        <family val="1"/>
      </rPr>
      <t>a</t>
    </r>
  </si>
  <si>
    <t>Jordan et al. 2007</t>
  </si>
  <si>
    <r>
      <t>&lt;25 deer / km</t>
    </r>
    <r>
      <rPr>
        <vertAlign val="superscript"/>
        <sz val="11"/>
        <color rgb="FF000000"/>
        <rFont val="Times New Roman"/>
        <family val="1"/>
      </rPr>
      <t>2</t>
    </r>
  </si>
  <si>
    <t>Bridgeport, CT</t>
  </si>
  <si>
    <t>2 yr (1999)</t>
  </si>
  <si>
    <t>No control site</t>
  </si>
  <si>
    <t>Stafford et al. 2003</t>
  </si>
  <si>
    <t>3 yr (2000)</t>
  </si>
  <si>
    <t>4 yr (2001)</t>
  </si>
  <si>
    <t>5 yr (2002)</t>
  </si>
  <si>
    <t>Crane Beach, MA</t>
  </si>
  <si>
    <r>
      <t>78</t>
    </r>
    <r>
      <rPr>
        <vertAlign val="superscript"/>
        <sz val="11"/>
        <color rgb="FF000000"/>
        <rFont val="Times New Roman"/>
        <family val="1"/>
      </rPr>
      <t>b</t>
    </r>
  </si>
  <si>
    <t>Deblinger et al. 1993</t>
  </si>
  <si>
    <t>3 yr (1990)</t>
  </si>
  <si>
    <r>
      <t>35</t>
    </r>
    <r>
      <rPr>
        <vertAlign val="superscript"/>
        <sz val="11"/>
        <color rgb="FF000000"/>
        <rFont val="Times New Roman"/>
        <family val="1"/>
      </rPr>
      <t>b</t>
    </r>
  </si>
  <si>
    <t>4 yr (1991)</t>
  </si>
  <si>
    <r>
      <t>41</t>
    </r>
    <r>
      <rPr>
        <vertAlign val="superscript"/>
        <sz val="11"/>
        <color rgb="FF000000"/>
        <rFont val="Times New Roman"/>
        <family val="1"/>
      </rPr>
      <t>b</t>
    </r>
  </si>
  <si>
    <r>
      <t>~5 deer / km</t>
    </r>
    <r>
      <rPr>
        <vertAlign val="superscript"/>
        <sz val="11"/>
        <color rgb="FF000000"/>
        <rFont val="Times New Roman"/>
        <family val="1"/>
      </rPr>
      <t>2</t>
    </r>
  </si>
  <si>
    <t>Groton, CT</t>
  </si>
  <si>
    <t>2 yr (2004)</t>
  </si>
  <si>
    <t>Kilpatrick et al. 2014</t>
  </si>
  <si>
    <t>4 yr (2006)</t>
  </si>
  <si>
    <r>
      <t>&lt;2.5 deer / km</t>
    </r>
    <r>
      <rPr>
        <vertAlign val="superscript"/>
        <sz val="11"/>
        <color rgb="FF000000"/>
        <rFont val="Times New Roman"/>
        <family val="1"/>
      </rPr>
      <t>2</t>
    </r>
  </si>
  <si>
    <t>Great Island, MA</t>
  </si>
  <si>
    <t>2 yr (1986)</t>
  </si>
  <si>
    <t>Wilson et al. 1988</t>
  </si>
  <si>
    <r>
      <t>0 deer / km</t>
    </r>
    <r>
      <rPr>
        <vertAlign val="superscript"/>
        <sz val="11"/>
        <color rgb="FF000000"/>
        <rFont val="Times New Roman"/>
        <family val="1"/>
      </rPr>
      <t>2</t>
    </r>
  </si>
  <si>
    <t>Monhegan Island, ME</t>
  </si>
  <si>
    <t>3 yr (2002)</t>
  </si>
  <si>
    <r>
      <t>100</t>
    </r>
    <r>
      <rPr>
        <vertAlign val="superscript"/>
        <sz val="11"/>
        <color rgb="FF000000"/>
        <rFont val="Times New Roman"/>
        <family val="1"/>
      </rPr>
      <t>d</t>
    </r>
  </si>
  <si>
    <t>Rand et al. 2004</t>
  </si>
  <si>
    <t>4 yr (2003)</t>
  </si>
  <si>
    <t>deer-targeted</t>
  </si>
  <si>
    <t>topical acaricide</t>
  </si>
  <si>
    <t>Acaricide</t>
  </si>
  <si>
    <t>Device</t>
  </si>
  <si>
    <t>density</t>
  </si>
  <si>
    <t>Primary</t>
  </si>
  <si>
    <t>setting</t>
  </si>
  <si>
    <t>Timing of evaluation</t>
  </si>
  <si>
    <t>(CS) and abundance of</t>
  </si>
  <si>
    <t>host-seeking nymphs in</t>
  </si>
  <si>
    <t>treatment sites (TS) after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</si>
  <si>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</si>
  <si>
    <t>unless specified as per h)</t>
  </si>
  <si>
    <t>host-seeking infected nymphs</t>
  </si>
  <si>
    <t>in treatment sites (TS)</t>
  </si>
  <si>
    <t>4-poster device</t>
  </si>
  <si>
    <t>2% Amitraz</t>
  </si>
  <si>
    <t>1/20–25 ha</t>
  </si>
  <si>
    <t>Spring, fall</t>
  </si>
  <si>
    <t>Meta-analysis NEATCP</t>
  </si>
  <si>
    <t>2 yr</t>
  </si>
  <si>
    <r>
      <t>39</t>
    </r>
    <r>
      <rPr>
        <vertAlign val="superscript"/>
        <sz val="11"/>
        <color rgb="FF000000"/>
        <rFont val="Times New Roman"/>
        <family val="1"/>
      </rPr>
      <t>a</t>
    </r>
  </si>
  <si>
    <r>
      <t>~35</t>
    </r>
    <r>
      <rPr>
        <vertAlign val="superscript"/>
        <sz val="11"/>
        <color rgb="FF000000"/>
        <rFont val="Times New Roman"/>
        <family val="1"/>
      </rPr>
      <t>d</t>
    </r>
  </si>
  <si>
    <r>
      <t>~0.15</t>
    </r>
    <r>
      <rPr>
        <vertAlign val="superscript"/>
        <sz val="11"/>
        <color rgb="FF000000"/>
        <rFont val="Times New Roman"/>
        <family val="1"/>
      </rPr>
      <t>d</t>
    </r>
  </si>
  <si>
    <r>
      <t>Brei et al. 2009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Gatewood Hoen et al. 2009</t>
    </r>
  </si>
  <si>
    <t>3 yr</t>
  </si>
  <si>
    <r>
      <t>48</t>
    </r>
    <r>
      <rPr>
        <vertAlign val="superscript"/>
        <sz val="11"/>
        <color rgb="FF000000"/>
        <rFont val="Times New Roman"/>
        <family val="1"/>
      </rPr>
      <t>a</t>
    </r>
  </si>
  <si>
    <r>
      <t>~62</t>
    </r>
    <r>
      <rPr>
        <vertAlign val="superscript"/>
        <sz val="11"/>
        <color rgb="FF000000"/>
        <rFont val="Times New Roman"/>
        <family val="1"/>
      </rPr>
      <t>d</t>
    </r>
  </si>
  <si>
    <t>4 yr</t>
  </si>
  <si>
    <r>
      <t>~50</t>
    </r>
    <r>
      <rPr>
        <vertAlign val="superscript"/>
        <sz val="11"/>
        <color rgb="FF000000"/>
        <rFont val="Times New Roman"/>
        <family val="1"/>
      </rPr>
      <t>d</t>
    </r>
  </si>
  <si>
    <r>
      <t>~0.09</t>
    </r>
    <r>
      <rPr>
        <vertAlign val="superscript"/>
        <sz val="11"/>
        <color rgb="FF000000"/>
        <rFont val="Times New Roman"/>
        <family val="1"/>
      </rPr>
      <t>d</t>
    </r>
  </si>
  <si>
    <t>5 yr</t>
  </si>
  <si>
    <r>
      <t>61</t>
    </r>
    <r>
      <rPr>
        <vertAlign val="superscript"/>
        <sz val="11"/>
        <color rgb="FF000000"/>
        <rFont val="Times New Roman"/>
        <family val="1"/>
      </rPr>
      <t>a</t>
    </r>
  </si>
  <si>
    <r>
      <t>~67</t>
    </r>
    <r>
      <rPr>
        <vertAlign val="superscript"/>
        <sz val="11"/>
        <color rgb="FF000000"/>
        <rFont val="Times New Roman"/>
        <family val="1"/>
      </rPr>
      <t>d</t>
    </r>
  </si>
  <si>
    <r>
      <t>~0.05</t>
    </r>
    <r>
      <rPr>
        <vertAlign val="superscript"/>
        <sz val="11"/>
        <color rgb="FF000000"/>
        <rFont val="Times New Roman"/>
        <family val="1"/>
      </rPr>
      <t>d</t>
    </r>
  </si>
  <si>
    <t>6 yr</t>
  </si>
  <si>
    <r>
      <t>71</t>
    </r>
    <r>
      <rPr>
        <vertAlign val="superscript"/>
        <sz val="11"/>
        <color rgb="FF000000"/>
        <rFont val="Times New Roman"/>
        <family val="1"/>
      </rPr>
      <t>a</t>
    </r>
  </si>
  <si>
    <r>
      <t>~68</t>
    </r>
    <r>
      <rPr>
        <vertAlign val="superscript"/>
        <sz val="11"/>
        <color rgb="FF000000"/>
        <rFont val="Times New Roman"/>
        <family val="1"/>
      </rPr>
      <t>d</t>
    </r>
  </si>
  <si>
    <r>
      <t>~0.07</t>
    </r>
    <r>
      <rPr>
        <vertAlign val="superscript"/>
        <sz val="11"/>
        <color rgb="FF000000"/>
        <rFont val="Times New Roman"/>
        <family val="1"/>
      </rPr>
      <t>d</t>
    </r>
  </si>
  <si>
    <t>Fall 1997</t>
  </si>
  <si>
    <t>Core area</t>
  </si>
  <si>
    <t>Daniels et al. 2009</t>
  </si>
  <si>
    <r>
      <t>55</t>
    </r>
    <r>
      <rPr>
        <vertAlign val="superscript"/>
        <sz val="11"/>
        <color rgb="FF000000"/>
        <rFont val="Times New Roman"/>
        <family val="1"/>
      </rPr>
      <t>b</t>
    </r>
  </si>
  <si>
    <t>6 yr (2003)</t>
  </si>
  <si>
    <r>
      <t>80</t>
    </r>
    <r>
      <rPr>
        <vertAlign val="superscript"/>
        <sz val="11"/>
        <color rgb="FF000000"/>
        <rFont val="Times New Roman"/>
        <family val="1"/>
      </rPr>
      <t>b</t>
    </r>
  </si>
  <si>
    <r>
      <t>46</t>
    </r>
    <r>
      <rPr>
        <vertAlign val="superscript"/>
        <sz val="11"/>
        <color rgb="FF000000"/>
        <rFont val="Times New Roman"/>
        <family val="1"/>
      </rPr>
      <t>c</t>
    </r>
  </si>
  <si>
    <t>Stafford et al. 2009</t>
  </si>
  <si>
    <r>
      <t>50</t>
    </r>
    <r>
      <rPr>
        <vertAlign val="superscript"/>
        <sz val="11"/>
        <color rgb="FF000000"/>
        <rFont val="Times New Roman"/>
        <family val="1"/>
      </rPr>
      <t>c</t>
    </r>
  </si>
  <si>
    <r>
      <t>63</t>
    </r>
    <r>
      <rPr>
        <vertAlign val="superscript"/>
        <sz val="11"/>
        <color rgb="FF000000"/>
        <rFont val="Times New Roman"/>
        <family val="1"/>
      </rPr>
      <t>c</t>
    </r>
  </si>
  <si>
    <r>
      <t>65</t>
    </r>
    <r>
      <rPr>
        <vertAlign val="superscript"/>
        <sz val="11"/>
        <color rgb="FF000000"/>
        <rFont val="Times New Roman"/>
        <family val="1"/>
      </rPr>
      <t>c</t>
    </r>
  </si>
  <si>
    <r>
      <t>~18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</si>
  <si>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~90 / h</t>
    </r>
    <r>
      <rPr>
        <vertAlign val="superscript"/>
        <sz val="11"/>
        <color rgb="FF000000"/>
        <rFont val="Times New Roman"/>
        <family val="1"/>
      </rPr>
      <t>d</t>
    </r>
  </si>
  <si>
    <t>Miller et al. 2009</t>
  </si>
  <si>
    <r>
      <t>~3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</si>
  <si>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~180 / h</t>
    </r>
    <r>
      <rPr>
        <vertAlign val="superscript"/>
        <sz val="11"/>
        <color rgb="FF000000"/>
        <rFont val="Times New Roman"/>
        <family val="1"/>
      </rPr>
      <t>d</t>
    </r>
  </si>
  <si>
    <r>
      <t>~48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</si>
  <si>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~96 / h</t>
    </r>
    <r>
      <rPr>
        <vertAlign val="superscript"/>
        <sz val="11"/>
        <color rgb="FF000000"/>
        <rFont val="Times New Roman"/>
        <family val="1"/>
      </rPr>
      <t>d</t>
    </r>
  </si>
  <si>
    <r>
      <t>~53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</si>
  <si>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~47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</si>
  <si>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~60 / h</t>
    </r>
    <r>
      <rPr>
        <vertAlign val="superscript"/>
        <sz val="11"/>
        <color rgb="FF000000"/>
        <rFont val="Times New Roman"/>
        <family val="1"/>
      </rPr>
      <t>d</t>
    </r>
  </si>
  <si>
    <t>Spring 1998</t>
  </si>
  <si>
    <t>BARC, LR</t>
  </si>
  <si>
    <t>4 yr (2002)</t>
  </si>
  <si>
    <r>
      <t>69–76</t>
    </r>
    <r>
      <rPr>
        <vertAlign val="superscript"/>
        <sz val="11"/>
        <color rgb="FF000000"/>
        <rFont val="Times New Roman"/>
        <family val="1"/>
      </rPr>
      <t>e</t>
    </r>
  </si>
  <si>
    <t>Carrol et al. 2009a</t>
  </si>
  <si>
    <t>GI</t>
  </si>
  <si>
    <r>
      <t>80</t>
    </r>
    <r>
      <rPr>
        <vertAlign val="superscript"/>
        <sz val="11"/>
        <color rgb="FF000000"/>
        <rFont val="Times New Roman"/>
        <family val="1"/>
      </rPr>
      <t>e</t>
    </r>
  </si>
  <si>
    <t>Carrol et al. 2009b</t>
  </si>
  <si>
    <r>
      <t>59</t>
    </r>
    <r>
      <rPr>
        <vertAlign val="superscript"/>
        <sz val="11"/>
        <color rgb="FF000000"/>
        <rFont val="Times New Roman"/>
        <family val="1"/>
      </rPr>
      <t>c</t>
    </r>
  </si>
  <si>
    <r>
      <t>~2.4</t>
    </r>
    <r>
      <rPr>
        <vertAlign val="superscript"/>
        <sz val="11"/>
        <color rgb="FF000000"/>
        <rFont val="Times New Roman"/>
        <family val="1"/>
      </rPr>
      <t>d</t>
    </r>
  </si>
  <si>
    <t>Schulze et al. 2009</t>
  </si>
  <si>
    <r>
      <t>64</t>
    </r>
    <r>
      <rPr>
        <vertAlign val="superscript"/>
        <sz val="11"/>
        <color rgb="FF000000"/>
        <rFont val="Times New Roman"/>
        <family val="1"/>
      </rPr>
      <t>c</t>
    </r>
  </si>
  <si>
    <r>
      <t>~1.8</t>
    </r>
    <r>
      <rPr>
        <vertAlign val="superscript"/>
        <sz val="11"/>
        <color rgb="FF000000"/>
        <rFont val="Times New Roman"/>
        <family val="1"/>
      </rPr>
      <t>d</t>
    </r>
  </si>
  <si>
    <r>
      <t>61</t>
    </r>
    <r>
      <rPr>
        <vertAlign val="superscript"/>
        <sz val="11"/>
        <color rgb="FF000000"/>
        <rFont val="Times New Roman"/>
        <family val="1"/>
      </rPr>
      <t>c</t>
    </r>
  </si>
  <si>
    <r>
      <t>~2.6</t>
    </r>
    <r>
      <rPr>
        <vertAlign val="superscript"/>
        <sz val="11"/>
        <color rgb="FF000000"/>
        <rFont val="Times New Roman"/>
        <family val="1"/>
      </rPr>
      <t>d</t>
    </r>
  </si>
  <si>
    <r>
      <t>77</t>
    </r>
    <r>
      <rPr>
        <vertAlign val="superscript"/>
        <sz val="11"/>
        <color rgb="FF000000"/>
        <rFont val="Times New Roman"/>
        <family val="1"/>
      </rPr>
      <t>c</t>
    </r>
  </si>
  <si>
    <r>
      <t>~1.5</t>
    </r>
    <r>
      <rPr>
        <vertAlign val="superscript"/>
        <sz val="11"/>
        <color rgb="FF000000"/>
        <rFont val="Times New Roman"/>
        <family val="1"/>
      </rPr>
      <t>d</t>
    </r>
  </si>
  <si>
    <r>
      <t>80</t>
    </r>
    <r>
      <rPr>
        <vertAlign val="superscript"/>
        <sz val="11"/>
        <color rgb="FF000000"/>
        <rFont val="Times New Roman"/>
        <family val="1"/>
      </rPr>
      <t>c</t>
    </r>
  </si>
  <si>
    <r>
      <t>~1.1</t>
    </r>
    <r>
      <rPr>
        <vertAlign val="superscript"/>
        <sz val="11"/>
        <color rgb="FF000000"/>
        <rFont val="Times New Roman"/>
        <family val="1"/>
      </rPr>
      <t>d</t>
    </r>
  </si>
  <si>
    <t>10% Permethrin</t>
  </si>
  <si>
    <t>Fall 1995</t>
  </si>
  <si>
    <t>2 yr (1997)</t>
  </si>
  <si>
    <t>Solberg et al. 2003</t>
  </si>
  <si>
    <t>3 yr (1998)</t>
  </si>
  <si>
    <r>
      <t>91</t>
    </r>
    <r>
      <rPr>
        <vertAlign val="superscript"/>
        <sz val="11"/>
        <color rgb="FF000000"/>
        <rFont val="Times New Roman"/>
        <family val="1"/>
      </rPr>
      <t>b</t>
    </r>
  </si>
  <si>
    <t>~1/60 ha</t>
  </si>
  <si>
    <t>Fall 2007</t>
  </si>
  <si>
    <r>
      <t>8</t>
    </r>
    <r>
      <rPr>
        <vertAlign val="superscript"/>
        <sz val="11"/>
        <color rgb="FF000000"/>
        <rFont val="Times New Roman"/>
        <family val="1"/>
      </rPr>
      <t>e</t>
    </r>
  </si>
  <si>
    <t>Grear et al. 2014</t>
  </si>
  <si>
    <t>Natural</t>
  </si>
  <si>
    <t>product-based</t>
  </si>
  <si>
    <t>acaricide used</t>
  </si>
  <si>
    <t>of active ingredient</t>
  </si>
  <si>
    <t>evaluation after</t>
  </si>
  <si>
    <t>start of</t>
  </si>
  <si>
    <t>Pyrethrin</t>
  </si>
  <si>
    <t>Pyrethrin soap</t>
  </si>
  <si>
    <t>0.9 kg AI/ha</t>
  </si>
  <si>
    <r>
      <t>60</t>
    </r>
    <r>
      <rPr>
        <vertAlign val="superscript"/>
        <sz val="11"/>
        <color rgb="FF000000"/>
        <rFont val="Times New Roman"/>
        <family val="1"/>
      </rPr>
      <t>a</t>
    </r>
  </si>
  <si>
    <r>
      <t>23</t>
    </r>
    <r>
      <rPr>
        <vertAlign val="superscript"/>
        <sz val="11"/>
        <color rgb="FF000000"/>
        <rFont val="Times New Roman"/>
        <family val="1"/>
      </rPr>
      <t>a</t>
    </r>
  </si>
  <si>
    <t>Patrican and Allan 1995b</t>
  </si>
  <si>
    <r>
      <t>66</t>
    </r>
    <r>
      <rPr>
        <vertAlign val="superscript"/>
        <sz val="11"/>
        <color rgb="FF000000"/>
        <rFont val="Times New Roman"/>
        <family val="1"/>
      </rPr>
      <t>a</t>
    </r>
  </si>
  <si>
    <r>
      <t>24</t>
    </r>
    <r>
      <rPr>
        <vertAlign val="superscript"/>
        <sz val="11"/>
        <color rgb="FF000000"/>
        <rFont val="Times New Roman"/>
        <family val="1"/>
      </rPr>
      <t>a</t>
    </r>
  </si>
  <si>
    <t>Pyrethrin soap + Isopropyl alcohol</t>
  </si>
  <si>
    <t>0.8 kg AI/ha</t>
  </si>
  <si>
    <r>
      <t>33</t>
    </r>
    <r>
      <rPr>
        <vertAlign val="superscript"/>
        <sz val="11"/>
        <color rgb="FF000000"/>
        <rFont val="Times New Roman"/>
        <family val="1"/>
      </rPr>
      <t>a</t>
    </r>
  </si>
  <si>
    <t>Desiccant with pyrethrin</t>
  </si>
  <si>
    <t>Dust</t>
  </si>
  <si>
    <r>
      <t>88</t>
    </r>
    <r>
      <rPr>
        <vertAlign val="superscript"/>
        <sz val="11"/>
        <color rgb="FF000000"/>
        <rFont val="Times New Roman"/>
        <family val="1"/>
      </rPr>
      <t>a</t>
    </r>
  </si>
  <si>
    <r>
      <t>82</t>
    </r>
    <r>
      <rPr>
        <vertAlign val="superscript"/>
        <sz val="11"/>
        <color rgb="FF000000"/>
        <rFont val="Times New Roman"/>
        <family val="1"/>
      </rPr>
      <t>a</t>
    </r>
  </si>
  <si>
    <r>
      <t>29</t>
    </r>
    <r>
      <rPr>
        <vertAlign val="superscript"/>
        <sz val="11"/>
        <color rgb="FF000000"/>
        <rFont val="Times New Roman"/>
        <family val="1"/>
      </rPr>
      <t>a</t>
    </r>
  </si>
  <si>
    <r>
      <t>79</t>
    </r>
    <r>
      <rPr>
        <vertAlign val="superscript"/>
        <sz val="11"/>
        <color rgb="FF000000"/>
        <rFont val="Times New Roman"/>
        <family val="1"/>
      </rPr>
      <t>a</t>
    </r>
  </si>
  <si>
    <t>7.5 kg AI/ha</t>
  </si>
  <si>
    <t>10 d</t>
  </si>
  <si>
    <t>Dolan et al. 2009</t>
  </si>
  <si>
    <r>
      <t>63</t>
    </r>
    <r>
      <rPr>
        <vertAlign val="superscript"/>
        <sz val="11"/>
        <color rgb="FF000000"/>
        <rFont val="Times New Roman"/>
        <family val="1"/>
      </rPr>
      <t>a</t>
    </r>
  </si>
  <si>
    <r>
      <t>41</t>
    </r>
    <r>
      <rPr>
        <vertAlign val="superscript"/>
        <sz val="11"/>
        <color rgb="FF000000"/>
        <rFont val="Times New Roman"/>
        <family val="1"/>
      </rPr>
      <t>a</t>
    </r>
  </si>
  <si>
    <t>7.6 kg AI/ha</t>
  </si>
  <si>
    <t>Core, 2008</t>
  </si>
  <si>
    <r>
      <t>84</t>
    </r>
    <r>
      <rPr>
        <vertAlign val="superscript"/>
        <sz val="11"/>
        <color rgb="FF000000"/>
        <rFont val="Times New Roman"/>
        <family val="1"/>
      </rPr>
      <t>a</t>
    </r>
  </si>
  <si>
    <r>
      <t>53</t>
    </r>
    <r>
      <rPr>
        <vertAlign val="superscript"/>
        <sz val="11"/>
        <color rgb="FF000000"/>
        <rFont val="Times New Roman"/>
        <family val="1"/>
      </rPr>
      <t>a</t>
    </r>
  </si>
  <si>
    <t>39.4 kg AI/ha</t>
  </si>
  <si>
    <t>Nootkatone “nanoemulsion”</t>
  </si>
  <si>
    <t>11.9 kg AI/ha</t>
  </si>
  <si>
    <t>2× diluent</t>
  </si>
  <si>
    <r>
      <t>57</t>
    </r>
    <r>
      <rPr>
        <vertAlign val="superscript"/>
        <sz val="11"/>
        <color rgb="FF000000"/>
        <rFont val="Times New Roman"/>
        <family val="1"/>
      </rPr>
      <t>a</t>
    </r>
  </si>
  <si>
    <r>
      <t>92</t>
    </r>
    <r>
      <rPr>
        <vertAlign val="superscript"/>
        <sz val="11"/>
        <color rgb="FF000000"/>
        <rFont val="Times New Roman"/>
        <family val="1"/>
      </rPr>
      <t>a</t>
    </r>
  </si>
  <si>
    <t>Jordan et al. 2011</t>
  </si>
  <si>
    <r>
      <t>100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</si>
  <si>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</si>
  <si>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</si>
  <si>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98</t>
    </r>
    <r>
      <rPr>
        <vertAlign val="superscript"/>
        <sz val="11"/>
        <color rgb="FF000000"/>
        <rFont val="Times New Roman"/>
        <family val="1"/>
      </rPr>
      <t>a</t>
    </r>
  </si>
  <si>
    <t>10.3 kg AI/ha</t>
  </si>
  <si>
    <t>Bharadwaj et al. 2012</t>
  </si>
  <si>
    <r>
      <t>49</t>
    </r>
    <r>
      <rPr>
        <vertAlign val="superscript"/>
        <sz val="11"/>
        <color rgb="FF000000"/>
        <rFont val="Times New Roman"/>
        <family val="1"/>
      </rPr>
      <t>a</t>
    </r>
  </si>
  <si>
    <t>~3 wk</t>
  </si>
  <si>
    <r>
      <t>0</t>
    </r>
    <r>
      <rPr>
        <vertAlign val="superscript"/>
        <sz val="11"/>
        <color rgb="FF000000"/>
        <rFont val="Times New Roman"/>
        <family val="1"/>
      </rPr>
      <t>a</t>
    </r>
  </si>
  <si>
    <t>Lignin-encapsulated nootkatone</t>
  </si>
  <si>
    <t>5.3 kg AI/ha</t>
  </si>
  <si>
    <t>7.4 kg AI/ha</t>
  </si>
  <si>
    <r>
      <t>67</t>
    </r>
    <r>
      <rPr>
        <vertAlign val="superscript"/>
        <sz val="11"/>
        <color rgb="FF000000"/>
        <rFont val="Times New Roman"/>
        <family val="1"/>
      </rPr>
      <t>a</t>
    </r>
  </si>
  <si>
    <r>
      <t>34</t>
    </r>
    <r>
      <rPr>
        <vertAlign val="superscript"/>
        <sz val="11"/>
        <color rgb="FF000000"/>
        <rFont val="Times New Roman"/>
        <family val="1"/>
      </rPr>
      <t>a</t>
    </r>
  </si>
  <si>
    <r>
      <t>13</t>
    </r>
    <r>
      <rPr>
        <vertAlign val="superscript"/>
        <sz val="11"/>
        <color rgb="FF000000"/>
        <rFont val="Times New Roman"/>
        <family val="1"/>
      </rPr>
      <t>a</t>
    </r>
  </si>
  <si>
    <t>Maillard-encapsulated nootkatone</t>
  </si>
  <si>
    <t>9.6 kg AI/ha</t>
  </si>
  <si>
    <r>
      <t>30</t>
    </r>
    <r>
      <rPr>
        <vertAlign val="superscript"/>
        <sz val="11"/>
        <color rgb="FF000000"/>
        <rFont val="Times New Roman"/>
        <family val="1"/>
      </rPr>
      <t>a</t>
    </r>
  </si>
  <si>
    <r>
      <t>11</t>
    </r>
    <r>
      <rPr>
        <vertAlign val="superscript"/>
        <sz val="11"/>
        <color rgb="FF000000"/>
        <rFont val="Times New Roman"/>
        <family val="1"/>
      </rPr>
      <t>a</t>
    </r>
  </si>
  <si>
    <r>
      <t>94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</si>
  <si>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</si>
  <si>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</si>
  <si>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</si>
  <si>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83</t>
    </r>
    <r>
      <rPr>
        <vertAlign val="superscript"/>
        <sz val="11"/>
        <color rgb="FF000000"/>
        <rFont val="Times New Roman"/>
        <family val="1"/>
      </rPr>
      <t>a</t>
    </r>
  </si>
  <si>
    <r>
      <t>85</t>
    </r>
    <r>
      <rPr>
        <vertAlign val="superscript"/>
        <sz val="11"/>
        <color rgb="FF000000"/>
        <rFont val="Times New Roman"/>
        <family val="1"/>
      </rPr>
      <t>a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</si>
  <si>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</si>
  <si>
    <t>Garlic oil</t>
  </si>
  <si>
    <r>
      <t>37</t>
    </r>
    <r>
      <rPr>
        <vertAlign val="superscript"/>
        <sz val="11"/>
        <color rgb="FF000000"/>
        <rFont val="Times New Roman"/>
        <family val="1"/>
      </rPr>
      <t>a</t>
    </r>
  </si>
  <si>
    <t>Bharadwaj et al. 2015</t>
  </si>
  <si>
    <r>
      <t>59</t>
    </r>
    <r>
      <rPr>
        <vertAlign val="superscript"/>
        <sz val="11"/>
        <color rgb="FF000000"/>
        <rFont val="Times New Roman"/>
        <family val="1"/>
      </rPr>
      <t>a</t>
    </r>
  </si>
  <si>
    <r>
      <t>47</t>
    </r>
    <r>
      <rPr>
        <vertAlign val="superscript"/>
        <sz val="11"/>
        <color rgb="FF000000"/>
        <rFont val="Times New Roman"/>
        <family val="1"/>
      </rPr>
      <t>a</t>
    </r>
  </si>
  <si>
    <t>Rosemary, peppermint, wintergreen</t>
  </si>
  <si>
    <t>Lower</t>
  </si>
  <si>
    <r>
      <t>10</t>
    </r>
    <r>
      <rPr>
        <vertAlign val="superscript"/>
        <sz val="11"/>
        <color rgb="FF000000"/>
        <rFont val="Times New Roman"/>
        <family val="1"/>
      </rPr>
      <t>a</t>
    </r>
  </si>
  <si>
    <t>Higher</t>
  </si>
  <si>
    <r>
      <t>95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</si>
  <si>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</si>
  <si>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67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</si>
  <si>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30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</si>
  <si>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100</t>
    </r>
    <r>
      <rPr>
        <vertAlign val="superscript"/>
        <sz val="11"/>
        <color rgb="FF000000"/>
        <rFont val="Times New Roman"/>
        <family val="1"/>
      </rPr>
      <t>c</t>
    </r>
  </si>
  <si>
    <t>Type of deer</t>
  </si>
  <si>
    <t>fence</t>
  </si>
  <si>
    <t>distinguishing year,</t>
  </si>
  <si>
    <t>site, or feature</t>
  </si>
  <si>
    <t>Size of deer</t>
  </si>
  <si>
    <t>exclosure</t>
  </si>
  <si>
    <t>area (ha)</t>
  </si>
  <si>
    <t>Percent reduction relative to</t>
  </si>
  <si>
    <t>control sites (CS) and abundance</t>
  </si>
  <si>
    <t>of host-seeking nymphs</t>
  </si>
  <si>
    <t>control sites (CS) and abundance of</t>
  </si>
  <si>
    <t>host-seeking infected nymphs in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</si>
  <si>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</si>
  <si>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r>
      <t>in TS</t>
    </r>
    <r>
      <rPr>
        <b/>
        <vertAlign val="superscript"/>
        <sz val="11"/>
        <color rgb="FF000000"/>
        <rFont val="Times New Roman"/>
        <family val="1"/>
      </rPr>
      <t>a</t>
    </r>
    <r>
      <rPr>
        <b/>
        <sz val="9.3000000000000007"/>
        <color rgb="FF000000"/>
        <rFont val="Times New Roman"/>
        <family val="1"/>
      </rPr>
      <t>,</t>
    </r>
    <r>
      <rPr>
        <b/>
        <vertAlign val="superscript"/>
        <sz val="11"/>
        <color rgb="FF000000"/>
        <rFont val="Times New Roman"/>
        <family val="1"/>
      </rPr>
      <t>b</t>
    </r>
  </si>
  <si>
    <t>Electric deer fence</t>
  </si>
  <si>
    <t>Site B, 1992</t>
  </si>
  <si>
    <r>
      <t>89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</si>
  <si>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Stafford 1993</t>
  </si>
  <si>
    <t>Site A, 1991</t>
  </si>
  <si>
    <t>3.2–3.6</t>
  </si>
  <si>
    <t>&gt;7 yr</t>
  </si>
  <si>
    <r>
      <t>35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</si>
  <si>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Site A, 1992</t>
  </si>
  <si>
    <r>
      <t>53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</si>
  <si>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Deer fence</t>
  </si>
  <si>
    <t>All sites combined, 1991</t>
  </si>
  <si>
    <t>—-</t>
  </si>
  <si>
    <t>&gt;20 yr</t>
  </si>
  <si>
    <r>
      <t>87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</si>
  <si>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Daniels et al. 1993</t>
  </si>
  <si>
    <t>Cemetery site, 1991</t>
  </si>
  <si>
    <r>
      <t>Not shown</t>
    </r>
    <r>
      <rPr>
        <vertAlign val="superscript"/>
        <sz val="11"/>
        <color rgb="FF000000"/>
        <rFont val="Times New Roman"/>
        <family val="1"/>
      </rPr>
      <t>c</t>
    </r>
  </si>
  <si>
    <t>Far Archives site, 1991</t>
  </si>
  <si>
    <t>Park Estate site, 1991</t>
  </si>
  <si>
    <t>Near Archives site, 1991</t>
  </si>
  <si>
    <t>Near Archives site, 1992</t>
  </si>
  <si>
    <t>Daniels and Fish 1995</t>
  </si>
  <si>
    <t>Hudson Pines site, 1991</t>
  </si>
  <si>
    <t>Hudson Pines site, 1992</t>
  </si>
  <si>
    <t>0.93–1.23</t>
  </si>
  <si>
    <r>
      <t>40–45</t>
    </r>
    <r>
      <rPr>
        <vertAlign val="superscript"/>
        <sz val="11"/>
        <color rgb="FF000000"/>
        <rFont val="Times New Roman"/>
        <family val="1"/>
      </rPr>
      <t>d</t>
    </r>
  </si>
  <si>
    <r>
      <t>~40 / h</t>
    </r>
    <r>
      <rPr>
        <vertAlign val="superscript"/>
        <sz val="11"/>
        <color rgb="FF000000"/>
        <rFont val="Times New Roman"/>
        <family val="1"/>
      </rPr>
      <t>d</t>
    </r>
  </si>
  <si>
    <t>Ginsberg et al. 2004</t>
  </si>
  <si>
    <r>
      <t>Increase</t>
    </r>
    <r>
      <rPr>
        <vertAlign val="superscript"/>
        <sz val="11"/>
        <color rgb="FF000000"/>
        <rFont val="Times New Roman"/>
        <family val="1"/>
      </rPr>
      <t>d</t>
    </r>
  </si>
  <si>
    <t>Application scheme</t>
  </si>
  <si>
    <t>distributed,</t>
  </si>
  <si>
    <t>of AI, or no. fungal</t>
  </si>
  <si>
    <t>distin-guishing</t>
  </si>
  <si>
    <t>% re-duction</t>
  </si>
  <si>
    <t>Abun-dance</t>
  </si>
  <si>
    <t>Deltamethrin in lawn-woods edge/Topical fipronil for rodents/Topical amitraz for deer</t>
  </si>
  <si>
    <t>Granular/Wick/Roller</t>
  </si>
  <si>
    <t>Single, May 2004 only/May–Aug., 2004–2005/ Spring and fall, from fall 2003 to sping 2007</t>
  </si>
  <si>
    <t>150 g AI per ha/0.7% AI/2% AI</t>
  </si>
  <si>
    <t>1 yr (2005)</t>
  </si>
  <si>
    <r>
      <t>Schulze et al. 2007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2008b</t>
    </r>
  </si>
  <si>
    <t>2 yr (2006)</t>
  </si>
  <si>
    <r>
      <t>94</t>
    </r>
    <r>
      <rPr>
        <vertAlign val="superscript"/>
        <sz val="11"/>
        <color rgb="FF000000"/>
        <rFont val="Times New Roman"/>
        <family val="1"/>
      </rPr>
      <t>b</t>
    </r>
  </si>
  <si>
    <t>3 yr (2007)</t>
  </si>
  <si>
    <r>
      <t>Beauveria bassiana</t>
    </r>
    <r>
      <rPr>
        <sz val="9.3000000000000007"/>
        <color rgb="FF000000"/>
        <rFont val="Times New Roman"/>
        <family val="1"/>
      </rPr>
      <t>(ATCC 74040)/Wood chip lawn edge barrier</t>
    </r>
  </si>
  <si>
    <r>
      <t>2.2 × 10</t>
    </r>
    <r>
      <rPr>
        <vertAlign val="superscript"/>
        <sz val="11"/>
        <color rgb="FF000000"/>
        <rFont val="Times New Roman"/>
        <family val="1"/>
      </rPr>
      <t>3</t>
    </r>
    <r>
      <rPr>
        <sz val="9.3000000000000007"/>
        <color rgb="FF000000"/>
        <rFont val="Times New Roman"/>
        <family val="1"/>
      </rPr>
      <t>spores</t>
    </r>
  </si>
  <si>
    <t>Stafford &amp; Allan 2010</t>
  </si>
  <si>
    <r>
      <t>Beauveria bassiana</t>
    </r>
    <r>
      <rPr>
        <sz val="9.3000000000000007"/>
        <color rgb="FF000000"/>
        <rFont val="Times New Roman"/>
        <family val="1"/>
      </rPr>
      <t>(GHA)/Wood chip lawn edge barrier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</si>
  <si>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</si>
  <si>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Nootkatone/</t>
    </r>
    <r>
      <rPr>
        <i/>
        <sz val="9.3000000000000007"/>
        <color rgb="FF000000"/>
        <rFont val="Times New Roman"/>
        <family val="1"/>
      </rPr>
      <t>Metarhizium brunneum</t>
    </r>
    <r>
      <rPr>
        <sz val="9.3000000000000007"/>
        <color rgb="FF000000"/>
        <rFont val="Times New Roman"/>
        <family val="1"/>
      </rPr>
      <t> (F52)</t>
    </r>
    <r>
      <rPr>
        <vertAlign val="superscript"/>
        <sz val="11"/>
        <color rgb="FF000000"/>
        <rFont val="Times New Roman"/>
        <family val="1"/>
      </rPr>
      <t>a</t>
    </r>
  </si>
  <si>
    <r>
      <t>0.6 kg AI per ha/2.8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</si>
  <si>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50</t>
    </r>
    <r>
      <rPr>
        <vertAlign val="superscript"/>
        <sz val="11"/>
        <color rgb="FF000000"/>
        <rFont val="Times New Roman"/>
        <family val="1"/>
      </rPr>
      <t>b</t>
    </r>
  </si>
  <si>
    <r>
      <t>Increase</t>
    </r>
    <r>
      <rPr>
        <vertAlign val="superscript"/>
        <sz val="11"/>
        <color rgb="FF000000"/>
        <rFont val="Times New Roman"/>
        <family val="1"/>
      </rPr>
      <t>b</t>
    </r>
  </si>
  <si>
    <t>Type of Control Used</t>
  </si>
  <si>
    <t>Synthetic on Textile</t>
  </si>
  <si>
    <t>Natural on Textile</t>
  </si>
  <si>
    <t>Vegetation Management</t>
  </si>
  <si>
    <t>Synthetic Acaride</t>
  </si>
  <si>
    <t>Anti Biotic Bait</t>
  </si>
  <si>
    <t>Vaccine Bait</t>
  </si>
  <si>
    <t>Deer Population Control</t>
  </si>
  <si>
    <t>Deer Fence</t>
  </si>
  <si>
    <t>Combined</t>
  </si>
  <si>
    <t>Topical Acaricide</t>
  </si>
  <si>
    <t>Type of Control</t>
  </si>
  <si>
    <t>Refined Type of Control</t>
  </si>
  <si>
    <t>Application Method</t>
  </si>
  <si>
    <t>Amount or Concentration of Active Ingredient</t>
  </si>
  <si>
    <t>Application Method Refined</t>
  </si>
  <si>
    <t>Timing of Intervention</t>
  </si>
  <si>
    <t>Timing of Evaluation</t>
  </si>
  <si>
    <t>Abundance in Test Site</t>
  </si>
  <si>
    <t>% Reduction in infected ticks in Test Site relative to Control Site</t>
  </si>
  <si>
    <t>n/a</t>
  </si>
  <si>
    <t>numbers to the left are rates rather than % decreases</t>
  </si>
  <si>
    <r>
      <t>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</si>
  <si>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</si>
  <si>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0.19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</si>
  <si>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0.25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</si>
  <si>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B. bassiana</t>
    </r>
    <r>
      <rPr>
        <sz val="9.3000000000000007"/>
        <color rgb="FF000000"/>
        <rFont val="Calibri"/>
        <family val="2"/>
        <scheme val="minor"/>
      </rPr>
      <t>(ATCC 74040)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</si>
  <si>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</si>
  <si>
    <r>
      <t>B. bassiana</t>
    </r>
    <r>
      <rPr>
        <sz val="9.3000000000000007"/>
        <color rgb="FF000000"/>
        <rFont val="Calibri"/>
        <family val="2"/>
        <scheme val="minor"/>
      </rPr>
      <t>(GHA)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</si>
  <si>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</si>
  <si>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M. brunneum</t>
    </r>
    <r>
      <rPr>
        <sz val="9.3000000000000007"/>
        <color rgb="FF000000"/>
        <rFont val="Calibri"/>
        <family val="2"/>
        <scheme val="minor"/>
      </rPr>
      <t>(ESC1)</t>
    </r>
  </si>
  <si>
    <r>
      <t>~45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</si>
  <si>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</si>
  <si>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</si>
  <si>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</si>
  <si>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</si>
  <si>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</si>
  <si>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M. brunneum</t>
    </r>
    <r>
      <rPr>
        <sz val="9.3000000000000007"/>
        <color rgb="FF000000"/>
        <rFont val="Calibri"/>
        <family val="2"/>
        <scheme val="minor"/>
      </rPr>
      <t>(F52)</t>
    </r>
  </si>
  <si>
    <r>
      <t>1.3 × 10</t>
    </r>
    <r>
      <rPr>
        <vertAlign val="superscript"/>
        <sz val="11"/>
        <color rgb="FF000000"/>
        <rFont val="Calibri"/>
        <family val="2"/>
        <scheme val="minor"/>
      </rPr>
      <t>6</t>
    </r>
  </si>
  <si>
    <r>
      <t>Single, June–July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</si>
  <si>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3.2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</si>
  <si>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2.5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</si>
  <si>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</si>
  <si>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</si>
  <si>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</si>
  <si>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</si>
  <si>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27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</si>
  <si>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</si>
  <si>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</si>
  <si>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 data</t>
    </r>
    <r>
      <rPr>
        <vertAlign val="superscript"/>
        <sz val="11"/>
        <color rgb="FF000000"/>
        <rFont val="Calibri"/>
        <family val="2"/>
        <scheme val="minor"/>
      </rPr>
      <t>h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</si>
  <si>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</si>
  <si>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</si>
  <si>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</si>
  <si>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&lt;40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</si>
  <si>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</si>
  <si>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</si>
  <si>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&lt;2.5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</si>
  <si>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</si>
  <si>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~35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</si>
  <si>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</si>
  <si>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Brei et al. 2009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Gatewood Hoen et al. 2009</t>
    </r>
  </si>
  <si>
    <r>
      <t>~62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</si>
  <si>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~50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</si>
  <si>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~0.09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</si>
  <si>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</si>
  <si>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</si>
  <si>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</si>
  <si>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</si>
  <si>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</si>
  <si>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~180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</si>
  <si>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~96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</si>
  <si>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</si>
  <si>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</si>
  <si>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</si>
  <si>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~2.6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</si>
  <si>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</si>
  <si>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~1.1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</si>
  <si>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</si>
  <si>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35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</si>
  <si>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</si>
  <si>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</si>
  <si>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</si>
  <si>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~40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</si>
  <si>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Schulze et al. 2007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2008b</t>
    </r>
  </si>
  <si>
    <r>
      <t>Beauveria bassiana</t>
    </r>
    <r>
      <rPr>
        <sz val="9.3000000000000007"/>
        <color rgb="FF000000"/>
        <rFont val="Calibri"/>
        <family val="2"/>
        <scheme val="minor"/>
      </rPr>
      <t>(ATCC 74040)/Wood chip lawn edge barrier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</si>
  <si>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9.3000000000000007"/>
        <color rgb="FF000000"/>
        <rFont val="Calibri"/>
        <family val="2"/>
        <scheme val="minor"/>
      </rPr>
      <t>spores</t>
    </r>
  </si>
  <si>
    <r>
      <t>Beauveria bassiana</t>
    </r>
    <r>
      <rPr>
        <sz val="9.3000000000000007"/>
        <color rgb="FF000000"/>
        <rFont val="Calibri"/>
        <family val="2"/>
        <scheme val="minor"/>
      </rPr>
      <t>(GHA)/Wood chip lawn edge barrier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</si>
  <si>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</si>
  <si>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r>
      <t>Nootkatone/</t>
    </r>
    <r>
      <rPr>
        <i/>
        <sz val="9.3000000000000007"/>
        <color rgb="FF000000"/>
        <rFont val="Calibri"/>
        <family val="2"/>
        <scheme val="minor"/>
      </rPr>
      <t>Metarhizium brunneum</t>
    </r>
    <r>
      <rPr>
        <sz val="9.3000000000000007"/>
        <color rgb="FF000000"/>
        <rFont val="Calibri"/>
        <family val="2"/>
        <scheme val="minor"/>
      </rPr>
      <t> (F52)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</si>
  <si>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0.6 kg AI per ha/2.8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</si>
  <si>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t>Natural Methods</t>
  </si>
  <si>
    <t>Combined Methods</t>
  </si>
  <si>
    <t>Deer Control</t>
  </si>
  <si>
    <t>% Rution in Tst Sit rltiv to Control Sit</t>
  </si>
  <si>
    <t>Method</t>
  </si>
  <si>
    <t>Average Times</t>
  </si>
  <si>
    <t>Applications needed per year</t>
  </si>
  <si>
    <t>Timing of Evaluation (weeks)</t>
  </si>
  <si>
    <t>natural methods</t>
  </si>
  <si>
    <t>fungal</t>
  </si>
  <si>
    <t>Overall (% Reduction)</t>
  </si>
  <si>
    <t>April-Sept</t>
  </si>
  <si>
    <t>Cost Per Application</t>
  </si>
  <si>
    <t>Total Cost per year</t>
  </si>
  <si>
    <t>Labor Per application</t>
  </si>
  <si>
    <t>Per Acre</t>
  </si>
  <si>
    <t>Research Suggested Applications Per Year</t>
  </si>
  <si>
    <t>Money Allocated</t>
  </si>
  <si>
    <t>Applications Purchased</t>
  </si>
  <si>
    <t>Acres Covered</t>
  </si>
  <si>
    <t>Total Acreage:</t>
  </si>
  <si>
    <t>Average Cases Per Year:</t>
  </si>
  <si>
    <t>Average Cases Per year per acre:</t>
  </si>
  <si>
    <t>Tick Tubes</t>
  </si>
  <si>
    <t>Expected Cases on Acreage</t>
  </si>
  <si>
    <t>Not variable</t>
  </si>
  <si>
    <t>New Expected Cases</t>
  </si>
  <si>
    <t>Acres Untreated</t>
  </si>
  <si>
    <t>Final Expected Cases Per year:</t>
  </si>
  <si>
    <t>Available Funds:</t>
  </si>
  <si>
    <t>Expected Decrease in Cases:</t>
  </si>
  <si>
    <t>Total Spent:</t>
  </si>
  <si>
    <t>Budget Utilized:</t>
  </si>
  <si>
    <t>Acreage Treated:</t>
  </si>
  <si>
    <t>Reduction in 
incidence 
of human cases</t>
  </si>
  <si>
    <t>Reduction in 
entomological
 risk</t>
  </si>
  <si>
    <t xml:space="preserve">Impacts of adverse 
health effects </t>
  </si>
  <si>
    <t>Reduction in incidence
 of disseminated LD
 human cases</t>
  </si>
  <si>
    <t>Level of public 
acceptance</t>
  </si>
  <si>
    <t>Proportion of population
benefitting from 
intervention</t>
  </si>
  <si>
    <t xml:space="preserve">Level of public
 awareness </t>
  </si>
  <si>
    <t xml:space="preserve">Cost to the 
public sector </t>
  </si>
  <si>
    <t xml:space="preserve">Cost to the 
private sector </t>
  </si>
  <si>
    <t>Delay before
 results</t>
  </si>
  <si>
    <t>Complexity</t>
  </si>
  <si>
    <t xml:space="preserve">Impact on 
organisation’s 
credibility </t>
  </si>
  <si>
    <t xml:space="preserve">Impact on 
wildlife </t>
  </si>
  <si>
    <t xml:space="preserve">Impact on 
habitat </t>
  </si>
  <si>
    <t xml:space="preserve">Sustainability of e
ffect </t>
  </si>
  <si>
    <t xml:space="preserve">Level of coherence
 with the public 
strategies </t>
  </si>
  <si>
    <t>Status quo</t>
  </si>
  <si>
    <t>Human vaccination</t>
  </si>
  <si>
    <t xml:space="preserve">Large communication campaign </t>
  </si>
  <si>
    <t xml:space="preserve">Reduction of human visits to high-risk
public areas via the use of fences or prohibitive signs </t>
  </si>
  <si>
    <t xml:space="preserve">Making available special clinics
for complex LD cases management </t>
  </si>
  <si>
    <t xml:space="preserve">Making available special clinics for
diagnosis of complex cases </t>
  </si>
  <si>
    <t xml:space="preserve">Learning sessions for physicians </t>
  </si>
  <si>
    <t xml:space="preserve">Small scale acaricide application </t>
  </si>
  <si>
    <t xml:space="preserve">Small scale landscaping </t>
  </si>
  <si>
    <t xml:space="preserve">‘4-poster' device </t>
  </si>
  <si>
    <t>Deer hunting</t>
  </si>
  <si>
    <t xml:space="preserve">Exclusion of deer by fencing </t>
  </si>
  <si>
    <t>‘Damminix’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</si>
</sst>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b/>
      <sz val="9.3000000000000007"/>
      <color theme="1"/>
      <name val="Times New Roman"/>
      <family val="1"/>
    </font>
    <font>
      <sz val="9.3000000000000007"/>
      <color theme="1"/>
      <name val="Times New Roman"/>
      <family val="1"/>
    </font>
    <font>
      <sz val="9.3000000000000007"/>
      <color rgb="FF642A8F"/>
      <name val="Times New Roman"/>
      <family val="1"/>
    </font>
    <font>
      <vertAlign val="superscript"/>
      <sz val="11"/>
      <color theme="1"/>
      <name val="Times New Roman"/>
      <family val="1"/>
    </font>
    <font>
      <sz val="9.3000000000000007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9.3000000000000007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9.300000000000000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sz val="9.3000000000000007"/>
      <color rgb="FF642A8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000000000000007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C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9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2" xfId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6" fillId="2" borderId="0" xfId="1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17" fontId="5" fillId="2" borderId="0" xfId="0" applyNumberFormat="1" applyFont="1" applyFill="1" applyAlignment="1">
      <alignment horizontal="left" vertical="top" wrapText="1"/>
    </xf>
    <xf numFmtId="17" fontId="5" fillId="2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7" fontId="11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/>
    <xf numFmtId="0" fontId="11" fillId="0" borderId="0" xfId="0" applyFont="1" applyFill="1" applyBorder="1" applyAlignment="1">
      <alignment vertical="top" wrapText="1"/>
    </xf>
    <xf numFmtId="0" fontId="0" fillId="0" borderId="0" xfId="0"/>
    <xf numFmtId="0" fontId="17" fillId="0" borderId="0" xfId="0" applyFont="1"/>
    <xf numFmtId="0" fontId="0" fillId="0" borderId="0" xfId="0" applyFont="1"/>
    <xf numFmtId="2" fontId="0" fillId="0" borderId="0" xfId="0" applyNumberFormat="1"/>
    <xf numFmtId="0" fontId="0" fillId="4" borderId="0" xfId="0" applyFill="1"/>
    <xf numFmtId="0" fontId="0" fillId="0" borderId="0" xfId="0" applyFill="1"/>
    <xf numFmtId="0" fontId="11" fillId="5" borderId="0" xfId="0" applyFont="1" applyFill="1" applyBorder="1" applyAlignment="1">
      <alignment vertical="top" wrapText="1"/>
    </xf>
    <xf numFmtId="0" fontId="11" fillId="5" borderId="0" xfId="0" applyFont="1" applyFill="1" applyBorder="1" applyAlignment="1">
      <alignment horizontal="left" vertical="top" wrapText="1"/>
    </xf>
    <xf numFmtId="0" fontId="18" fillId="3" borderId="0" xfId="0" applyFont="1" applyFill="1" applyBorder="1" applyAlignment="1">
      <alignment vertical="top" wrapText="1"/>
    </xf>
    <xf numFmtId="0" fontId="17" fillId="3" borderId="0" xfId="0" applyFont="1" applyFill="1"/>
    <xf numFmtId="1" fontId="0" fillId="0" borderId="0" xfId="0" applyNumberFormat="1" applyFo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3" xfId="0" applyBorder="1"/>
    <xf numFmtId="0" fontId="0" fillId="0" borderId="0" xfId="0"/>
    <xf numFmtId="0" fontId="7" fillId="2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0" fillId="2" borderId="3" xfId="0" applyFill="1" applyBorder="1"/>
    <xf numFmtId="0" fontId="0" fillId="2" borderId="0" xfId="0" applyFill="1"/>
    <xf numFmtId="0" fontId="17" fillId="0" borderId="0" xfId="0" applyFont="1" applyAlignment="1">
      <alignment horizontal="center"/>
    </xf>
    <xf numFmtId="0" fontId="20" fillId="0" borderId="6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top" wrapText="1"/>
    </xf>
    <xf numFmtId="0" fontId="21" fillId="6" borderId="0" xfId="0" applyFont="1" applyFill="1" applyAlignment="1">
      <alignment horizontal="center" vertical="top"/>
    </xf>
    <xf numFmtId="0" fontId="17" fillId="6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43" fontId="20" fillId="0" borderId="0" xfId="2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3" fillId="6" borderId="0" xfId="0" applyFont="1" applyFill="1" applyAlignment="1">
      <alignment horizontal="center" vertical="top" wrapText="1"/>
    </xf>
    <xf numFmtId="0" fontId="23" fillId="6" borderId="9" xfId="0" applyFont="1" applyFill="1" applyBorder="1" applyAlignment="1">
      <alignment horizontal="center" vertical="top" wrapText="1"/>
    </xf>
    <xf numFmtId="0" fontId="23" fillId="6" borderId="0" xfId="0" applyFont="1" applyFill="1" applyAlignment="1">
      <alignment horizontal="center" vertical="top"/>
    </xf>
    <xf numFmtId="0" fontId="24" fillId="6" borderId="0" xfId="0" applyFont="1" applyFill="1" applyAlignment="1">
      <alignment horizontal="center" vertical="top" wrapText="1"/>
    </xf>
    <xf numFmtId="0" fontId="20" fillId="0" borderId="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21" fillId="6" borderId="7" xfId="0" applyFont="1" applyFill="1" applyBorder="1" applyAlignment="1">
      <alignment horizontal="center" vertical="top" wrapText="1"/>
    </xf>
    <xf numFmtId="0" fontId="21" fillId="6" borderId="7" xfId="0" applyFont="1" applyFill="1" applyBorder="1" applyAlignment="1">
      <alignment horizontal="center" vertical="top"/>
    </xf>
    <xf numFmtId="0" fontId="17" fillId="6" borderId="7" xfId="0" applyFont="1" applyFill="1" applyBorder="1" applyAlignment="1">
      <alignment horizontal="center" vertical="top" wrapText="1"/>
    </xf>
    <xf numFmtId="0" fontId="21" fillId="6" borderId="4" xfId="0" applyFont="1" applyFill="1" applyBorder="1" applyAlignment="1">
      <alignment horizontal="center" vertical="top" wrapText="1"/>
    </xf>
    <xf numFmtId="0" fontId="22" fillId="6" borderId="9" xfId="0" applyFont="1" applyFill="1" applyBorder="1"/>
    <xf numFmtId="0" fontId="22" fillId="6" borderId="10" xfId="0" applyFont="1" applyFill="1" applyBorder="1" applyAlignment="1">
      <alignment wrapText="1"/>
    </xf>
    <xf numFmtId="0" fontId="22" fillId="6" borderId="10" xfId="0" applyFont="1" applyFill="1" applyBorder="1"/>
    <xf numFmtId="0" fontId="22" fillId="6" borderId="5" xfId="0" applyFont="1" applyFill="1" applyBorder="1"/>
    <xf numFmtId="43" fontId="25" fillId="0" borderId="0" xfId="2" applyFont="1" applyFill="1" applyBorder="1" applyAlignment="1">
      <alignment horizontal="center" vertical="center" wrapText="1"/>
    </xf>
    <xf numFmtId="43" fontId="25" fillId="0" borderId="8" xfId="2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99" Type="http://schemas.openxmlformats.org/officeDocument/2006/relationships/hyperlink" Target="https://www.ncbi.nlm.nih.gov/pmc/articles/PMC5788731/?tool=pmcentrez" TargetMode="External"/><Relationship Id="rId30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268" Type="http://schemas.openxmlformats.org/officeDocument/2006/relationships/hyperlink" Target="https://www.ncbi.nlm.nih.gov/pmc/articles/PMC5788731/?tool=pmcentrez" TargetMode="External"/><Relationship Id="rId289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79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290" Type="http://schemas.openxmlformats.org/officeDocument/2006/relationships/hyperlink" Target="https://www.ncbi.nlm.nih.gov/pmc/articles/PMC5788731/?tool=pmcentrez" TargetMode="External"/><Relationship Id="rId304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269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280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238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" TargetMode="External"/><Relationship Id="rId119" Type="http://schemas.openxmlformats.org/officeDocument/2006/relationships/hyperlink" Target="https://www.ncbi.nlm.nih.gov/pmc/articles/PMC5788731/?tool=pmcentrez" TargetMode="External"/><Relationship Id="rId270" Type="http://schemas.openxmlformats.org/officeDocument/2006/relationships/hyperlink" Target="https://www.ncbi.nlm.nih.gov/pmc/articles/PMC5788731/?tool=pmcentrez" TargetMode="External"/><Relationship Id="rId291" Type="http://schemas.openxmlformats.org/officeDocument/2006/relationships/hyperlink" Target="https://www.ncbi.nlm.nih.gov/pmc/articles/PMC5788731/?tool=pmcentrez" TargetMode="External"/><Relationship Id="rId305" Type="http://schemas.openxmlformats.org/officeDocument/2006/relationships/printerSettings" Target="../printerSettings/printerSettings1.bin"/><Relationship Id="rId44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281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71" Type="http://schemas.openxmlformats.org/officeDocument/2006/relationships/hyperlink" Target="https://www.ncbi.nlm.nih.gov/pmc/articles/PMC5788731/?tool=pmcentrez" TargetMode="External"/><Relationship Id="rId276" Type="http://schemas.openxmlformats.org/officeDocument/2006/relationships/hyperlink" Target="https://www.ncbi.nlm.nih.gov/pmc/articles/PMC5788731/?tool=pmcentrez" TargetMode="External"/><Relationship Id="rId292" Type="http://schemas.openxmlformats.org/officeDocument/2006/relationships/hyperlink" Target="https://www.ncbi.nlm.nih.gov/pmc/articles/PMC5788731/?tool=pmcentrez" TargetMode="External"/><Relationship Id="rId297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301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266" Type="http://schemas.openxmlformats.org/officeDocument/2006/relationships/hyperlink" Target="https://www.ncbi.nlm.nih.gov/pmc/articles/PMC5788731/?tool=pmcentrez" TargetMode="External"/><Relationship Id="rId287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282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77" Type="http://schemas.openxmlformats.org/officeDocument/2006/relationships/hyperlink" Target="https://www.ncbi.nlm.nih.gov/pmc/articles/PMC5788731/?tool=pmcentrez" TargetMode="External"/><Relationship Id="rId298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72" Type="http://schemas.openxmlformats.org/officeDocument/2006/relationships/hyperlink" Target="https://www.ncbi.nlm.nih.gov/pmc/articles/PMC5788731/?tool=pmcentrez" TargetMode="External"/><Relationship Id="rId293" Type="http://schemas.openxmlformats.org/officeDocument/2006/relationships/hyperlink" Target="https://www.ncbi.nlm.nih.gov/pmc/articles/PMC5788731/?tool=pmcentrez" TargetMode="External"/><Relationship Id="rId302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267" Type="http://schemas.openxmlformats.org/officeDocument/2006/relationships/hyperlink" Target="https://www.ncbi.nlm.nih.gov/pmc/articles/PMC5788731/?tool=pmcentrez" TargetMode="External"/><Relationship Id="rId288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283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" TargetMode="External"/><Relationship Id="rId9" Type="http://schemas.openxmlformats.org/officeDocument/2006/relationships/hyperlink" Target="https://www.ncbi.nlm.nih.gov/pmc/articles/PMC5788731/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78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273" Type="http://schemas.openxmlformats.org/officeDocument/2006/relationships/hyperlink" Target="https://www.ncbi.nlm.nih.gov/pmc/articles/PMC5788731/?tool=pmcentrez" TargetMode="External"/><Relationship Id="rId294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284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4" Type="http://schemas.openxmlformats.org/officeDocument/2006/relationships/hyperlink" Target="https://www.ncbi.nlm.nih.gov/pmc/articles/PMC5788731/?tool=pmcentrez" TargetMode="External"/><Relationship Id="rId295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285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table/T1/?report=objectonly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275" Type="http://schemas.openxmlformats.org/officeDocument/2006/relationships/hyperlink" Target="https://www.ncbi.nlm.nih.gov/pmc/articles/PMC5788731/?tool=pmcentrez" TargetMode="External"/><Relationship Id="rId296" Type="http://schemas.openxmlformats.org/officeDocument/2006/relationships/hyperlink" Target="https://www.ncbi.nlm.nih.gov/pmc/articles/PMC5788731/?tool=pmcentrez" TargetMode="External"/><Relationship Id="rId300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?tool=pmcentrez" TargetMode="External"/><Relationship Id="rId265" Type="http://schemas.openxmlformats.org/officeDocument/2006/relationships/hyperlink" Target="https://www.ncbi.nlm.nih.gov/pmc/articles/PMC5788731/?tool=pmcentrez" TargetMode="External"/><Relationship Id="rId286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?tool=pmcentrez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?tool=pmcentrez" TargetMode="External"/><Relationship Id="rId32" Type="http://schemas.openxmlformats.org/officeDocument/2006/relationships/hyperlink" Target="https://www.ncbi.nlm.nih.gov/pmc/articles/PMC5788731/?tool=pmcentrez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?tool=pmcentrez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?tool=pmcentrez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?tool=pmcentrez" TargetMode="External"/><Relationship Id="rId33" Type="http://schemas.openxmlformats.org/officeDocument/2006/relationships/hyperlink" Target="https://www.ncbi.nlm.nih.gov/pmc/articles/PMC5788731/?tool=pmcentrez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?tool=pmcentrez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38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?tool=pmcentrez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119" Type="http://schemas.openxmlformats.org/officeDocument/2006/relationships/hyperlink" Target="https://www.ncbi.nlm.nih.gov/pmc/articles/PMC5788731/?tool=pmcentrez" TargetMode="External"/><Relationship Id="rId44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?tool=pmcentrez" TargetMode="External"/><Relationship Id="rId39" Type="http://schemas.openxmlformats.org/officeDocument/2006/relationships/hyperlink" Target="https://www.ncbi.nlm.nih.gov/pmc/articles/PMC5788731/?tool=pmcentrez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?tool=pmcentrez" TargetMode="External"/><Relationship Id="rId29" Type="http://schemas.openxmlformats.org/officeDocument/2006/relationships/hyperlink" Target="https://www.ncbi.nlm.nih.gov/pmc/articles/PMC5788731/?tool=pmcentrez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?tool=pmcentrez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?tool=pmcentrez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?tool=pmcentrez" TargetMode="External"/><Relationship Id="rId30" Type="http://schemas.openxmlformats.org/officeDocument/2006/relationships/hyperlink" Target="https://www.ncbi.nlm.nih.gov/pmc/articles/PMC5788731/?tool=pmcentrez" TargetMode="External"/><Relationship Id="rId35" Type="http://schemas.openxmlformats.org/officeDocument/2006/relationships/hyperlink" Target="https://www.ncbi.nlm.nih.gov/pmc/articles/PMC5788731/?tool=pmcentrez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?tool=pmcentrez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?tool=pmcentrez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?tool=pmcentrez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?tool=pmcentrez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?tool=pmcentrez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?tool=pmcentrez" TargetMode="External"/><Relationship Id="rId31" Type="http://schemas.openxmlformats.org/officeDocument/2006/relationships/hyperlink" Target="https://www.ncbi.nlm.nih.gov/pmc/articles/PMC5788731/?tool=pmcentrez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?tool=pmcentrez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?tool=pmcentrez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?tool=pmcentrez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?tool=pmcentrez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?tool=pmcentrez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5788731/" TargetMode="External"/><Relationship Id="rId13" Type="http://schemas.openxmlformats.org/officeDocument/2006/relationships/hyperlink" Target="https://www.ncbi.nlm.nih.gov/pmc/articles/PMC5788731/" TargetMode="External"/><Relationship Id="rId18" Type="http://schemas.openxmlformats.org/officeDocument/2006/relationships/hyperlink" Target="https://www.ncbi.nlm.nih.gov/pmc/articles/PMC5788731/" TargetMode="External"/><Relationship Id="rId26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" TargetMode="External"/><Relationship Id="rId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34" Type="http://schemas.openxmlformats.org/officeDocument/2006/relationships/hyperlink" Target="https://www.ncbi.nlm.nih.gov/pmc/articles/PMC5788731/" TargetMode="External"/><Relationship Id="rId7" Type="http://schemas.openxmlformats.org/officeDocument/2006/relationships/hyperlink" Target="https://www.ncbi.nlm.nih.gov/pmc/articles/PMC5788731/" TargetMode="External"/><Relationship Id="rId12" Type="http://schemas.openxmlformats.org/officeDocument/2006/relationships/hyperlink" Target="https://www.ncbi.nlm.nih.gov/pmc/articles/PMC5788731/" TargetMode="External"/><Relationship Id="rId17" Type="http://schemas.openxmlformats.org/officeDocument/2006/relationships/hyperlink" Target="https://www.ncbi.nlm.nih.gov/pmc/articles/PMC5788731/" TargetMode="External"/><Relationship Id="rId25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" TargetMode="External"/><Relationship Id="rId2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0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11" Type="http://schemas.openxmlformats.org/officeDocument/2006/relationships/hyperlink" Target="https://www.ncbi.nlm.nih.gov/pmc/articles/PMC5788731/" TargetMode="External"/><Relationship Id="rId24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37" Type="http://schemas.openxmlformats.org/officeDocument/2006/relationships/hyperlink" Target="https://www.ncbi.nlm.nih.gov/pmc/articles/PMC5788731/" TargetMode="External"/><Relationship Id="rId5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23" Type="http://schemas.openxmlformats.org/officeDocument/2006/relationships/hyperlink" Target="https://www.ncbi.nlm.nih.gov/pmc/articles/PMC5788731/" TargetMode="External"/><Relationship Id="rId28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" TargetMode="External"/><Relationship Id="rId10" Type="http://schemas.openxmlformats.org/officeDocument/2006/relationships/hyperlink" Target="https://www.ncbi.nlm.nih.gov/pmc/articles/PMC5788731/" TargetMode="External"/><Relationship Id="rId19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" TargetMode="External"/><Relationship Id="rId14" Type="http://schemas.openxmlformats.org/officeDocument/2006/relationships/hyperlink" Target="https://www.ncbi.nlm.nih.gov/pmc/articles/PMC5788731/" TargetMode="External"/><Relationship Id="rId22" Type="http://schemas.openxmlformats.org/officeDocument/2006/relationships/hyperlink" Target="https://www.ncbi.nlm.nih.gov/pmc/articles/PMC5788731/" TargetMode="External"/><Relationship Id="rId27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4"/>
  <sheetViews>
    <sheetView topLeftCell="A25" workbookViewId="0">
      <selection activeCell="F7" sqref="F7:F40"/>
    </sheetView>
  </sheetViews>
  <sheetFormatPr defaultRowHeight="14.4" x14ac:dyDescent="0.3"/>
  <cols>
    <col min="1" max="1" width="19.6640625" bestFit="1" customWidth="1"/>
  </cols>
  <sheetData>
    <row r="1" spans="1:11" ht="25.2" x14ac:dyDescent="0.3">
      <c r="A1" t="s">
        <v>744</v>
      </c>
      <c r="B1" s="5" t="s">
        <v>0</v>
      </c>
      <c r="C1" s="5" t="s">
        <v>3</v>
      </c>
      <c r="D1" s="5" t="s">
        <v>5</v>
      </c>
      <c r="E1" s="5" t="s">
        <v>7</v>
      </c>
      <c r="F1" s="42" t="s">
        <v>10</v>
      </c>
      <c r="G1" s="42" t="s">
        <v>11</v>
      </c>
      <c r="H1" s="44" t="s">
        <v>12</v>
      </c>
      <c r="I1" s="44"/>
      <c r="J1" s="5" t="s">
        <v>14</v>
      </c>
      <c r="K1" s="42" t="s">
        <v>17</v>
      </c>
    </row>
    <row r="2" spans="1:11" ht="24" customHeight="1" x14ac:dyDescent="0.3">
      <c r="B2" s="2" t="s">
        <v>1</v>
      </c>
      <c r="C2" s="2" t="s">
        <v>4</v>
      </c>
      <c r="D2" s="2" t="s">
        <v>6</v>
      </c>
      <c r="E2" s="2" t="s">
        <v>8</v>
      </c>
      <c r="F2" s="43"/>
      <c r="G2" s="43"/>
      <c r="H2" s="45" t="s">
        <v>13</v>
      </c>
      <c r="I2" s="45"/>
      <c r="J2" s="2" t="s">
        <v>15</v>
      </c>
      <c r="K2" s="43"/>
    </row>
    <row r="3" spans="1:11" ht="43.2" x14ac:dyDescent="0.3">
      <c r="B3" s="2" t="s">
        <v>2</v>
      </c>
      <c r="C3" s="2"/>
      <c r="D3" s="2"/>
      <c r="E3" s="2" t="s">
        <v>9</v>
      </c>
      <c r="F3" s="43"/>
      <c r="G3" s="43"/>
      <c r="H3" s="46"/>
      <c r="I3" s="46"/>
      <c r="J3" s="3" t="s">
        <v>16</v>
      </c>
      <c r="K3" s="43"/>
    </row>
    <row r="4" spans="1:11" x14ac:dyDescent="0.3">
      <c r="B4" s="2"/>
      <c r="C4" s="2"/>
      <c r="D4" s="2"/>
      <c r="E4" s="2"/>
      <c r="F4" s="43"/>
      <c r="G4" s="43"/>
      <c r="H4" s="47"/>
      <c r="I4" s="47"/>
      <c r="J4" s="2"/>
      <c r="K4" s="43"/>
    </row>
    <row r="5" spans="1:11" x14ac:dyDescent="0.3">
      <c r="B5" s="2"/>
      <c r="C5" s="2"/>
      <c r="D5" s="2"/>
      <c r="E5" s="2"/>
      <c r="F5" s="43"/>
      <c r="G5" s="43"/>
      <c r="H5" s="2" t="s">
        <v>18</v>
      </c>
      <c r="I5" s="2" t="s">
        <v>19</v>
      </c>
      <c r="J5" s="2"/>
      <c r="K5" s="43"/>
    </row>
    <row r="6" spans="1:11" x14ac:dyDescent="0.3"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</row>
    <row r="7" spans="1:11" ht="43.2" x14ac:dyDescent="0.3">
      <c r="A7" t="s">
        <v>745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  <c r="I7" s="4" t="s">
        <v>28</v>
      </c>
      <c r="J7" s="4">
        <v>83</v>
      </c>
      <c r="K7" s="3" t="s">
        <v>29</v>
      </c>
    </row>
    <row r="8" spans="1:11" ht="43.2" x14ac:dyDescent="0.3">
      <c r="A8" t="s">
        <v>745</v>
      </c>
      <c r="B8" s="4" t="s">
        <v>21</v>
      </c>
      <c r="C8" s="4" t="s">
        <v>30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31</v>
      </c>
      <c r="I8" s="4" t="s">
        <v>28</v>
      </c>
      <c r="J8" s="4">
        <v>100</v>
      </c>
      <c r="K8" s="3" t="s">
        <v>29</v>
      </c>
    </row>
    <row r="9" spans="1:11" ht="43.2" x14ac:dyDescent="0.3">
      <c r="A9" t="s">
        <v>745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32</v>
      </c>
      <c r="H9" s="4" t="s">
        <v>28</v>
      </c>
      <c r="I9" s="4" t="s">
        <v>33</v>
      </c>
      <c r="J9" s="4">
        <v>86</v>
      </c>
      <c r="K9" s="3" t="s">
        <v>29</v>
      </c>
    </row>
    <row r="10" spans="1:11" ht="43.2" x14ac:dyDescent="0.3">
      <c r="A10" t="s">
        <v>745</v>
      </c>
      <c r="B10" s="4" t="s">
        <v>21</v>
      </c>
      <c r="C10" s="4" t="s">
        <v>30</v>
      </c>
      <c r="D10" s="4" t="s">
        <v>23</v>
      </c>
      <c r="E10" s="4" t="s">
        <v>24</v>
      </c>
      <c r="F10" s="4" t="s">
        <v>25</v>
      </c>
      <c r="G10" s="4" t="s">
        <v>32</v>
      </c>
      <c r="H10" s="4" t="s">
        <v>34</v>
      </c>
      <c r="I10" s="4" t="s">
        <v>33</v>
      </c>
      <c r="J10" s="4">
        <v>90</v>
      </c>
      <c r="K10" s="3" t="s">
        <v>29</v>
      </c>
    </row>
    <row r="11" spans="1:11" ht="43.2" x14ac:dyDescent="0.3">
      <c r="A11" t="s">
        <v>745</v>
      </c>
      <c r="B11" s="4" t="s">
        <v>36</v>
      </c>
      <c r="C11" s="4" t="s">
        <v>37</v>
      </c>
      <c r="D11" s="4" t="s">
        <v>23</v>
      </c>
      <c r="E11" s="4" t="s">
        <v>38</v>
      </c>
      <c r="F11" s="4" t="s">
        <v>39</v>
      </c>
      <c r="G11" s="4" t="s">
        <v>26</v>
      </c>
      <c r="H11" s="4">
        <v>0</v>
      </c>
      <c r="I11" s="4">
        <v>5.4</v>
      </c>
      <c r="J11" s="4">
        <v>100</v>
      </c>
      <c r="K11" s="3" t="s">
        <v>40</v>
      </c>
    </row>
    <row r="12" spans="1:11" ht="43.2" x14ac:dyDescent="0.3">
      <c r="A12" t="s">
        <v>745</v>
      </c>
      <c r="B12" s="4" t="s">
        <v>36</v>
      </c>
      <c r="C12" s="4" t="s">
        <v>37</v>
      </c>
      <c r="D12" s="4" t="s">
        <v>23</v>
      </c>
      <c r="E12" s="4" t="s">
        <v>41</v>
      </c>
      <c r="F12" s="4" t="s">
        <v>39</v>
      </c>
      <c r="G12" s="4" t="s">
        <v>26</v>
      </c>
      <c r="H12" s="4">
        <v>0</v>
      </c>
      <c r="I12" s="4">
        <v>7.2</v>
      </c>
      <c r="J12" s="4">
        <v>100</v>
      </c>
      <c r="K12" s="3" t="s">
        <v>40</v>
      </c>
    </row>
    <row r="13" spans="1:11" ht="43.2" x14ac:dyDescent="0.3">
      <c r="A13" t="s">
        <v>745</v>
      </c>
      <c r="B13" s="4" t="s">
        <v>36</v>
      </c>
      <c r="C13" s="4" t="s">
        <v>37</v>
      </c>
      <c r="D13" s="4" t="s">
        <v>23</v>
      </c>
      <c r="E13" s="4" t="s">
        <v>42</v>
      </c>
      <c r="F13" s="4" t="s">
        <v>39</v>
      </c>
      <c r="G13" s="4" t="s">
        <v>26</v>
      </c>
      <c r="H13" s="4">
        <v>0</v>
      </c>
      <c r="I13" s="4">
        <v>3.2</v>
      </c>
      <c r="J13" s="4">
        <v>100</v>
      </c>
      <c r="K13" s="3" t="s">
        <v>40</v>
      </c>
    </row>
    <row r="14" spans="1:11" ht="28.8" x14ac:dyDescent="0.3">
      <c r="A14" t="s">
        <v>745</v>
      </c>
      <c r="B14" s="4" t="s">
        <v>43</v>
      </c>
      <c r="C14" s="4" t="s">
        <v>44</v>
      </c>
      <c r="D14" s="4" t="s">
        <v>23</v>
      </c>
      <c r="E14" s="4" t="s">
        <v>38</v>
      </c>
      <c r="F14" s="4" t="s">
        <v>45</v>
      </c>
      <c r="G14" s="4" t="s">
        <v>32</v>
      </c>
      <c r="H14" s="4">
        <v>0</v>
      </c>
      <c r="I14" s="4">
        <v>9.1</v>
      </c>
      <c r="J14" s="4">
        <v>100</v>
      </c>
      <c r="K14" s="3" t="s">
        <v>46</v>
      </c>
    </row>
    <row r="15" spans="1:11" ht="28.8" x14ac:dyDescent="0.3">
      <c r="A15" t="s">
        <v>745</v>
      </c>
      <c r="B15" s="4" t="s">
        <v>43</v>
      </c>
      <c r="C15" s="4" t="s">
        <v>44</v>
      </c>
      <c r="D15" s="4" t="s">
        <v>23</v>
      </c>
      <c r="E15" s="4" t="s">
        <v>47</v>
      </c>
      <c r="F15" s="4" t="s">
        <v>45</v>
      </c>
      <c r="G15" s="4" t="s">
        <v>32</v>
      </c>
      <c r="H15" s="4">
        <v>0</v>
      </c>
      <c r="I15" s="4">
        <v>8.3000000000000007</v>
      </c>
      <c r="J15" s="4">
        <v>100</v>
      </c>
      <c r="K15" s="3" t="s">
        <v>46</v>
      </c>
    </row>
    <row r="16" spans="1:11" ht="28.8" x14ac:dyDescent="0.3">
      <c r="A16" t="s">
        <v>745</v>
      </c>
      <c r="B16" s="4" t="s">
        <v>43</v>
      </c>
      <c r="C16" s="4" t="s">
        <v>44</v>
      </c>
      <c r="D16" s="4" t="s">
        <v>23</v>
      </c>
      <c r="E16" s="4" t="s">
        <v>41</v>
      </c>
      <c r="F16" s="4" t="s">
        <v>45</v>
      </c>
      <c r="G16" s="4" t="s">
        <v>32</v>
      </c>
      <c r="H16" s="4">
        <v>0</v>
      </c>
      <c r="I16" s="4">
        <v>7.8</v>
      </c>
      <c r="J16" s="4">
        <v>100</v>
      </c>
      <c r="K16" s="3" t="s">
        <v>46</v>
      </c>
    </row>
    <row r="17" spans="1:11" ht="28.8" x14ac:dyDescent="0.3">
      <c r="A17" t="s">
        <v>745</v>
      </c>
      <c r="B17" s="4" t="s">
        <v>43</v>
      </c>
      <c r="C17" s="4" t="s">
        <v>44</v>
      </c>
      <c r="D17" s="4" t="s">
        <v>23</v>
      </c>
      <c r="E17" s="4" t="s">
        <v>48</v>
      </c>
      <c r="F17" s="4" t="s">
        <v>45</v>
      </c>
      <c r="G17" s="4" t="s">
        <v>32</v>
      </c>
      <c r="H17" s="4">
        <v>2.2999999999999998</v>
      </c>
      <c r="I17" s="4">
        <v>9.5</v>
      </c>
      <c r="J17" s="4">
        <v>76</v>
      </c>
      <c r="K17" s="3" t="s">
        <v>46</v>
      </c>
    </row>
    <row r="18" spans="1:11" ht="43.2" x14ac:dyDescent="0.3">
      <c r="A18" t="s">
        <v>745</v>
      </c>
      <c r="B18" s="4" t="s">
        <v>36</v>
      </c>
      <c r="C18" s="4" t="s">
        <v>50</v>
      </c>
      <c r="D18" s="4" t="s">
        <v>23</v>
      </c>
      <c r="E18" s="4" t="s">
        <v>38</v>
      </c>
      <c r="F18" s="4" t="s">
        <v>39</v>
      </c>
      <c r="G18" s="4" t="s">
        <v>26</v>
      </c>
      <c r="H18" s="4">
        <v>0</v>
      </c>
      <c r="I18" s="4">
        <v>12.6</v>
      </c>
      <c r="J18" s="4">
        <v>100</v>
      </c>
      <c r="K18" s="3" t="s">
        <v>40</v>
      </c>
    </row>
    <row r="19" spans="1:11" ht="43.2" x14ac:dyDescent="0.3">
      <c r="A19" t="s">
        <v>745</v>
      </c>
      <c r="B19" s="4" t="s">
        <v>36</v>
      </c>
      <c r="C19" s="4" t="s">
        <v>50</v>
      </c>
      <c r="D19" s="4" t="s">
        <v>23</v>
      </c>
      <c r="E19" s="4" t="s">
        <v>41</v>
      </c>
      <c r="F19" s="4" t="s">
        <v>39</v>
      </c>
      <c r="G19" s="4" t="s">
        <v>26</v>
      </c>
      <c r="H19" s="4">
        <v>0</v>
      </c>
      <c r="I19" s="4">
        <v>7.2</v>
      </c>
      <c r="J19" s="4">
        <v>100</v>
      </c>
      <c r="K19" s="3" t="s">
        <v>40</v>
      </c>
    </row>
    <row r="20" spans="1:11" ht="43.2" x14ac:dyDescent="0.3">
      <c r="A20" t="s">
        <v>745</v>
      </c>
      <c r="B20" s="4" t="s">
        <v>36</v>
      </c>
      <c r="C20" s="4" t="s">
        <v>50</v>
      </c>
      <c r="D20" s="4" t="s">
        <v>23</v>
      </c>
      <c r="E20" s="4" t="s">
        <v>42</v>
      </c>
      <c r="F20" s="4" t="s">
        <v>39</v>
      </c>
      <c r="G20" s="4" t="s">
        <v>26</v>
      </c>
      <c r="H20" s="4">
        <v>0.8</v>
      </c>
      <c r="I20" s="4">
        <v>8.6</v>
      </c>
      <c r="J20" s="4">
        <v>91</v>
      </c>
      <c r="K20" s="3" t="s">
        <v>40</v>
      </c>
    </row>
    <row r="21" spans="1:11" ht="28.8" x14ac:dyDescent="0.3">
      <c r="A21" t="s">
        <v>745</v>
      </c>
      <c r="B21" s="4" t="s">
        <v>43</v>
      </c>
      <c r="C21" s="4" t="s">
        <v>50</v>
      </c>
      <c r="D21" s="4" t="s">
        <v>23</v>
      </c>
      <c r="E21" s="4" t="s">
        <v>38</v>
      </c>
      <c r="F21" s="4" t="s">
        <v>45</v>
      </c>
      <c r="G21" s="4" t="s">
        <v>32</v>
      </c>
      <c r="H21" s="4">
        <v>0</v>
      </c>
      <c r="I21" s="4">
        <v>9.1</v>
      </c>
      <c r="J21" s="4">
        <v>100</v>
      </c>
      <c r="K21" s="3" t="s">
        <v>46</v>
      </c>
    </row>
    <row r="22" spans="1:11" ht="28.8" x14ac:dyDescent="0.3">
      <c r="A22" t="s">
        <v>745</v>
      </c>
      <c r="B22" s="4" t="s">
        <v>43</v>
      </c>
      <c r="C22" s="4" t="s">
        <v>50</v>
      </c>
      <c r="D22" s="4" t="s">
        <v>23</v>
      </c>
      <c r="E22" s="4" t="s">
        <v>47</v>
      </c>
      <c r="F22" s="4" t="s">
        <v>45</v>
      </c>
      <c r="G22" s="4" t="s">
        <v>32</v>
      </c>
      <c r="H22" s="4">
        <v>0.7</v>
      </c>
      <c r="I22" s="4">
        <v>8.3000000000000007</v>
      </c>
      <c r="J22" s="4">
        <v>92</v>
      </c>
      <c r="K22" s="3" t="s">
        <v>46</v>
      </c>
    </row>
    <row r="23" spans="1:11" ht="28.8" x14ac:dyDescent="0.3">
      <c r="A23" t="s">
        <v>745</v>
      </c>
      <c r="B23" s="4" t="s">
        <v>43</v>
      </c>
      <c r="C23" s="4" t="s">
        <v>50</v>
      </c>
      <c r="D23" s="4" t="s">
        <v>23</v>
      </c>
      <c r="E23" s="4" t="s">
        <v>41</v>
      </c>
      <c r="F23" s="4" t="s">
        <v>45</v>
      </c>
      <c r="G23" s="4" t="s">
        <v>32</v>
      </c>
      <c r="H23" s="4">
        <v>2.8</v>
      </c>
      <c r="I23" s="4">
        <v>7.8</v>
      </c>
      <c r="J23" s="4">
        <v>64</v>
      </c>
      <c r="K23" s="3" t="s">
        <v>46</v>
      </c>
    </row>
    <row r="24" spans="1:11" ht="28.8" x14ac:dyDescent="0.3">
      <c r="A24" t="s">
        <v>745</v>
      </c>
      <c r="B24" s="4" t="s">
        <v>43</v>
      </c>
      <c r="C24" s="4" t="s">
        <v>50</v>
      </c>
      <c r="D24" s="4" t="s">
        <v>23</v>
      </c>
      <c r="E24" s="4" t="s">
        <v>48</v>
      </c>
      <c r="F24" s="4" t="s">
        <v>45</v>
      </c>
      <c r="G24" s="4" t="s">
        <v>32</v>
      </c>
      <c r="H24" s="4">
        <v>6.1</v>
      </c>
      <c r="I24" s="4">
        <v>9.5</v>
      </c>
      <c r="J24" s="4">
        <v>36</v>
      </c>
      <c r="K24" s="3" t="s">
        <v>46</v>
      </c>
    </row>
    <row r="25" spans="1:11" ht="43.2" x14ac:dyDescent="0.3">
      <c r="A25" t="s">
        <v>746</v>
      </c>
      <c r="B25" s="4" t="s">
        <v>36</v>
      </c>
      <c r="C25" s="4" t="s">
        <v>51</v>
      </c>
      <c r="D25" s="4" t="s">
        <v>23</v>
      </c>
      <c r="E25" s="4" t="s">
        <v>38</v>
      </c>
      <c r="F25" s="4" t="s">
        <v>39</v>
      </c>
      <c r="G25" s="4" t="s">
        <v>26</v>
      </c>
      <c r="H25" s="4">
        <v>0</v>
      </c>
      <c r="I25" s="4">
        <v>12.6</v>
      </c>
      <c r="J25" s="4">
        <v>100</v>
      </c>
      <c r="K25" s="3" t="s">
        <v>40</v>
      </c>
    </row>
    <row r="26" spans="1:11" ht="43.2" x14ac:dyDescent="0.3">
      <c r="A26" t="s">
        <v>746</v>
      </c>
      <c r="B26" s="4" t="s">
        <v>36</v>
      </c>
      <c r="C26" s="4" t="s">
        <v>51</v>
      </c>
      <c r="D26" s="4" t="s">
        <v>23</v>
      </c>
      <c r="E26" s="4" t="s">
        <v>41</v>
      </c>
      <c r="F26" s="4" t="s">
        <v>39</v>
      </c>
      <c r="G26" s="4" t="s">
        <v>26</v>
      </c>
      <c r="H26" s="4">
        <v>0.6</v>
      </c>
      <c r="I26" s="4">
        <v>7.2</v>
      </c>
      <c r="J26" s="4">
        <v>92</v>
      </c>
      <c r="K26" s="3" t="s">
        <v>40</v>
      </c>
    </row>
    <row r="27" spans="1:11" ht="43.2" x14ac:dyDescent="0.3">
      <c r="A27" t="s">
        <v>746</v>
      </c>
      <c r="B27" s="4" t="s">
        <v>36</v>
      </c>
      <c r="C27" s="4" t="s">
        <v>51</v>
      </c>
      <c r="D27" s="4" t="s">
        <v>23</v>
      </c>
      <c r="E27" s="4" t="s">
        <v>42</v>
      </c>
      <c r="F27" s="4" t="s">
        <v>39</v>
      </c>
      <c r="G27" s="4" t="s">
        <v>26</v>
      </c>
      <c r="H27" s="4">
        <v>0.2</v>
      </c>
      <c r="I27" s="4">
        <v>8.6</v>
      </c>
      <c r="J27" s="4">
        <v>98</v>
      </c>
      <c r="K27" s="3" t="s">
        <v>40</v>
      </c>
    </row>
    <row r="28" spans="1:11" ht="29.4" x14ac:dyDescent="0.3">
      <c r="A28" t="s">
        <v>746</v>
      </c>
      <c r="B28" s="4" t="s">
        <v>43</v>
      </c>
      <c r="C28" s="4" t="s">
        <v>52</v>
      </c>
      <c r="D28" s="4" t="s">
        <v>23</v>
      </c>
      <c r="E28" s="4" t="s">
        <v>38</v>
      </c>
      <c r="F28" s="4" t="s">
        <v>45</v>
      </c>
      <c r="G28" s="4" t="s">
        <v>32</v>
      </c>
      <c r="H28" s="4">
        <v>0.5</v>
      </c>
      <c r="I28" s="4">
        <v>9.1</v>
      </c>
      <c r="J28" s="4">
        <v>94</v>
      </c>
      <c r="K28" s="3" t="s">
        <v>46</v>
      </c>
    </row>
    <row r="29" spans="1:11" ht="29.4" x14ac:dyDescent="0.3">
      <c r="A29" t="s">
        <v>746</v>
      </c>
      <c r="B29" s="4" t="s">
        <v>43</v>
      </c>
      <c r="C29" s="4" t="s">
        <v>52</v>
      </c>
      <c r="D29" s="4" t="s">
        <v>23</v>
      </c>
      <c r="E29" s="4" t="s">
        <v>47</v>
      </c>
      <c r="F29" s="4" t="s">
        <v>45</v>
      </c>
      <c r="G29" s="4" t="s">
        <v>32</v>
      </c>
      <c r="H29" s="4">
        <v>0.3</v>
      </c>
      <c r="I29" s="4">
        <v>8.3000000000000007</v>
      </c>
      <c r="J29" s="4">
        <v>96</v>
      </c>
      <c r="K29" s="3" t="s">
        <v>46</v>
      </c>
    </row>
    <row r="30" spans="1:11" ht="29.4" x14ac:dyDescent="0.3">
      <c r="A30" t="s">
        <v>746</v>
      </c>
      <c r="B30" s="4" t="s">
        <v>43</v>
      </c>
      <c r="C30" s="4" t="s">
        <v>52</v>
      </c>
      <c r="D30" s="4" t="s">
        <v>23</v>
      </c>
      <c r="E30" s="4" t="s">
        <v>41</v>
      </c>
      <c r="F30" s="4" t="s">
        <v>45</v>
      </c>
      <c r="G30" s="4" t="s">
        <v>32</v>
      </c>
      <c r="H30" s="4">
        <v>0.7</v>
      </c>
      <c r="I30" s="4">
        <v>7.8</v>
      </c>
      <c r="J30" s="4">
        <v>91</v>
      </c>
      <c r="K30" s="3" t="s">
        <v>46</v>
      </c>
    </row>
    <row r="31" spans="1:11" ht="29.4" x14ac:dyDescent="0.3">
      <c r="A31" t="s">
        <v>746</v>
      </c>
      <c r="B31" s="4" t="s">
        <v>43</v>
      </c>
      <c r="C31" s="4" t="s">
        <v>52</v>
      </c>
      <c r="D31" s="4" t="s">
        <v>23</v>
      </c>
      <c r="E31" s="4" t="s">
        <v>48</v>
      </c>
      <c r="F31" s="4" t="s">
        <v>45</v>
      </c>
      <c r="G31" s="4" t="s">
        <v>32</v>
      </c>
      <c r="H31" s="4">
        <v>3</v>
      </c>
      <c r="I31" s="4">
        <v>9.5</v>
      </c>
      <c r="J31" s="4">
        <v>68</v>
      </c>
      <c r="K31" s="3" t="s">
        <v>46</v>
      </c>
    </row>
    <row r="32" spans="1:11" ht="43.2" x14ac:dyDescent="0.3">
      <c r="A32" t="s">
        <v>745</v>
      </c>
      <c r="B32" s="4" t="s">
        <v>21</v>
      </c>
      <c r="C32" s="4" t="s">
        <v>54</v>
      </c>
      <c r="D32" s="4" t="s">
        <v>23</v>
      </c>
      <c r="E32" s="4" t="s">
        <v>24</v>
      </c>
      <c r="F32" s="4" t="s">
        <v>25</v>
      </c>
      <c r="G32" s="4" t="s">
        <v>26</v>
      </c>
      <c r="H32" s="4" t="s">
        <v>31</v>
      </c>
      <c r="I32" s="4" t="s">
        <v>28</v>
      </c>
      <c r="J32" s="4">
        <v>100</v>
      </c>
      <c r="K32" s="3" t="s">
        <v>29</v>
      </c>
    </row>
    <row r="33" spans="1:11" ht="43.2" x14ac:dyDescent="0.3">
      <c r="A33" t="s">
        <v>745</v>
      </c>
      <c r="B33" s="4" t="s">
        <v>21</v>
      </c>
      <c r="C33" s="4" t="s">
        <v>54</v>
      </c>
      <c r="D33" s="4" t="s">
        <v>23</v>
      </c>
      <c r="E33" s="4" t="s">
        <v>24</v>
      </c>
      <c r="F33" s="4" t="s">
        <v>25</v>
      </c>
      <c r="G33" s="4" t="s">
        <v>32</v>
      </c>
      <c r="H33" s="4" t="s">
        <v>31</v>
      </c>
      <c r="I33" s="4" t="s">
        <v>33</v>
      </c>
      <c r="J33" s="4">
        <v>100</v>
      </c>
      <c r="K33" s="3" t="s">
        <v>29</v>
      </c>
    </row>
    <row r="34" spans="1:11" ht="28.8" x14ac:dyDescent="0.3">
      <c r="A34" t="s">
        <v>745</v>
      </c>
      <c r="B34" s="4" t="s">
        <v>43</v>
      </c>
      <c r="C34" s="4" t="s">
        <v>54</v>
      </c>
      <c r="D34" s="4" t="s">
        <v>23</v>
      </c>
      <c r="E34" s="4" t="s">
        <v>38</v>
      </c>
      <c r="F34" s="4" t="s">
        <v>45</v>
      </c>
      <c r="G34" s="4" t="s">
        <v>32</v>
      </c>
      <c r="H34" s="4">
        <v>0.2</v>
      </c>
      <c r="I34" s="4">
        <v>9.1</v>
      </c>
      <c r="J34" s="4">
        <v>98</v>
      </c>
      <c r="K34" s="3" t="s">
        <v>46</v>
      </c>
    </row>
    <row r="35" spans="1:11" ht="28.8" x14ac:dyDescent="0.3">
      <c r="A35" t="s">
        <v>745</v>
      </c>
      <c r="B35" s="4" t="s">
        <v>43</v>
      </c>
      <c r="C35" s="4" t="s">
        <v>54</v>
      </c>
      <c r="D35" s="4" t="s">
        <v>23</v>
      </c>
      <c r="E35" s="4" t="s">
        <v>47</v>
      </c>
      <c r="F35" s="4" t="s">
        <v>45</v>
      </c>
      <c r="G35" s="4" t="s">
        <v>32</v>
      </c>
      <c r="H35" s="4">
        <v>0.2</v>
      </c>
      <c r="I35" s="4">
        <v>8.3000000000000007</v>
      </c>
      <c r="J35" s="4">
        <v>98</v>
      </c>
      <c r="K35" s="3" t="s">
        <v>46</v>
      </c>
    </row>
    <row r="36" spans="1:11" ht="28.8" x14ac:dyDescent="0.3">
      <c r="A36" t="s">
        <v>745</v>
      </c>
      <c r="B36" s="4" t="s">
        <v>43</v>
      </c>
      <c r="C36" s="4" t="s">
        <v>54</v>
      </c>
      <c r="D36" s="4" t="s">
        <v>23</v>
      </c>
      <c r="E36" s="4" t="s">
        <v>41</v>
      </c>
      <c r="F36" s="4" t="s">
        <v>45</v>
      </c>
      <c r="G36" s="4" t="s">
        <v>32</v>
      </c>
      <c r="H36" s="4">
        <v>2.4</v>
      </c>
      <c r="I36" s="4">
        <v>7.8</v>
      </c>
      <c r="J36" s="4">
        <v>69</v>
      </c>
      <c r="K36" s="3" t="s">
        <v>46</v>
      </c>
    </row>
    <row r="37" spans="1:11" ht="28.8" x14ac:dyDescent="0.3">
      <c r="A37" t="s">
        <v>745</v>
      </c>
      <c r="B37" s="4" t="s">
        <v>43</v>
      </c>
      <c r="C37" s="4" t="s">
        <v>54</v>
      </c>
      <c r="D37" s="4" t="s">
        <v>23</v>
      </c>
      <c r="E37" s="4" t="s">
        <v>48</v>
      </c>
      <c r="F37" s="4" t="s">
        <v>45</v>
      </c>
      <c r="G37" s="4" t="s">
        <v>32</v>
      </c>
      <c r="H37" s="4">
        <v>2.6</v>
      </c>
      <c r="I37" s="4">
        <v>9.5</v>
      </c>
      <c r="J37" s="4">
        <v>73</v>
      </c>
      <c r="K37" s="3" t="s">
        <v>46</v>
      </c>
    </row>
    <row r="38" spans="1:11" ht="43.2" x14ac:dyDescent="0.3">
      <c r="A38" t="s">
        <v>745</v>
      </c>
      <c r="B38" s="4" t="s">
        <v>36</v>
      </c>
      <c r="C38" s="4" t="s">
        <v>54</v>
      </c>
      <c r="D38" s="4" t="s">
        <v>23</v>
      </c>
      <c r="E38" s="4" t="s">
        <v>38</v>
      </c>
      <c r="F38" s="4" t="s">
        <v>39</v>
      </c>
      <c r="G38" s="4" t="s">
        <v>26</v>
      </c>
      <c r="H38" s="4">
        <v>0</v>
      </c>
      <c r="I38" s="4">
        <v>12.6</v>
      </c>
      <c r="J38" s="4">
        <v>100</v>
      </c>
      <c r="K38" s="3" t="s">
        <v>40</v>
      </c>
    </row>
    <row r="39" spans="1:11" ht="43.2" x14ac:dyDescent="0.3">
      <c r="A39" t="s">
        <v>745</v>
      </c>
      <c r="B39" s="4" t="s">
        <v>36</v>
      </c>
      <c r="C39" s="4" t="s">
        <v>54</v>
      </c>
      <c r="D39" s="4" t="s">
        <v>23</v>
      </c>
      <c r="E39" s="4" t="s">
        <v>41</v>
      </c>
      <c r="F39" s="4" t="s">
        <v>39</v>
      </c>
      <c r="G39" s="4" t="s">
        <v>26</v>
      </c>
      <c r="H39" s="4">
        <v>0</v>
      </c>
      <c r="I39" s="4">
        <v>7.2</v>
      </c>
      <c r="J39" s="4">
        <v>100</v>
      </c>
      <c r="K39" s="3" t="s">
        <v>40</v>
      </c>
    </row>
    <row r="40" spans="1:11" ht="43.8" thickBot="1" x14ac:dyDescent="0.35">
      <c r="A40" t="s">
        <v>745</v>
      </c>
      <c r="B40" s="6" t="s">
        <v>36</v>
      </c>
      <c r="C40" s="6" t="s">
        <v>54</v>
      </c>
      <c r="D40" s="6" t="s">
        <v>23</v>
      </c>
      <c r="E40" s="6" t="s">
        <v>42</v>
      </c>
      <c r="F40" s="6" t="s">
        <v>39</v>
      </c>
      <c r="G40" s="6" t="s">
        <v>26</v>
      </c>
      <c r="H40" s="6">
        <v>0</v>
      </c>
      <c r="I40" s="6">
        <v>8.6</v>
      </c>
      <c r="J40" s="6">
        <v>100</v>
      </c>
      <c r="K40" s="7" t="s">
        <v>40</v>
      </c>
    </row>
    <row r="41" spans="1:11" x14ac:dyDescent="0.3">
      <c r="B41" s="1"/>
    </row>
    <row r="42" spans="1:11" ht="201.6" x14ac:dyDescent="0.3">
      <c r="B42" s="8" t="s">
        <v>55</v>
      </c>
      <c r="C42" s="8" t="s">
        <v>56</v>
      </c>
    </row>
    <row r="43" spans="1:11" ht="15" thickBot="1" x14ac:dyDescent="0.35"/>
    <row r="44" spans="1:11" ht="25.2" x14ac:dyDescent="0.3">
      <c r="B44" s="13" t="s">
        <v>57</v>
      </c>
      <c r="C44" s="13" t="s">
        <v>7</v>
      </c>
      <c r="D44" s="49" t="s">
        <v>60</v>
      </c>
      <c r="E44" s="13" t="s">
        <v>7</v>
      </c>
      <c r="F44" s="51" t="s">
        <v>62</v>
      </c>
      <c r="G44" s="51"/>
      <c r="H44" s="51" t="s">
        <v>62</v>
      </c>
      <c r="I44" s="51"/>
      <c r="J44" s="49" t="s">
        <v>17</v>
      </c>
    </row>
    <row r="45" spans="1:11" ht="25.2" x14ac:dyDescent="0.3">
      <c r="B45" s="9" t="s">
        <v>58</v>
      </c>
      <c r="C45" s="9" t="s">
        <v>59</v>
      </c>
      <c r="D45" s="50"/>
      <c r="E45" s="9" t="s">
        <v>8</v>
      </c>
      <c r="F45" s="48" t="s">
        <v>63</v>
      </c>
      <c r="G45" s="48"/>
      <c r="H45" s="48" t="s">
        <v>63</v>
      </c>
      <c r="I45" s="48"/>
      <c r="J45" s="50"/>
    </row>
    <row r="46" spans="1:11" ht="25.2" x14ac:dyDescent="0.3">
      <c r="B46" s="9" t="s">
        <v>59</v>
      </c>
      <c r="C46" s="9"/>
      <c r="D46" s="50"/>
      <c r="E46" s="9" t="s">
        <v>61</v>
      </c>
      <c r="F46" s="48" t="s">
        <v>64</v>
      </c>
      <c r="G46" s="48"/>
      <c r="H46" s="48" t="s">
        <v>64</v>
      </c>
      <c r="I46" s="48"/>
      <c r="J46" s="50"/>
    </row>
    <row r="47" spans="1:11" ht="25.2" x14ac:dyDescent="0.3">
      <c r="B47" s="9"/>
      <c r="C47" s="9"/>
      <c r="D47" s="50"/>
      <c r="E47" s="9" t="s">
        <v>59</v>
      </c>
      <c r="F47" s="48" t="s">
        <v>65</v>
      </c>
      <c r="G47" s="48"/>
      <c r="H47" s="48" t="s">
        <v>65</v>
      </c>
      <c r="I47" s="48"/>
      <c r="J47" s="50"/>
    </row>
    <row r="48" spans="1:11" x14ac:dyDescent="0.3">
      <c r="B48" s="9"/>
      <c r="C48" s="9"/>
      <c r="D48" s="50"/>
      <c r="E48" s="9"/>
      <c r="F48" s="48" t="s">
        <v>66</v>
      </c>
      <c r="G48" s="48"/>
      <c r="H48" s="48" t="s">
        <v>71</v>
      </c>
      <c r="I48" s="48"/>
      <c r="J48" s="50"/>
    </row>
    <row r="49" spans="1:10" x14ac:dyDescent="0.3">
      <c r="B49" s="9"/>
      <c r="C49" s="9"/>
      <c r="D49" s="50"/>
      <c r="E49" s="9"/>
      <c r="F49" s="48" t="s">
        <v>67</v>
      </c>
      <c r="G49" s="48"/>
      <c r="H49" s="48" t="s">
        <v>72</v>
      </c>
      <c r="I49" s="48"/>
      <c r="J49" s="50"/>
    </row>
    <row r="50" spans="1:10" x14ac:dyDescent="0.3">
      <c r="B50" s="9"/>
      <c r="C50" s="9"/>
      <c r="D50" s="50"/>
      <c r="E50" s="9"/>
      <c r="F50" s="48" t="s">
        <v>68</v>
      </c>
      <c r="G50" s="48"/>
      <c r="H50" s="48" t="s">
        <v>68</v>
      </c>
      <c r="I50" s="48"/>
      <c r="J50" s="50"/>
    </row>
    <row r="51" spans="1:10" x14ac:dyDescent="0.3">
      <c r="B51" s="9"/>
      <c r="C51" s="9"/>
      <c r="D51" s="50"/>
      <c r="E51" s="9"/>
      <c r="F51" s="48" t="s">
        <v>59</v>
      </c>
      <c r="G51" s="48"/>
      <c r="H51" s="48" t="s">
        <v>59</v>
      </c>
      <c r="I51" s="48"/>
      <c r="J51" s="50"/>
    </row>
    <row r="52" spans="1:10" ht="16.5" customHeight="1" x14ac:dyDescent="0.3">
      <c r="B52" s="9"/>
      <c r="C52" s="9"/>
      <c r="D52" s="50"/>
      <c r="E52" s="9"/>
      <c r="F52" s="48" t="s">
        <v>69</v>
      </c>
      <c r="G52" s="48"/>
      <c r="H52" s="48" t="s">
        <v>69</v>
      </c>
      <c r="I52" s="48"/>
      <c r="J52" s="50"/>
    </row>
    <row r="53" spans="1:10" x14ac:dyDescent="0.3">
      <c r="B53" s="9"/>
      <c r="C53" s="9"/>
      <c r="D53" s="50"/>
      <c r="E53" s="9"/>
      <c r="F53" s="48" t="s">
        <v>70</v>
      </c>
      <c r="G53" s="48"/>
      <c r="H53" s="48" t="s">
        <v>70</v>
      </c>
      <c r="I53" s="48"/>
      <c r="J53" s="50"/>
    </row>
    <row r="54" spans="1:10" x14ac:dyDescent="0.3">
      <c r="B54" s="52"/>
      <c r="C54" s="52"/>
      <c r="D54" s="52"/>
      <c r="E54" s="52"/>
      <c r="F54" s="53"/>
      <c r="G54" s="53"/>
      <c r="H54" s="53"/>
      <c r="I54" s="53"/>
      <c r="J54" s="52"/>
    </row>
    <row r="55" spans="1:10" x14ac:dyDescent="0.3">
      <c r="B55" s="52"/>
      <c r="C55" s="52"/>
      <c r="D55" s="52"/>
      <c r="E55" s="52"/>
      <c r="F55" s="54"/>
      <c r="G55" s="54"/>
      <c r="H55" s="54"/>
      <c r="I55" s="54"/>
      <c r="J55" s="52"/>
    </row>
    <row r="56" spans="1:10" ht="25.2" x14ac:dyDescent="0.3">
      <c r="B56" s="52"/>
      <c r="C56" s="52"/>
      <c r="D56" s="52"/>
      <c r="E56" s="52"/>
      <c r="F56" s="9" t="s">
        <v>73</v>
      </c>
      <c r="G56" s="9" t="s">
        <v>75</v>
      </c>
      <c r="H56" s="9" t="s">
        <v>14</v>
      </c>
      <c r="I56" s="9" t="s">
        <v>75</v>
      </c>
      <c r="J56" s="52"/>
    </row>
    <row r="57" spans="1:10" x14ac:dyDescent="0.3">
      <c r="B57" s="52"/>
      <c r="C57" s="52"/>
      <c r="D57" s="52"/>
      <c r="E57" s="52"/>
      <c r="F57" s="9" t="s">
        <v>74</v>
      </c>
      <c r="G57" s="9" t="s">
        <v>74</v>
      </c>
      <c r="H57" s="9" t="s">
        <v>74</v>
      </c>
      <c r="I57" s="9" t="s">
        <v>74</v>
      </c>
      <c r="J57" s="52"/>
    </row>
    <row r="58" spans="1:10" ht="43.2" x14ac:dyDescent="0.3">
      <c r="A58" t="s">
        <v>747</v>
      </c>
      <c r="B58" s="10" t="s">
        <v>76</v>
      </c>
      <c r="C58" s="10" t="s">
        <v>77</v>
      </c>
      <c r="D58" s="10" t="s">
        <v>78</v>
      </c>
      <c r="E58" s="10" t="s">
        <v>79</v>
      </c>
      <c r="F58" s="10" t="s">
        <v>80</v>
      </c>
      <c r="G58" s="10" t="s">
        <v>81</v>
      </c>
      <c r="H58" s="10" t="s">
        <v>82</v>
      </c>
      <c r="I58" s="10" t="s">
        <v>82</v>
      </c>
      <c r="J58" s="12" t="s">
        <v>83</v>
      </c>
    </row>
    <row r="59" spans="1:10" ht="43.2" x14ac:dyDescent="0.3">
      <c r="A59" t="s">
        <v>747</v>
      </c>
      <c r="B59" s="10" t="s">
        <v>76</v>
      </c>
      <c r="C59" s="10" t="s">
        <v>84</v>
      </c>
      <c r="D59" s="10" t="s">
        <v>78</v>
      </c>
      <c r="E59" s="10" t="s">
        <v>85</v>
      </c>
      <c r="F59" s="10" t="s">
        <v>86</v>
      </c>
      <c r="G59" s="10" t="s">
        <v>81</v>
      </c>
      <c r="H59" s="10" t="s">
        <v>82</v>
      </c>
      <c r="I59" s="10" t="s">
        <v>82</v>
      </c>
      <c r="J59" s="12" t="s">
        <v>83</v>
      </c>
    </row>
    <row r="60" spans="1:10" ht="43.2" x14ac:dyDescent="0.3">
      <c r="A60" t="s">
        <v>747</v>
      </c>
      <c r="B60" s="10" t="s">
        <v>87</v>
      </c>
      <c r="C60" s="10" t="s">
        <v>88</v>
      </c>
      <c r="D60" s="10" t="s">
        <v>78</v>
      </c>
      <c r="E60" s="10" t="s">
        <v>89</v>
      </c>
      <c r="F60" s="10" t="s">
        <v>90</v>
      </c>
      <c r="G60" s="10" t="s">
        <v>91</v>
      </c>
      <c r="H60" s="10" t="s">
        <v>92</v>
      </c>
      <c r="I60" s="10" t="s">
        <v>93</v>
      </c>
      <c r="J60" s="12" t="s">
        <v>94</v>
      </c>
    </row>
    <row r="61" spans="1:10" ht="43.2" x14ac:dyDescent="0.3">
      <c r="A61" t="s">
        <v>747</v>
      </c>
      <c r="B61" s="10" t="s">
        <v>95</v>
      </c>
      <c r="C61" s="10" t="s">
        <v>88</v>
      </c>
      <c r="D61" s="10" t="s">
        <v>78</v>
      </c>
      <c r="E61" s="10" t="s">
        <v>96</v>
      </c>
      <c r="F61" s="10" t="s">
        <v>97</v>
      </c>
      <c r="G61" s="10">
        <v>0.3</v>
      </c>
      <c r="H61" s="10" t="s">
        <v>98</v>
      </c>
      <c r="I61" s="10" t="s">
        <v>98</v>
      </c>
      <c r="J61" s="12" t="s">
        <v>99</v>
      </c>
    </row>
    <row r="62" spans="1:10" ht="43.8" thickBot="1" x14ac:dyDescent="0.35">
      <c r="A62" t="s">
        <v>747</v>
      </c>
      <c r="B62" s="14" t="s">
        <v>100</v>
      </c>
      <c r="C62" s="14" t="s">
        <v>101</v>
      </c>
      <c r="D62" s="14" t="s">
        <v>78</v>
      </c>
      <c r="E62" s="14" t="s">
        <v>102</v>
      </c>
      <c r="F62" s="14" t="s">
        <v>103</v>
      </c>
      <c r="G62" s="14">
        <v>0.03</v>
      </c>
      <c r="H62" s="14" t="s">
        <v>98</v>
      </c>
      <c r="I62" s="14" t="s">
        <v>98</v>
      </c>
      <c r="J62" s="15" t="s">
        <v>99</v>
      </c>
    </row>
    <row r="64" spans="1:10" ht="15" thickBot="1" x14ac:dyDescent="0.35"/>
    <row r="65" spans="1:14" ht="25.2" x14ac:dyDescent="0.3">
      <c r="B65" s="13" t="s">
        <v>104</v>
      </c>
      <c r="C65" s="13" t="s">
        <v>108</v>
      </c>
      <c r="D65" s="13" t="s">
        <v>23</v>
      </c>
      <c r="E65" s="13" t="s">
        <v>111</v>
      </c>
      <c r="F65" s="13" t="s">
        <v>5</v>
      </c>
      <c r="G65" s="13" t="s">
        <v>113</v>
      </c>
      <c r="H65" s="49" t="s">
        <v>60</v>
      </c>
      <c r="I65" s="13" t="s">
        <v>118</v>
      </c>
      <c r="J65" s="13" t="s">
        <v>7</v>
      </c>
      <c r="K65" s="51" t="s">
        <v>62</v>
      </c>
      <c r="L65" s="51"/>
      <c r="M65" s="13" t="s">
        <v>125</v>
      </c>
      <c r="N65" s="49" t="s">
        <v>17</v>
      </c>
    </row>
    <row r="66" spans="1:14" ht="25.2" x14ac:dyDescent="0.3">
      <c r="B66" s="9" t="s">
        <v>105</v>
      </c>
      <c r="C66" s="9" t="s">
        <v>109</v>
      </c>
      <c r="D66" s="9" t="s">
        <v>110</v>
      </c>
      <c r="E66" s="9" t="s">
        <v>109</v>
      </c>
      <c r="F66" s="9" t="s">
        <v>112</v>
      </c>
      <c r="G66" s="9" t="s">
        <v>114</v>
      </c>
      <c r="H66" s="50"/>
      <c r="I66" s="9" t="s">
        <v>119</v>
      </c>
      <c r="J66" s="9" t="s">
        <v>8</v>
      </c>
      <c r="K66" s="48" t="s">
        <v>63</v>
      </c>
      <c r="L66" s="48"/>
      <c r="M66" s="9" t="s">
        <v>126</v>
      </c>
      <c r="N66" s="50"/>
    </row>
    <row r="67" spans="1:14" ht="25.2" x14ac:dyDescent="0.3">
      <c r="B67" s="9" t="s">
        <v>106</v>
      </c>
      <c r="C67" s="9"/>
      <c r="D67" s="9"/>
      <c r="E67" s="9"/>
      <c r="F67" s="9"/>
      <c r="G67" s="9" t="s">
        <v>115</v>
      </c>
      <c r="H67" s="50"/>
      <c r="I67" s="9" t="s">
        <v>120</v>
      </c>
      <c r="J67" s="9" t="s">
        <v>61</v>
      </c>
      <c r="K67" s="48" t="s">
        <v>64</v>
      </c>
      <c r="L67" s="48"/>
      <c r="M67" s="9" t="s">
        <v>127</v>
      </c>
      <c r="N67" s="50"/>
    </row>
    <row r="68" spans="1:14" ht="25.2" x14ac:dyDescent="0.3">
      <c r="B68" s="9" t="s">
        <v>107</v>
      </c>
      <c r="C68" s="9"/>
      <c r="D68" s="9"/>
      <c r="E68" s="9"/>
      <c r="F68" s="9"/>
      <c r="G68" s="9" t="s">
        <v>116</v>
      </c>
      <c r="H68" s="50"/>
      <c r="I68" s="9" t="s">
        <v>121</v>
      </c>
      <c r="J68" s="9" t="s">
        <v>59</v>
      </c>
      <c r="K68" s="48" t="s">
        <v>122</v>
      </c>
      <c r="L68" s="48"/>
      <c r="M68" s="9" t="s">
        <v>128</v>
      </c>
      <c r="N68" s="50"/>
    </row>
    <row r="69" spans="1:14" ht="25.2" x14ac:dyDescent="0.3">
      <c r="B69" s="9"/>
      <c r="C69" s="9"/>
      <c r="D69" s="9"/>
      <c r="E69" s="9"/>
      <c r="F69" s="9"/>
      <c r="G69" s="9" t="s">
        <v>117</v>
      </c>
      <c r="H69" s="50"/>
      <c r="I69" s="9"/>
      <c r="J69" s="9"/>
      <c r="K69" s="48" t="s">
        <v>123</v>
      </c>
      <c r="L69" s="48"/>
      <c r="M69" s="9" t="s">
        <v>129</v>
      </c>
      <c r="N69" s="50"/>
    </row>
    <row r="70" spans="1:14" ht="25.2" x14ac:dyDescent="0.3">
      <c r="B70" s="9"/>
      <c r="C70" s="9"/>
      <c r="D70" s="9"/>
      <c r="E70" s="9"/>
      <c r="F70" s="9"/>
      <c r="G70" s="9"/>
      <c r="H70" s="50"/>
      <c r="I70" s="9"/>
      <c r="J70" s="9"/>
      <c r="K70" s="48" t="s">
        <v>72</v>
      </c>
      <c r="L70" s="48"/>
      <c r="M70" s="9" t="s">
        <v>130</v>
      </c>
      <c r="N70" s="50"/>
    </row>
    <row r="71" spans="1:14" ht="25.2" x14ac:dyDescent="0.3">
      <c r="B71" s="9"/>
      <c r="C71" s="9"/>
      <c r="D71" s="9"/>
      <c r="E71" s="9"/>
      <c r="F71" s="9"/>
      <c r="G71" s="9"/>
      <c r="H71" s="50"/>
      <c r="I71" s="9"/>
      <c r="J71" s="9"/>
      <c r="K71" s="48" t="s">
        <v>68</v>
      </c>
      <c r="L71" s="48"/>
      <c r="M71" s="9" t="s">
        <v>131</v>
      </c>
      <c r="N71" s="50"/>
    </row>
    <row r="72" spans="1:14" x14ac:dyDescent="0.3">
      <c r="B72" s="9"/>
      <c r="C72" s="9"/>
      <c r="D72" s="9"/>
      <c r="E72" s="9"/>
      <c r="F72" s="9"/>
      <c r="G72" s="9"/>
      <c r="H72" s="50"/>
      <c r="I72" s="9"/>
      <c r="J72" s="9"/>
      <c r="K72" s="48" t="s">
        <v>59</v>
      </c>
      <c r="L72" s="48"/>
      <c r="M72" s="9" t="s">
        <v>132</v>
      </c>
      <c r="N72" s="50"/>
    </row>
    <row r="73" spans="1:14" ht="16.5" customHeight="1" x14ac:dyDescent="0.3">
      <c r="B73" s="9"/>
      <c r="C73" s="9"/>
      <c r="D73" s="9"/>
      <c r="E73" s="9"/>
      <c r="F73" s="9"/>
      <c r="G73" s="9"/>
      <c r="H73" s="50"/>
      <c r="I73" s="9"/>
      <c r="J73" s="9"/>
      <c r="K73" s="48" t="s">
        <v>69</v>
      </c>
      <c r="L73" s="48"/>
      <c r="M73" s="9" t="s">
        <v>133</v>
      </c>
      <c r="N73" s="50"/>
    </row>
    <row r="74" spans="1:14" ht="25.2" x14ac:dyDescent="0.3">
      <c r="B74" s="9"/>
      <c r="C74" s="9"/>
      <c r="D74" s="9"/>
      <c r="E74" s="9"/>
      <c r="F74" s="9"/>
      <c r="G74" s="9"/>
      <c r="H74" s="50"/>
      <c r="I74" s="9"/>
      <c r="J74" s="9"/>
      <c r="K74" s="48" t="s">
        <v>124</v>
      </c>
      <c r="L74" s="48"/>
      <c r="M74" s="9" t="s">
        <v>59</v>
      </c>
      <c r="N74" s="50"/>
    </row>
    <row r="75" spans="1:14" x14ac:dyDescent="0.3">
      <c r="B75" s="52"/>
      <c r="C75" s="52"/>
      <c r="D75" s="52"/>
      <c r="E75" s="52"/>
      <c r="F75" s="52"/>
      <c r="G75" s="52"/>
      <c r="H75" s="52"/>
      <c r="I75" s="52"/>
      <c r="J75" s="52"/>
      <c r="K75" s="53"/>
      <c r="L75" s="53"/>
      <c r="M75" s="52"/>
      <c r="N75" s="52"/>
    </row>
    <row r="76" spans="1:14" x14ac:dyDescent="0.3">
      <c r="B76" s="52"/>
      <c r="C76" s="52"/>
      <c r="D76" s="52"/>
      <c r="E76" s="52"/>
      <c r="F76" s="52"/>
      <c r="G76" s="52"/>
      <c r="H76" s="52"/>
      <c r="I76" s="52"/>
      <c r="J76" s="52"/>
      <c r="K76" s="54"/>
      <c r="L76" s="54"/>
      <c r="M76" s="52"/>
      <c r="N76" s="52"/>
    </row>
    <row r="77" spans="1:14" ht="25.2" x14ac:dyDescent="0.3">
      <c r="B77" s="52"/>
      <c r="C77" s="52"/>
      <c r="D77" s="52"/>
      <c r="E77" s="52"/>
      <c r="F77" s="52"/>
      <c r="G77" s="52"/>
      <c r="H77" s="52"/>
      <c r="I77" s="52"/>
      <c r="J77" s="52"/>
      <c r="K77" s="9" t="s">
        <v>14</v>
      </c>
      <c r="L77" s="9" t="s">
        <v>75</v>
      </c>
      <c r="M77" s="52"/>
      <c r="N77" s="52"/>
    </row>
    <row r="78" spans="1:14" x14ac:dyDescent="0.3">
      <c r="B78" s="52"/>
      <c r="C78" s="52"/>
      <c r="D78" s="52"/>
      <c r="E78" s="52"/>
      <c r="F78" s="52"/>
      <c r="G78" s="52"/>
      <c r="H78" s="52"/>
      <c r="I78" s="52"/>
      <c r="J78" s="52"/>
      <c r="K78" s="9" t="s">
        <v>74</v>
      </c>
      <c r="L78" s="9" t="s">
        <v>74</v>
      </c>
      <c r="M78" s="52"/>
      <c r="N78" s="52"/>
    </row>
    <row r="79" spans="1:14" x14ac:dyDescent="0.3">
      <c r="B79" s="10" t="s">
        <v>134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43.2" x14ac:dyDescent="0.3">
      <c r="A80" t="s">
        <v>748</v>
      </c>
      <c r="B80" s="10" t="s">
        <v>135</v>
      </c>
      <c r="C80" s="10" t="s">
        <v>23</v>
      </c>
      <c r="D80" s="10" t="s">
        <v>136</v>
      </c>
      <c r="E80" s="10" t="s">
        <v>137</v>
      </c>
      <c r="F80" s="10" t="s">
        <v>138</v>
      </c>
      <c r="G80" s="10" t="s">
        <v>139</v>
      </c>
      <c r="H80" s="10" t="s">
        <v>140</v>
      </c>
      <c r="I80" s="10">
        <v>2000</v>
      </c>
      <c r="J80" s="10" t="s">
        <v>141</v>
      </c>
      <c r="K80" s="10" t="s">
        <v>142</v>
      </c>
      <c r="L80" s="10">
        <v>0.1</v>
      </c>
      <c r="M80" s="10" t="s">
        <v>82</v>
      </c>
      <c r="N80" s="12" t="s">
        <v>143</v>
      </c>
    </row>
    <row r="81" spans="1:14" ht="43.2" x14ac:dyDescent="0.3">
      <c r="A81" t="s">
        <v>748</v>
      </c>
      <c r="B81" s="10" t="s">
        <v>135</v>
      </c>
      <c r="C81" s="10" t="s">
        <v>23</v>
      </c>
      <c r="D81" s="10" t="s">
        <v>144</v>
      </c>
      <c r="E81" s="10" t="s">
        <v>137</v>
      </c>
      <c r="F81" s="10" t="s">
        <v>145</v>
      </c>
      <c r="G81" s="10" t="s">
        <v>139</v>
      </c>
      <c r="H81" s="10" t="s">
        <v>140</v>
      </c>
      <c r="I81" s="10">
        <v>1999</v>
      </c>
      <c r="J81" s="10" t="s">
        <v>141</v>
      </c>
      <c r="K81" s="10" t="s">
        <v>146</v>
      </c>
      <c r="L81" s="10">
        <v>0.2</v>
      </c>
      <c r="M81" s="10" t="s">
        <v>82</v>
      </c>
      <c r="N81" s="12" t="s">
        <v>143</v>
      </c>
    </row>
    <row r="82" spans="1:14" ht="28.8" x14ac:dyDescent="0.3">
      <c r="A82" t="s">
        <v>748</v>
      </c>
      <c r="B82" s="10" t="s">
        <v>135</v>
      </c>
      <c r="C82" s="10" t="s">
        <v>23</v>
      </c>
      <c r="D82" s="10" t="s">
        <v>144</v>
      </c>
      <c r="E82" s="10" t="s">
        <v>137</v>
      </c>
      <c r="F82" s="10" t="s">
        <v>147</v>
      </c>
      <c r="G82" s="10" t="s">
        <v>148</v>
      </c>
      <c r="H82" s="10" t="s">
        <v>78</v>
      </c>
      <c r="I82" s="10" t="s">
        <v>149</v>
      </c>
      <c r="J82" s="10" t="s">
        <v>150</v>
      </c>
      <c r="K82" s="10" t="s">
        <v>151</v>
      </c>
      <c r="L82" s="10">
        <v>0</v>
      </c>
      <c r="M82" s="10" t="s">
        <v>82</v>
      </c>
      <c r="N82" s="12" t="s">
        <v>152</v>
      </c>
    </row>
    <row r="83" spans="1:14" ht="28.8" x14ac:dyDescent="0.3">
      <c r="A83" t="s">
        <v>748</v>
      </c>
      <c r="B83" s="10" t="s">
        <v>135</v>
      </c>
      <c r="C83" s="10" t="s">
        <v>23</v>
      </c>
      <c r="D83" s="10" t="s">
        <v>144</v>
      </c>
      <c r="E83" s="10" t="s">
        <v>137</v>
      </c>
      <c r="F83" s="10" t="s">
        <v>147</v>
      </c>
      <c r="G83" s="10" t="s">
        <v>148</v>
      </c>
      <c r="H83" s="10" t="s">
        <v>78</v>
      </c>
      <c r="I83" s="10" t="s">
        <v>149</v>
      </c>
      <c r="J83" s="10" t="s">
        <v>153</v>
      </c>
      <c r="K83" s="10" t="s">
        <v>151</v>
      </c>
      <c r="L83" s="10">
        <v>0</v>
      </c>
      <c r="M83" s="10" t="s">
        <v>82</v>
      </c>
      <c r="N83" s="12" t="s">
        <v>152</v>
      </c>
    </row>
    <row r="84" spans="1:14" ht="28.8" x14ac:dyDescent="0.3">
      <c r="A84" t="s">
        <v>748</v>
      </c>
      <c r="B84" s="10" t="s">
        <v>135</v>
      </c>
      <c r="C84" s="10" t="s">
        <v>23</v>
      </c>
      <c r="D84" s="10" t="s">
        <v>144</v>
      </c>
      <c r="E84" s="10" t="s">
        <v>137</v>
      </c>
      <c r="F84" s="10" t="s">
        <v>147</v>
      </c>
      <c r="G84" s="10" t="s">
        <v>148</v>
      </c>
      <c r="H84" s="10" t="s">
        <v>78</v>
      </c>
      <c r="I84" s="10" t="s">
        <v>149</v>
      </c>
      <c r="J84" s="10" t="s">
        <v>150</v>
      </c>
      <c r="K84" s="10" t="s">
        <v>154</v>
      </c>
      <c r="L84" s="10">
        <v>0</v>
      </c>
      <c r="M84" s="10" t="s">
        <v>82</v>
      </c>
      <c r="N84" s="12" t="s">
        <v>155</v>
      </c>
    </row>
    <row r="85" spans="1:14" ht="28.8" x14ac:dyDescent="0.3">
      <c r="A85" t="s">
        <v>748</v>
      </c>
      <c r="B85" s="10" t="s">
        <v>135</v>
      </c>
      <c r="C85" s="10" t="s">
        <v>23</v>
      </c>
      <c r="D85" s="10" t="s">
        <v>144</v>
      </c>
      <c r="E85" s="10" t="s">
        <v>137</v>
      </c>
      <c r="F85" s="10" t="s">
        <v>147</v>
      </c>
      <c r="G85" s="10" t="s">
        <v>148</v>
      </c>
      <c r="H85" s="10" t="s">
        <v>78</v>
      </c>
      <c r="I85" s="10" t="s">
        <v>149</v>
      </c>
      <c r="J85" s="10" t="s">
        <v>153</v>
      </c>
      <c r="K85" s="10" t="s">
        <v>154</v>
      </c>
      <c r="L85" s="10">
        <v>0</v>
      </c>
      <c r="M85" s="10" t="s">
        <v>82</v>
      </c>
      <c r="N85" s="12" t="s">
        <v>155</v>
      </c>
    </row>
    <row r="86" spans="1:14" ht="28.8" x14ac:dyDescent="0.3">
      <c r="A86" t="s">
        <v>748</v>
      </c>
      <c r="B86" s="10" t="s">
        <v>135</v>
      </c>
      <c r="C86" s="10" t="s">
        <v>23</v>
      </c>
      <c r="D86" s="10" t="s">
        <v>144</v>
      </c>
      <c r="E86" s="10" t="s">
        <v>137</v>
      </c>
      <c r="F86" s="10" t="s">
        <v>147</v>
      </c>
      <c r="G86" s="10" t="s">
        <v>148</v>
      </c>
      <c r="H86" s="10" t="s">
        <v>78</v>
      </c>
      <c r="I86" s="10" t="s">
        <v>149</v>
      </c>
      <c r="J86" s="10" t="s">
        <v>156</v>
      </c>
      <c r="K86" s="10" t="s">
        <v>154</v>
      </c>
      <c r="L86" s="10">
        <v>0</v>
      </c>
      <c r="M86" s="10" t="s">
        <v>82</v>
      </c>
      <c r="N86" s="12" t="s">
        <v>155</v>
      </c>
    </row>
    <row r="87" spans="1:14" ht="43.2" x14ac:dyDescent="0.3">
      <c r="A87" t="s">
        <v>748</v>
      </c>
      <c r="B87" s="10" t="s">
        <v>135</v>
      </c>
      <c r="C87" s="10" t="s">
        <v>23</v>
      </c>
      <c r="D87" s="10" t="s">
        <v>157</v>
      </c>
      <c r="E87" s="10" t="s">
        <v>137</v>
      </c>
      <c r="F87" s="10" t="s">
        <v>158</v>
      </c>
      <c r="G87" s="10" t="s">
        <v>159</v>
      </c>
      <c r="H87" s="10" t="s">
        <v>140</v>
      </c>
      <c r="I87" s="10">
        <v>2011</v>
      </c>
      <c r="J87" s="10" t="s">
        <v>160</v>
      </c>
      <c r="K87" s="10" t="s">
        <v>161</v>
      </c>
      <c r="L87" s="10" t="s">
        <v>162</v>
      </c>
      <c r="M87" s="10" t="s">
        <v>82</v>
      </c>
      <c r="N87" s="12" t="s">
        <v>163</v>
      </c>
    </row>
    <row r="88" spans="1:14" ht="43.2" x14ac:dyDescent="0.3">
      <c r="A88" t="s">
        <v>748</v>
      </c>
      <c r="B88" s="10" t="s">
        <v>135</v>
      </c>
      <c r="C88" s="10" t="s">
        <v>23</v>
      </c>
      <c r="D88" s="10" t="s">
        <v>157</v>
      </c>
      <c r="E88" s="10" t="s">
        <v>137</v>
      </c>
      <c r="F88" s="10" t="s">
        <v>164</v>
      </c>
      <c r="G88" s="10" t="s">
        <v>159</v>
      </c>
      <c r="H88" s="10" t="s">
        <v>140</v>
      </c>
      <c r="I88" s="10">
        <v>2012</v>
      </c>
      <c r="J88" s="10" t="s">
        <v>160</v>
      </c>
      <c r="K88" s="10" t="s">
        <v>165</v>
      </c>
      <c r="L88" s="10" t="s">
        <v>166</v>
      </c>
      <c r="M88" s="10" t="s">
        <v>82</v>
      </c>
      <c r="N88" s="12" t="s">
        <v>163</v>
      </c>
    </row>
    <row r="89" spans="1:14" ht="43.2" x14ac:dyDescent="0.3">
      <c r="A89" t="s">
        <v>748</v>
      </c>
      <c r="B89" s="10" t="s">
        <v>167</v>
      </c>
      <c r="C89" s="10" t="s">
        <v>23</v>
      </c>
      <c r="D89" s="10" t="s">
        <v>136</v>
      </c>
      <c r="E89" s="10" t="s">
        <v>137</v>
      </c>
      <c r="F89" s="10" t="s">
        <v>145</v>
      </c>
      <c r="G89" s="10" t="s">
        <v>168</v>
      </c>
      <c r="H89" s="10" t="s">
        <v>78</v>
      </c>
      <c r="I89" s="10" t="s">
        <v>149</v>
      </c>
      <c r="J89" s="10" t="s">
        <v>169</v>
      </c>
      <c r="K89" s="10" t="s">
        <v>170</v>
      </c>
      <c r="L89" s="10">
        <v>0.7</v>
      </c>
      <c r="M89" s="10" t="s">
        <v>82</v>
      </c>
      <c r="N89" s="12" t="s">
        <v>171</v>
      </c>
    </row>
    <row r="90" spans="1:14" ht="43.2" x14ac:dyDescent="0.3">
      <c r="A90" t="s">
        <v>748</v>
      </c>
      <c r="B90" s="10" t="s">
        <v>167</v>
      </c>
      <c r="C90" s="10" t="s">
        <v>23</v>
      </c>
      <c r="D90" s="10" t="s">
        <v>136</v>
      </c>
      <c r="E90" s="10" t="s">
        <v>137</v>
      </c>
      <c r="F90" s="10" t="s">
        <v>145</v>
      </c>
      <c r="G90" s="10" t="s">
        <v>168</v>
      </c>
      <c r="H90" s="10" t="s">
        <v>78</v>
      </c>
      <c r="I90" s="10" t="s">
        <v>149</v>
      </c>
      <c r="J90" s="10" t="s">
        <v>172</v>
      </c>
      <c r="K90" s="10" t="s">
        <v>154</v>
      </c>
      <c r="L90" s="10">
        <v>0</v>
      </c>
      <c r="M90" s="10" t="s">
        <v>82</v>
      </c>
      <c r="N90" s="12" t="s">
        <v>171</v>
      </c>
    </row>
    <row r="91" spans="1:14" ht="28.8" x14ac:dyDescent="0.3">
      <c r="A91" t="s">
        <v>748</v>
      </c>
      <c r="B91" s="10" t="s">
        <v>167</v>
      </c>
      <c r="C91" s="10" t="s">
        <v>23</v>
      </c>
      <c r="D91" s="10" t="s">
        <v>144</v>
      </c>
      <c r="E91" s="10" t="s">
        <v>137</v>
      </c>
      <c r="F91" s="10" t="s">
        <v>138</v>
      </c>
      <c r="G91" s="10" t="s">
        <v>173</v>
      </c>
      <c r="H91" s="10" t="s">
        <v>140</v>
      </c>
      <c r="I91" s="10" t="s">
        <v>149</v>
      </c>
      <c r="J91" s="10" t="s">
        <v>174</v>
      </c>
      <c r="K91" s="10" t="s">
        <v>175</v>
      </c>
      <c r="L91" s="10">
        <v>0.02</v>
      </c>
      <c r="M91" s="10" t="s">
        <v>82</v>
      </c>
      <c r="N91" s="12" t="s">
        <v>176</v>
      </c>
    </row>
    <row r="92" spans="1:14" ht="28.8" x14ac:dyDescent="0.3">
      <c r="A92" t="s">
        <v>748</v>
      </c>
      <c r="B92" s="10" t="s">
        <v>167</v>
      </c>
      <c r="C92" s="10" t="s">
        <v>23</v>
      </c>
      <c r="D92" s="10" t="s">
        <v>144</v>
      </c>
      <c r="E92" s="10" t="s">
        <v>137</v>
      </c>
      <c r="F92" s="10" t="s">
        <v>138</v>
      </c>
      <c r="G92" s="10" t="s">
        <v>173</v>
      </c>
      <c r="H92" s="10" t="s">
        <v>140</v>
      </c>
      <c r="I92" s="10" t="s">
        <v>149</v>
      </c>
      <c r="J92" s="10" t="s">
        <v>177</v>
      </c>
      <c r="K92" s="10" t="s">
        <v>178</v>
      </c>
      <c r="L92" s="10">
        <v>0.11</v>
      </c>
      <c r="M92" s="10" t="s">
        <v>82</v>
      </c>
      <c r="N92" s="12" t="s">
        <v>176</v>
      </c>
    </row>
    <row r="93" spans="1:14" ht="28.8" x14ac:dyDescent="0.3">
      <c r="A93" t="s">
        <v>748</v>
      </c>
      <c r="B93" s="10" t="s">
        <v>167</v>
      </c>
      <c r="C93" s="10" t="s">
        <v>23</v>
      </c>
      <c r="D93" s="10" t="s">
        <v>144</v>
      </c>
      <c r="E93" s="10" t="s">
        <v>137</v>
      </c>
      <c r="F93" s="10" t="s">
        <v>138</v>
      </c>
      <c r="G93" s="10" t="s">
        <v>173</v>
      </c>
      <c r="H93" s="10" t="s">
        <v>140</v>
      </c>
      <c r="I93" s="10" t="s">
        <v>149</v>
      </c>
      <c r="J93" s="10" t="s">
        <v>179</v>
      </c>
      <c r="K93" s="10" t="s">
        <v>180</v>
      </c>
      <c r="L93" s="10">
        <v>0.02</v>
      </c>
      <c r="M93" s="10" t="s">
        <v>82</v>
      </c>
      <c r="N93" s="12" t="s">
        <v>176</v>
      </c>
    </row>
    <row r="94" spans="1:14" ht="43.2" x14ac:dyDescent="0.3">
      <c r="A94" t="s">
        <v>748</v>
      </c>
      <c r="B94" s="10" t="s">
        <v>167</v>
      </c>
      <c r="C94" s="10" t="s">
        <v>181</v>
      </c>
      <c r="D94" s="10" t="s">
        <v>149</v>
      </c>
      <c r="E94" s="10" t="s">
        <v>137</v>
      </c>
      <c r="F94" s="10" t="s">
        <v>145</v>
      </c>
      <c r="G94" s="10" t="s">
        <v>168</v>
      </c>
      <c r="H94" s="10" t="s">
        <v>78</v>
      </c>
      <c r="I94" s="10" t="s">
        <v>149</v>
      </c>
      <c r="J94" s="10" t="s">
        <v>169</v>
      </c>
      <c r="K94" s="10" t="s">
        <v>103</v>
      </c>
      <c r="L94" s="10">
        <v>0.5</v>
      </c>
      <c r="M94" s="10" t="s">
        <v>82</v>
      </c>
      <c r="N94" s="12" t="s">
        <v>171</v>
      </c>
    </row>
    <row r="95" spans="1:14" ht="43.2" x14ac:dyDescent="0.3">
      <c r="A95" t="s">
        <v>748</v>
      </c>
      <c r="B95" s="10" t="s">
        <v>167</v>
      </c>
      <c r="C95" s="10" t="s">
        <v>181</v>
      </c>
      <c r="D95" s="10" t="s">
        <v>149</v>
      </c>
      <c r="E95" s="10" t="s">
        <v>137</v>
      </c>
      <c r="F95" s="10" t="s">
        <v>145</v>
      </c>
      <c r="G95" s="10" t="s">
        <v>168</v>
      </c>
      <c r="H95" s="10" t="s">
        <v>78</v>
      </c>
      <c r="I95" s="10" t="s">
        <v>149</v>
      </c>
      <c r="J95" s="10" t="s">
        <v>172</v>
      </c>
      <c r="K95" s="10" t="s">
        <v>142</v>
      </c>
      <c r="L95" s="10">
        <v>0.9</v>
      </c>
      <c r="M95" s="10" t="s">
        <v>82</v>
      </c>
      <c r="N95" s="12" t="s">
        <v>171</v>
      </c>
    </row>
    <row r="96" spans="1:14" ht="43.2" x14ac:dyDescent="0.3">
      <c r="A96" t="s">
        <v>748</v>
      </c>
      <c r="B96" s="10" t="s">
        <v>182</v>
      </c>
      <c r="C96" s="10" t="s">
        <v>181</v>
      </c>
      <c r="D96" s="10" t="s">
        <v>149</v>
      </c>
      <c r="E96" s="10" t="s">
        <v>137</v>
      </c>
      <c r="F96" s="10" t="s">
        <v>138</v>
      </c>
      <c r="G96" s="10" t="s">
        <v>183</v>
      </c>
      <c r="H96" s="10" t="s">
        <v>140</v>
      </c>
      <c r="I96" s="10" t="s">
        <v>149</v>
      </c>
      <c r="J96" s="10" t="s">
        <v>169</v>
      </c>
      <c r="K96" s="10" t="s">
        <v>184</v>
      </c>
      <c r="L96" s="10">
        <v>0.3</v>
      </c>
      <c r="M96" s="10" t="s">
        <v>82</v>
      </c>
      <c r="N96" s="12" t="s">
        <v>185</v>
      </c>
    </row>
    <row r="97" spans="1:14" ht="43.2" x14ac:dyDescent="0.3">
      <c r="A97" t="s">
        <v>748</v>
      </c>
      <c r="B97" s="10" t="s">
        <v>182</v>
      </c>
      <c r="C97" s="10" t="s">
        <v>181</v>
      </c>
      <c r="D97" s="10" t="s">
        <v>149</v>
      </c>
      <c r="E97" s="10" t="s">
        <v>137</v>
      </c>
      <c r="F97" s="10" t="s">
        <v>145</v>
      </c>
      <c r="G97" s="10" t="s">
        <v>183</v>
      </c>
      <c r="H97" s="10" t="s">
        <v>140</v>
      </c>
      <c r="I97" s="10" t="s">
        <v>149</v>
      </c>
      <c r="J97" s="10" t="s">
        <v>150</v>
      </c>
      <c r="K97" s="10" t="s">
        <v>186</v>
      </c>
      <c r="L97" s="10">
        <v>0.1</v>
      </c>
      <c r="M97" s="10" t="s">
        <v>82</v>
      </c>
      <c r="N97" s="12" t="s">
        <v>187</v>
      </c>
    </row>
    <row r="98" spans="1:14" ht="43.2" x14ac:dyDescent="0.3">
      <c r="A98" t="s">
        <v>748</v>
      </c>
      <c r="B98" s="10" t="s">
        <v>182</v>
      </c>
      <c r="C98" s="10" t="s">
        <v>181</v>
      </c>
      <c r="D98" s="10" t="s">
        <v>149</v>
      </c>
      <c r="E98" s="10" t="s">
        <v>137</v>
      </c>
      <c r="F98" s="10" t="s">
        <v>145</v>
      </c>
      <c r="G98" s="10" t="s">
        <v>183</v>
      </c>
      <c r="H98" s="10" t="s">
        <v>140</v>
      </c>
      <c r="I98" s="10" t="s">
        <v>149</v>
      </c>
      <c r="J98" s="10" t="s">
        <v>153</v>
      </c>
      <c r="K98" s="10" t="s">
        <v>186</v>
      </c>
      <c r="L98" s="10">
        <v>0.1</v>
      </c>
      <c r="M98" s="10" t="s">
        <v>82</v>
      </c>
      <c r="N98" s="12" t="s">
        <v>187</v>
      </c>
    </row>
    <row r="99" spans="1:14" ht="43.2" x14ac:dyDescent="0.3">
      <c r="A99" t="s">
        <v>748</v>
      </c>
      <c r="B99" s="10" t="s">
        <v>182</v>
      </c>
      <c r="C99" s="10" t="s">
        <v>181</v>
      </c>
      <c r="D99" s="10" t="s">
        <v>149</v>
      </c>
      <c r="E99" s="10" t="s">
        <v>137</v>
      </c>
      <c r="F99" s="10" t="s">
        <v>145</v>
      </c>
      <c r="G99" s="10" t="s">
        <v>183</v>
      </c>
      <c r="H99" s="10" t="s">
        <v>140</v>
      </c>
      <c r="I99" s="10" t="s">
        <v>149</v>
      </c>
      <c r="J99" s="10" t="s">
        <v>188</v>
      </c>
      <c r="K99" s="10" t="s">
        <v>103</v>
      </c>
      <c r="L99" s="10">
        <v>0.2</v>
      </c>
      <c r="M99" s="10" t="s">
        <v>82</v>
      </c>
      <c r="N99" s="12" t="s">
        <v>187</v>
      </c>
    </row>
    <row r="100" spans="1:14" ht="43.2" x14ac:dyDescent="0.3">
      <c r="A100" t="s">
        <v>748</v>
      </c>
      <c r="B100" s="10" t="s">
        <v>182</v>
      </c>
      <c r="C100" s="10" t="s">
        <v>181</v>
      </c>
      <c r="D100" s="10" t="s">
        <v>149</v>
      </c>
      <c r="E100" s="10" t="s">
        <v>137</v>
      </c>
      <c r="F100" s="10" t="s">
        <v>145</v>
      </c>
      <c r="G100" s="10" t="s">
        <v>183</v>
      </c>
      <c r="H100" s="10" t="s">
        <v>140</v>
      </c>
      <c r="I100" s="10" t="s">
        <v>149</v>
      </c>
      <c r="J100" s="10" t="s">
        <v>156</v>
      </c>
      <c r="K100" s="10" t="s">
        <v>154</v>
      </c>
      <c r="L100" s="10">
        <v>0</v>
      </c>
      <c r="M100" s="10" t="s">
        <v>82</v>
      </c>
      <c r="N100" s="12" t="s">
        <v>187</v>
      </c>
    </row>
    <row r="101" spans="1:14" ht="43.2" x14ac:dyDescent="0.3">
      <c r="A101" t="s">
        <v>748</v>
      </c>
      <c r="B101" s="10" t="s">
        <v>182</v>
      </c>
      <c r="C101" s="10" t="s">
        <v>181</v>
      </c>
      <c r="D101" s="10" t="s">
        <v>149</v>
      </c>
      <c r="E101" s="10" t="s">
        <v>137</v>
      </c>
      <c r="F101" s="10" t="s">
        <v>145</v>
      </c>
      <c r="G101" s="10" t="s">
        <v>183</v>
      </c>
      <c r="H101" s="10" t="s">
        <v>140</v>
      </c>
      <c r="I101" s="10" t="s">
        <v>149</v>
      </c>
      <c r="J101" s="10" t="s">
        <v>189</v>
      </c>
      <c r="K101" s="10" t="s">
        <v>154</v>
      </c>
      <c r="L101" s="10">
        <v>0</v>
      </c>
      <c r="M101" s="10" t="s">
        <v>82</v>
      </c>
      <c r="N101" s="12" t="s">
        <v>187</v>
      </c>
    </row>
    <row r="102" spans="1:14" ht="43.2" x14ac:dyDescent="0.3">
      <c r="A102" t="s">
        <v>748</v>
      </c>
      <c r="B102" s="10" t="s">
        <v>167</v>
      </c>
      <c r="C102" s="10" t="s">
        <v>23</v>
      </c>
      <c r="D102" s="10" t="s">
        <v>136</v>
      </c>
      <c r="E102" s="10" t="s">
        <v>137</v>
      </c>
      <c r="F102" s="10" t="s">
        <v>190</v>
      </c>
      <c r="G102" s="10" t="s">
        <v>168</v>
      </c>
      <c r="H102" s="10" t="s">
        <v>78</v>
      </c>
      <c r="I102" s="10" t="s">
        <v>191</v>
      </c>
      <c r="J102" s="10" t="s">
        <v>192</v>
      </c>
      <c r="K102" s="10" t="s">
        <v>193</v>
      </c>
      <c r="L102" s="10">
        <v>1.2</v>
      </c>
      <c r="M102" s="10" t="s">
        <v>82</v>
      </c>
      <c r="N102" s="12" t="s">
        <v>171</v>
      </c>
    </row>
    <row r="103" spans="1:14" ht="43.2" x14ac:dyDescent="0.3">
      <c r="A103" t="s">
        <v>748</v>
      </c>
      <c r="B103" s="10" t="s">
        <v>167</v>
      </c>
      <c r="C103" s="10" t="s">
        <v>181</v>
      </c>
      <c r="D103" s="10" t="s">
        <v>149</v>
      </c>
      <c r="E103" s="10" t="s">
        <v>137</v>
      </c>
      <c r="F103" s="10" t="s">
        <v>190</v>
      </c>
      <c r="G103" s="10" t="s">
        <v>168</v>
      </c>
      <c r="H103" s="10" t="s">
        <v>78</v>
      </c>
      <c r="I103" s="10" t="s">
        <v>191</v>
      </c>
      <c r="J103" s="10" t="s">
        <v>192</v>
      </c>
      <c r="K103" s="10" t="s">
        <v>194</v>
      </c>
      <c r="L103" s="10">
        <v>0.8</v>
      </c>
      <c r="M103" s="10" t="s">
        <v>82</v>
      </c>
      <c r="N103" s="12" t="s">
        <v>171</v>
      </c>
    </row>
    <row r="104" spans="1:14" ht="43.2" x14ac:dyDescent="0.3">
      <c r="A104" t="s">
        <v>748</v>
      </c>
      <c r="B104" s="10" t="s">
        <v>182</v>
      </c>
      <c r="C104" s="10" t="s">
        <v>23</v>
      </c>
      <c r="D104" s="10" t="s">
        <v>144</v>
      </c>
      <c r="E104" s="10" t="s">
        <v>137</v>
      </c>
      <c r="F104" s="10" t="s">
        <v>195</v>
      </c>
      <c r="G104" s="10" t="s">
        <v>196</v>
      </c>
      <c r="H104" s="10" t="s">
        <v>78</v>
      </c>
      <c r="I104" s="10" t="s">
        <v>197</v>
      </c>
      <c r="J104" s="10" t="s">
        <v>198</v>
      </c>
      <c r="K104" s="10" t="s">
        <v>199</v>
      </c>
      <c r="L104" s="10">
        <v>1.7</v>
      </c>
      <c r="M104" s="10" t="s">
        <v>82</v>
      </c>
      <c r="N104" s="12" t="s">
        <v>200</v>
      </c>
    </row>
    <row r="105" spans="1:14" ht="43.2" x14ac:dyDescent="0.3">
      <c r="A105" t="s">
        <v>748</v>
      </c>
      <c r="B105" s="10" t="s">
        <v>182</v>
      </c>
      <c r="C105" s="10" t="s">
        <v>23</v>
      </c>
      <c r="D105" s="10" t="s">
        <v>144</v>
      </c>
      <c r="E105" s="10" t="s">
        <v>137</v>
      </c>
      <c r="F105" s="10" t="s">
        <v>195</v>
      </c>
      <c r="G105" s="10" t="s">
        <v>196</v>
      </c>
      <c r="H105" s="10" t="s">
        <v>78</v>
      </c>
      <c r="I105" s="10" t="s">
        <v>201</v>
      </c>
      <c r="J105" s="10" t="s">
        <v>198</v>
      </c>
      <c r="K105" s="10" t="s">
        <v>154</v>
      </c>
      <c r="L105" s="10">
        <v>0</v>
      </c>
      <c r="M105" s="10" t="s">
        <v>82</v>
      </c>
      <c r="N105" s="12" t="s">
        <v>200</v>
      </c>
    </row>
    <row r="106" spans="1:14" ht="43.2" x14ac:dyDescent="0.3">
      <c r="A106" t="s">
        <v>748</v>
      </c>
      <c r="B106" s="10" t="s">
        <v>182</v>
      </c>
      <c r="C106" s="10" t="s">
        <v>23</v>
      </c>
      <c r="D106" s="10" t="s">
        <v>144</v>
      </c>
      <c r="E106" s="10" t="s">
        <v>137</v>
      </c>
      <c r="F106" s="10" t="s">
        <v>195</v>
      </c>
      <c r="G106" s="10" t="s">
        <v>196</v>
      </c>
      <c r="H106" s="10" t="s">
        <v>78</v>
      </c>
      <c r="I106" s="10" t="s">
        <v>202</v>
      </c>
      <c r="J106" s="10" t="s">
        <v>198</v>
      </c>
      <c r="K106" s="10" t="s">
        <v>154</v>
      </c>
      <c r="L106" s="10">
        <v>0</v>
      </c>
      <c r="M106" s="10" t="s">
        <v>82</v>
      </c>
      <c r="N106" s="12" t="s">
        <v>200</v>
      </c>
    </row>
    <row r="107" spans="1:14" ht="43.2" x14ac:dyDescent="0.3">
      <c r="A107" t="s">
        <v>748</v>
      </c>
      <c r="B107" s="10" t="s">
        <v>203</v>
      </c>
      <c r="C107" s="10" t="s">
        <v>23</v>
      </c>
      <c r="D107" s="10" t="s">
        <v>136</v>
      </c>
      <c r="E107" s="10" t="s">
        <v>137</v>
      </c>
      <c r="F107" s="10" t="s">
        <v>138</v>
      </c>
      <c r="G107" s="10" t="s">
        <v>204</v>
      </c>
      <c r="H107" s="10" t="s">
        <v>78</v>
      </c>
      <c r="I107" s="10" t="s">
        <v>149</v>
      </c>
      <c r="J107" s="10" t="s">
        <v>150</v>
      </c>
      <c r="K107" s="10" t="s">
        <v>154</v>
      </c>
      <c r="L107" s="10">
        <v>0</v>
      </c>
      <c r="M107" s="10" t="s">
        <v>82</v>
      </c>
      <c r="N107" s="12" t="s">
        <v>205</v>
      </c>
    </row>
    <row r="108" spans="1:14" ht="43.2" x14ac:dyDescent="0.3">
      <c r="A108" t="s">
        <v>748</v>
      </c>
      <c r="B108" s="10" t="s">
        <v>203</v>
      </c>
      <c r="C108" s="10" t="s">
        <v>23</v>
      </c>
      <c r="D108" s="10" t="s">
        <v>136</v>
      </c>
      <c r="E108" s="10" t="s">
        <v>137</v>
      </c>
      <c r="F108" s="10" t="s">
        <v>138</v>
      </c>
      <c r="G108" s="10" t="s">
        <v>204</v>
      </c>
      <c r="H108" s="10" t="s">
        <v>78</v>
      </c>
      <c r="I108" s="10" t="s">
        <v>149</v>
      </c>
      <c r="J108" s="10" t="s">
        <v>153</v>
      </c>
      <c r="K108" s="10" t="s">
        <v>206</v>
      </c>
      <c r="L108" s="10">
        <v>0.6</v>
      </c>
      <c r="M108" s="10" t="s">
        <v>82</v>
      </c>
      <c r="N108" s="12" t="s">
        <v>205</v>
      </c>
    </row>
    <row r="109" spans="1:14" ht="43.2" x14ac:dyDescent="0.3">
      <c r="A109" t="s">
        <v>748</v>
      </c>
      <c r="B109" s="10" t="s">
        <v>203</v>
      </c>
      <c r="C109" s="10" t="s">
        <v>23</v>
      </c>
      <c r="D109" s="10" t="s">
        <v>136</v>
      </c>
      <c r="E109" s="10" t="s">
        <v>137</v>
      </c>
      <c r="F109" s="10" t="s">
        <v>138</v>
      </c>
      <c r="G109" s="10" t="s">
        <v>204</v>
      </c>
      <c r="H109" s="10" t="s">
        <v>78</v>
      </c>
      <c r="I109" s="10" t="s">
        <v>149</v>
      </c>
      <c r="J109" s="10" t="s">
        <v>207</v>
      </c>
      <c r="K109" s="10" t="s">
        <v>154</v>
      </c>
      <c r="L109" s="10">
        <v>0</v>
      </c>
      <c r="M109" s="10" t="s">
        <v>82</v>
      </c>
      <c r="N109" s="12" t="s">
        <v>205</v>
      </c>
    </row>
    <row r="110" spans="1:14" ht="28.8" x14ac:dyDescent="0.3">
      <c r="A110" t="s">
        <v>748</v>
      </c>
      <c r="B110" s="10" t="s">
        <v>203</v>
      </c>
      <c r="C110" s="10" t="s">
        <v>23</v>
      </c>
      <c r="D110" s="10" t="s">
        <v>144</v>
      </c>
      <c r="E110" s="10" t="s">
        <v>137</v>
      </c>
      <c r="F110" s="10" t="s">
        <v>145</v>
      </c>
      <c r="G110" s="10" t="s">
        <v>204</v>
      </c>
      <c r="H110" s="10" t="s">
        <v>140</v>
      </c>
      <c r="I110" s="10" t="s">
        <v>149</v>
      </c>
      <c r="J110" s="10" t="s">
        <v>174</v>
      </c>
      <c r="K110" s="10" t="s">
        <v>208</v>
      </c>
      <c r="L110" s="10">
        <v>0.02</v>
      </c>
      <c r="M110" s="10" t="s">
        <v>82</v>
      </c>
      <c r="N110" s="12" t="s">
        <v>176</v>
      </c>
    </row>
    <row r="111" spans="1:14" ht="28.8" x14ac:dyDescent="0.3">
      <c r="A111" t="s">
        <v>748</v>
      </c>
      <c r="B111" s="10" t="s">
        <v>203</v>
      </c>
      <c r="C111" s="10" t="s">
        <v>23</v>
      </c>
      <c r="D111" s="10" t="s">
        <v>144</v>
      </c>
      <c r="E111" s="10" t="s">
        <v>137</v>
      </c>
      <c r="F111" s="10" t="s">
        <v>145</v>
      </c>
      <c r="G111" s="10" t="s">
        <v>204</v>
      </c>
      <c r="H111" s="10" t="s">
        <v>140</v>
      </c>
      <c r="I111" s="10" t="s">
        <v>149</v>
      </c>
      <c r="J111" s="10" t="s">
        <v>177</v>
      </c>
      <c r="K111" s="10" t="s">
        <v>209</v>
      </c>
      <c r="L111" s="10">
        <v>7.0000000000000007E-2</v>
      </c>
      <c r="M111" s="10" t="s">
        <v>82</v>
      </c>
      <c r="N111" s="12" t="s">
        <v>176</v>
      </c>
    </row>
    <row r="112" spans="1:14" ht="28.8" x14ac:dyDescent="0.3">
      <c r="A112" t="s">
        <v>748</v>
      </c>
      <c r="B112" s="10" t="s">
        <v>203</v>
      </c>
      <c r="C112" s="10" t="s">
        <v>23</v>
      </c>
      <c r="D112" s="10" t="s">
        <v>144</v>
      </c>
      <c r="E112" s="10" t="s">
        <v>137</v>
      </c>
      <c r="F112" s="10" t="s">
        <v>145</v>
      </c>
      <c r="G112" s="10" t="s">
        <v>204</v>
      </c>
      <c r="H112" s="10" t="s">
        <v>140</v>
      </c>
      <c r="I112" s="10" t="s">
        <v>149</v>
      </c>
      <c r="J112" s="10" t="s">
        <v>179</v>
      </c>
      <c r="K112" s="10" t="s">
        <v>210</v>
      </c>
      <c r="L112" s="10">
        <v>7.0000000000000007E-2</v>
      </c>
      <c r="M112" s="10" t="s">
        <v>82</v>
      </c>
      <c r="N112" s="12" t="s">
        <v>176</v>
      </c>
    </row>
    <row r="113" spans="1:14" ht="28.8" x14ac:dyDescent="0.3">
      <c r="A113" t="s">
        <v>748</v>
      </c>
      <c r="B113" s="10" t="s">
        <v>203</v>
      </c>
      <c r="C113" s="10" t="s">
        <v>23</v>
      </c>
      <c r="D113" s="10" t="s">
        <v>144</v>
      </c>
      <c r="E113" s="10" t="s">
        <v>137</v>
      </c>
      <c r="F113" s="10" t="s">
        <v>145</v>
      </c>
      <c r="G113" s="10" t="s">
        <v>211</v>
      </c>
      <c r="H113" s="10" t="s">
        <v>140</v>
      </c>
      <c r="I113" s="10" t="s">
        <v>149</v>
      </c>
      <c r="J113" s="10" t="s">
        <v>174</v>
      </c>
      <c r="K113" s="10" t="s">
        <v>175</v>
      </c>
      <c r="L113" s="10">
        <v>0.05</v>
      </c>
      <c r="M113" s="10" t="s">
        <v>82</v>
      </c>
      <c r="N113" s="12" t="s">
        <v>176</v>
      </c>
    </row>
    <row r="114" spans="1:14" ht="28.8" x14ac:dyDescent="0.3">
      <c r="A114" t="s">
        <v>748</v>
      </c>
      <c r="B114" s="10" t="s">
        <v>203</v>
      </c>
      <c r="C114" s="10" t="s">
        <v>23</v>
      </c>
      <c r="D114" s="10" t="s">
        <v>144</v>
      </c>
      <c r="E114" s="10" t="s">
        <v>137</v>
      </c>
      <c r="F114" s="10" t="s">
        <v>145</v>
      </c>
      <c r="G114" s="10" t="s">
        <v>211</v>
      </c>
      <c r="H114" s="10" t="s">
        <v>140</v>
      </c>
      <c r="I114" s="10" t="s">
        <v>149</v>
      </c>
      <c r="J114" s="10" t="s">
        <v>177</v>
      </c>
      <c r="K114" s="10" t="s">
        <v>151</v>
      </c>
      <c r="L114" s="10">
        <v>0</v>
      </c>
      <c r="M114" s="10" t="s">
        <v>82</v>
      </c>
      <c r="N114" s="12" t="s">
        <v>176</v>
      </c>
    </row>
    <row r="115" spans="1:14" ht="28.8" x14ac:dyDescent="0.3">
      <c r="A115" t="s">
        <v>748</v>
      </c>
      <c r="B115" s="10" t="s">
        <v>203</v>
      </c>
      <c r="C115" s="10" t="s">
        <v>23</v>
      </c>
      <c r="D115" s="10" t="s">
        <v>144</v>
      </c>
      <c r="E115" s="10" t="s">
        <v>137</v>
      </c>
      <c r="F115" s="10" t="s">
        <v>145</v>
      </c>
      <c r="G115" s="10" t="s">
        <v>211</v>
      </c>
      <c r="H115" s="10" t="s">
        <v>140</v>
      </c>
      <c r="I115" s="10" t="s">
        <v>149</v>
      </c>
      <c r="J115" s="10" t="s">
        <v>179</v>
      </c>
      <c r="K115" s="10" t="s">
        <v>212</v>
      </c>
      <c r="L115" s="10">
        <v>0.02</v>
      </c>
      <c r="M115" s="10" t="s">
        <v>82</v>
      </c>
      <c r="N115" s="12" t="s">
        <v>176</v>
      </c>
    </row>
    <row r="116" spans="1:14" ht="28.8" x14ac:dyDescent="0.3">
      <c r="A116" t="s">
        <v>748</v>
      </c>
      <c r="B116" s="10" t="s">
        <v>203</v>
      </c>
      <c r="C116" s="10" t="s">
        <v>181</v>
      </c>
      <c r="D116" s="10" t="s">
        <v>149</v>
      </c>
      <c r="E116" s="10" t="s">
        <v>137</v>
      </c>
      <c r="F116" s="10" t="s">
        <v>138</v>
      </c>
      <c r="G116" s="10" t="s">
        <v>211</v>
      </c>
      <c r="H116" s="10" t="s">
        <v>140</v>
      </c>
      <c r="I116" s="10" t="s">
        <v>149</v>
      </c>
      <c r="J116" s="10" t="s">
        <v>174</v>
      </c>
      <c r="K116" s="10" t="s">
        <v>212</v>
      </c>
      <c r="L116" s="10">
        <v>0.02</v>
      </c>
      <c r="M116" s="10" t="s">
        <v>82</v>
      </c>
      <c r="N116" s="12" t="s">
        <v>176</v>
      </c>
    </row>
    <row r="117" spans="1:14" ht="28.8" x14ac:dyDescent="0.3">
      <c r="A117" t="s">
        <v>748</v>
      </c>
      <c r="B117" s="10" t="s">
        <v>203</v>
      </c>
      <c r="C117" s="10" t="s">
        <v>181</v>
      </c>
      <c r="D117" s="10" t="s">
        <v>149</v>
      </c>
      <c r="E117" s="10" t="s">
        <v>137</v>
      </c>
      <c r="F117" s="10" t="s">
        <v>138</v>
      </c>
      <c r="G117" s="10" t="s">
        <v>211</v>
      </c>
      <c r="H117" s="10" t="s">
        <v>140</v>
      </c>
      <c r="I117" s="10" t="s">
        <v>149</v>
      </c>
      <c r="J117" s="10" t="s">
        <v>177</v>
      </c>
      <c r="K117" s="10" t="s">
        <v>213</v>
      </c>
      <c r="L117" s="10">
        <v>0.06</v>
      </c>
      <c r="M117" s="10" t="s">
        <v>82</v>
      </c>
      <c r="N117" s="12" t="s">
        <v>176</v>
      </c>
    </row>
    <row r="118" spans="1:14" ht="28.8" x14ac:dyDescent="0.3">
      <c r="A118" t="s">
        <v>748</v>
      </c>
      <c r="B118" s="10" t="s">
        <v>203</v>
      </c>
      <c r="C118" s="10" t="s">
        <v>181</v>
      </c>
      <c r="D118" s="10" t="s">
        <v>149</v>
      </c>
      <c r="E118" s="10" t="s">
        <v>137</v>
      </c>
      <c r="F118" s="10" t="s">
        <v>138</v>
      </c>
      <c r="G118" s="10" t="s">
        <v>211</v>
      </c>
      <c r="H118" s="10" t="s">
        <v>140</v>
      </c>
      <c r="I118" s="10" t="s">
        <v>149</v>
      </c>
      <c r="J118" s="10" t="s">
        <v>179</v>
      </c>
      <c r="K118" s="10" t="s">
        <v>151</v>
      </c>
      <c r="L118" s="10">
        <v>0</v>
      </c>
      <c r="M118" s="10" t="s">
        <v>82</v>
      </c>
      <c r="N118" s="12" t="s">
        <v>176</v>
      </c>
    </row>
    <row r="119" spans="1:14" ht="43.2" x14ac:dyDescent="0.3">
      <c r="A119" t="s">
        <v>748</v>
      </c>
      <c r="B119" s="10" t="s">
        <v>203</v>
      </c>
      <c r="C119" s="10" t="s">
        <v>181</v>
      </c>
      <c r="D119" s="10" t="s">
        <v>149</v>
      </c>
      <c r="E119" s="10" t="s">
        <v>137</v>
      </c>
      <c r="F119" s="10" t="s">
        <v>214</v>
      </c>
      <c r="G119" s="10" t="s">
        <v>211</v>
      </c>
      <c r="H119" s="10" t="s">
        <v>78</v>
      </c>
      <c r="I119" s="10">
        <v>1989</v>
      </c>
      <c r="J119" s="10" t="s">
        <v>215</v>
      </c>
      <c r="K119" s="10" t="s">
        <v>82</v>
      </c>
      <c r="L119" s="10" t="s">
        <v>82</v>
      </c>
      <c r="M119" s="10" t="s">
        <v>216</v>
      </c>
      <c r="N119" s="12" t="s">
        <v>217</v>
      </c>
    </row>
    <row r="120" spans="1:14" ht="43.2" x14ac:dyDescent="0.3">
      <c r="A120" t="s">
        <v>748</v>
      </c>
      <c r="B120" s="10" t="s">
        <v>218</v>
      </c>
      <c r="C120" s="10" t="s">
        <v>181</v>
      </c>
      <c r="D120" s="10" t="s">
        <v>149</v>
      </c>
      <c r="E120" s="10" t="s">
        <v>137</v>
      </c>
      <c r="F120" s="10" t="s">
        <v>214</v>
      </c>
      <c r="G120" s="10" t="s">
        <v>219</v>
      </c>
      <c r="H120" s="10" t="s">
        <v>78</v>
      </c>
      <c r="I120" s="10">
        <v>1989</v>
      </c>
      <c r="J120" s="10" t="s">
        <v>215</v>
      </c>
      <c r="K120" s="10" t="s">
        <v>82</v>
      </c>
      <c r="L120" s="10" t="s">
        <v>82</v>
      </c>
      <c r="M120" s="10" t="s">
        <v>220</v>
      </c>
      <c r="N120" s="12" t="s">
        <v>217</v>
      </c>
    </row>
    <row r="121" spans="1:14" ht="28.8" x14ac:dyDescent="0.3">
      <c r="A121" t="s">
        <v>748</v>
      </c>
      <c r="B121" s="10" t="s">
        <v>221</v>
      </c>
      <c r="C121" s="10" t="s">
        <v>23</v>
      </c>
      <c r="D121" s="10" t="s">
        <v>144</v>
      </c>
      <c r="E121" s="10" t="s">
        <v>137</v>
      </c>
      <c r="F121" s="10" t="s">
        <v>138</v>
      </c>
      <c r="G121" s="10" t="s">
        <v>204</v>
      </c>
      <c r="H121" s="10" t="s">
        <v>140</v>
      </c>
      <c r="I121" s="10" t="s">
        <v>149</v>
      </c>
      <c r="J121" s="10" t="s">
        <v>174</v>
      </c>
      <c r="K121" s="10" t="s">
        <v>161</v>
      </c>
      <c r="L121" s="10">
        <v>0.16</v>
      </c>
      <c r="M121" s="10" t="s">
        <v>82</v>
      </c>
      <c r="N121" s="12" t="s">
        <v>176</v>
      </c>
    </row>
    <row r="122" spans="1:14" ht="28.8" x14ac:dyDescent="0.3">
      <c r="A122" t="s">
        <v>748</v>
      </c>
      <c r="B122" s="10" t="s">
        <v>221</v>
      </c>
      <c r="C122" s="10" t="s">
        <v>23</v>
      </c>
      <c r="D122" s="10" t="s">
        <v>144</v>
      </c>
      <c r="E122" s="10" t="s">
        <v>137</v>
      </c>
      <c r="F122" s="10" t="s">
        <v>138</v>
      </c>
      <c r="G122" s="10" t="s">
        <v>204</v>
      </c>
      <c r="H122" s="10" t="s">
        <v>140</v>
      </c>
      <c r="I122" s="10" t="s">
        <v>149</v>
      </c>
      <c r="J122" s="10" t="s">
        <v>177</v>
      </c>
      <c r="K122" s="10" t="s">
        <v>222</v>
      </c>
      <c r="L122" s="10">
        <v>0.11</v>
      </c>
      <c r="M122" s="10" t="s">
        <v>82</v>
      </c>
      <c r="N122" s="12" t="s">
        <v>176</v>
      </c>
    </row>
    <row r="123" spans="1:14" ht="28.8" x14ac:dyDescent="0.3">
      <c r="A123" t="s">
        <v>748</v>
      </c>
      <c r="B123" s="10" t="s">
        <v>221</v>
      </c>
      <c r="C123" s="10" t="s">
        <v>23</v>
      </c>
      <c r="D123" s="10" t="s">
        <v>144</v>
      </c>
      <c r="E123" s="10" t="s">
        <v>137</v>
      </c>
      <c r="F123" s="10" t="s">
        <v>138</v>
      </c>
      <c r="G123" s="10" t="s">
        <v>204</v>
      </c>
      <c r="H123" s="10" t="s">
        <v>140</v>
      </c>
      <c r="I123" s="10" t="s">
        <v>149</v>
      </c>
      <c r="J123" s="10" t="s">
        <v>179</v>
      </c>
      <c r="K123" s="10" t="s">
        <v>222</v>
      </c>
      <c r="L123" s="10">
        <v>0.05</v>
      </c>
      <c r="M123" s="10" t="s">
        <v>82</v>
      </c>
      <c r="N123" s="12" t="s">
        <v>176</v>
      </c>
    </row>
    <row r="124" spans="1:14" ht="28.8" x14ac:dyDescent="0.3">
      <c r="A124" t="s">
        <v>748</v>
      </c>
      <c r="B124" s="10" t="s">
        <v>221</v>
      </c>
      <c r="C124" s="10" t="s">
        <v>23</v>
      </c>
      <c r="D124" s="10" t="s">
        <v>144</v>
      </c>
      <c r="E124" s="10" t="s">
        <v>137</v>
      </c>
      <c r="F124" s="10" t="s">
        <v>138</v>
      </c>
      <c r="G124" s="10" t="s">
        <v>211</v>
      </c>
      <c r="H124" s="10" t="s">
        <v>140</v>
      </c>
      <c r="I124" s="10" t="s">
        <v>149</v>
      </c>
      <c r="J124" s="10" t="s">
        <v>174</v>
      </c>
      <c r="K124" s="10" t="s">
        <v>223</v>
      </c>
      <c r="L124" s="10">
        <v>0.33</v>
      </c>
      <c r="M124" s="10" t="s">
        <v>82</v>
      </c>
      <c r="N124" s="12" t="s">
        <v>176</v>
      </c>
    </row>
    <row r="125" spans="1:14" ht="28.8" x14ac:dyDescent="0.3">
      <c r="A125" t="s">
        <v>748</v>
      </c>
      <c r="B125" s="10" t="s">
        <v>221</v>
      </c>
      <c r="C125" s="10" t="s">
        <v>23</v>
      </c>
      <c r="D125" s="10" t="s">
        <v>144</v>
      </c>
      <c r="E125" s="10" t="s">
        <v>137</v>
      </c>
      <c r="F125" s="10" t="s">
        <v>138</v>
      </c>
      <c r="G125" s="10" t="s">
        <v>211</v>
      </c>
      <c r="H125" s="10" t="s">
        <v>140</v>
      </c>
      <c r="I125" s="10" t="s">
        <v>149</v>
      </c>
      <c r="J125" s="10" t="s">
        <v>177</v>
      </c>
      <c r="K125" s="10" t="s">
        <v>224</v>
      </c>
      <c r="L125" s="10">
        <v>0.05</v>
      </c>
      <c r="M125" s="10" t="s">
        <v>82</v>
      </c>
      <c r="N125" s="12" t="s">
        <v>176</v>
      </c>
    </row>
    <row r="126" spans="1:14" ht="28.8" x14ac:dyDescent="0.3">
      <c r="A126" t="s">
        <v>748</v>
      </c>
      <c r="B126" s="10" t="s">
        <v>221</v>
      </c>
      <c r="C126" s="10" t="s">
        <v>23</v>
      </c>
      <c r="D126" s="10" t="s">
        <v>144</v>
      </c>
      <c r="E126" s="10" t="s">
        <v>137</v>
      </c>
      <c r="F126" s="10" t="s">
        <v>138</v>
      </c>
      <c r="G126" s="10" t="s">
        <v>211</v>
      </c>
      <c r="H126" s="10" t="s">
        <v>140</v>
      </c>
      <c r="I126" s="10" t="s">
        <v>149</v>
      </c>
      <c r="J126" s="10" t="s">
        <v>179</v>
      </c>
      <c r="K126" s="10" t="s">
        <v>225</v>
      </c>
      <c r="L126" s="10">
        <v>0.19</v>
      </c>
      <c r="M126" s="10" t="s">
        <v>82</v>
      </c>
      <c r="N126" s="12" t="s">
        <v>176</v>
      </c>
    </row>
    <row r="127" spans="1:14" ht="28.8" x14ac:dyDescent="0.3">
      <c r="A127" t="s">
        <v>748</v>
      </c>
      <c r="B127" s="10" t="s">
        <v>221</v>
      </c>
      <c r="C127" s="10" t="s">
        <v>23</v>
      </c>
      <c r="D127" s="10" t="s">
        <v>144</v>
      </c>
      <c r="E127" s="10" t="s">
        <v>137</v>
      </c>
      <c r="F127" s="10" t="s">
        <v>138</v>
      </c>
      <c r="G127" s="10" t="s">
        <v>226</v>
      </c>
      <c r="H127" s="10" t="s">
        <v>140</v>
      </c>
      <c r="I127" s="10" t="s">
        <v>149</v>
      </c>
      <c r="J127" s="10" t="s">
        <v>227</v>
      </c>
      <c r="K127" s="10" t="s">
        <v>228</v>
      </c>
      <c r="L127" s="10" t="s">
        <v>81</v>
      </c>
      <c r="M127" s="10" t="s">
        <v>82</v>
      </c>
      <c r="N127" s="12" t="s">
        <v>229</v>
      </c>
    </row>
    <row r="128" spans="1:14" ht="28.8" x14ac:dyDescent="0.3">
      <c r="A128" t="s">
        <v>748</v>
      </c>
      <c r="B128" s="10" t="s">
        <v>221</v>
      </c>
      <c r="C128" s="10" t="s">
        <v>23</v>
      </c>
      <c r="D128" s="10" t="s">
        <v>144</v>
      </c>
      <c r="E128" s="10" t="s">
        <v>137</v>
      </c>
      <c r="F128" s="10" t="s">
        <v>138</v>
      </c>
      <c r="G128" s="10" t="s">
        <v>226</v>
      </c>
      <c r="H128" s="10" t="s">
        <v>140</v>
      </c>
      <c r="I128" s="10" t="s">
        <v>149</v>
      </c>
      <c r="J128" s="10" t="s">
        <v>230</v>
      </c>
      <c r="K128" s="10" t="s">
        <v>228</v>
      </c>
      <c r="L128" s="10" t="s">
        <v>81</v>
      </c>
      <c r="M128" s="10" t="s">
        <v>82</v>
      </c>
      <c r="N128" s="12" t="s">
        <v>229</v>
      </c>
    </row>
    <row r="129" spans="1:14" ht="28.8" x14ac:dyDescent="0.3">
      <c r="A129" t="s">
        <v>748</v>
      </c>
      <c r="B129" s="10" t="s">
        <v>221</v>
      </c>
      <c r="C129" s="10" t="s">
        <v>23</v>
      </c>
      <c r="D129" s="10" t="s">
        <v>144</v>
      </c>
      <c r="E129" s="10" t="s">
        <v>137</v>
      </c>
      <c r="F129" s="10" t="s">
        <v>138</v>
      </c>
      <c r="G129" s="10" t="s">
        <v>226</v>
      </c>
      <c r="H129" s="10" t="s">
        <v>140</v>
      </c>
      <c r="I129" s="10" t="s">
        <v>149</v>
      </c>
      <c r="J129" s="10" t="s">
        <v>231</v>
      </c>
      <c r="K129" s="10" t="s">
        <v>232</v>
      </c>
      <c r="L129" s="10" t="s">
        <v>81</v>
      </c>
      <c r="M129" s="10" t="s">
        <v>82</v>
      </c>
      <c r="N129" s="12" t="s">
        <v>229</v>
      </c>
    </row>
    <row r="130" spans="1:14" ht="28.8" x14ac:dyDescent="0.3">
      <c r="A130" t="s">
        <v>748</v>
      </c>
      <c r="B130" s="10" t="s">
        <v>221</v>
      </c>
      <c r="C130" s="10" t="s">
        <v>23</v>
      </c>
      <c r="D130" s="10" t="s">
        <v>144</v>
      </c>
      <c r="E130" s="10" t="s">
        <v>137</v>
      </c>
      <c r="F130" s="10" t="s">
        <v>138</v>
      </c>
      <c r="G130" s="10" t="s">
        <v>226</v>
      </c>
      <c r="H130" s="10" t="s">
        <v>140</v>
      </c>
      <c r="I130" s="10" t="s">
        <v>149</v>
      </c>
      <c r="J130" s="10" t="s">
        <v>233</v>
      </c>
      <c r="K130" s="10" t="s">
        <v>234</v>
      </c>
      <c r="L130" s="10" t="s">
        <v>81</v>
      </c>
      <c r="M130" s="10" t="s">
        <v>82</v>
      </c>
      <c r="N130" s="12" t="s">
        <v>229</v>
      </c>
    </row>
    <row r="131" spans="1:14" ht="28.8" x14ac:dyDescent="0.3">
      <c r="A131" t="s">
        <v>748</v>
      </c>
      <c r="B131" s="10" t="s">
        <v>221</v>
      </c>
      <c r="C131" s="10" t="s">
        <v>23</v>
      </c>
      <c r="D131" s="10" t="s">
        <v>144</v>
      </c>
      <c r="E131" s="10" t="s">
        <v>137</v>
      </c>
      <c r="F131" s="10" t="s">
        <v>138</v>
      </c>
      <c r="G131" s="10" t="s">
        <v>226</v>
      </c>
      <c r="H131" s="10" t="s">
        <v>140</v>
      </c>
      <c r="I131" s="10" t="s">
        <v>149</v>
      </c>
      <c r="J131" s="10" t="s">
        <v>235</v>
      </c>
      <c r="K131" s="10" t="s">
        <v>236</v>
      </c>
      <c r="L131" s="10" t="s">
        <v>81</v>
      </c>
      <c r="M131" s="10" t="s">
        <v>82</v>
      </c>
      <c r="N131" s="12" t="s">
        <v>229</v>
      </c>
    </row>
    <row r="132" spans="1:14" ht="28.8" x14ac:dyDescent="0.3">
      <c r="A132" t="s">
        <v>748</v>
      </c>
      <c r="B132" s="10" t="s">
        <v>221</v>
      </c>
      <c r="C132" s="10" t="s">
        <v>181</v>
      </c>
      <c r="D132" s="10" t="s">
        <v>149</v>
      </c>
      <c r="E132" s="10" t="s">
        <v>137</v>
      </c>
      <c r="F132" s="10" t="s">
        <v>138</v>
      </c>
      <c r="G132" s="10" t="s">
        <v>219</v>
      </c>
      <c r="H132" s="10" t="s">
        <v>140</v>
      </c>
      <c r="I132" s="10" t="s">
        <v>149</v>
      </c>
      <c r="J132" s="10" t="s">
        <v>153</v>
      </c>
      <c r="K132" s="10" t="s">
        <v>237</v>
      </c>
      <c r="L132" s="10">
        <v>0.15</v>
      </c>
      <c r="M132" s="10" t="s">
        <v>82</v>
      </c>
      <c r="N132" s="12" t="s">
        <v>176</v>
      </c>
    </row>
    <row r="133" spans="1:14" ht="28.8" x14ac:dyDescent="0.3">
      <c r="A133" t="s">
        <v>748</v>
      </c>
      <c r="B133" s="10" t="s">
        <v>221</v>
      </c>
      <c r="C133" s="10" t="s">
        <v>181</v>
      </c>
      <c r="D133" s="10" t="s">
        <v>149</v>
      </c>
      <c r="E133" s="10" t="s">
        <v>137</v>
      </c>
      <c r="F133" s="10" t="s">
        <v>138</v>
      </c>
      <c r="G133" s="10" t="s">
        <v>219</v>
      </c>
      <c r="H133" s="10" t="s">
        <v>140</v>
      </c>
      <c r="I133" s="10" t="s">
        <v>149</v>
      </c>
      <c r="J133" s="10" t="s">
        <v>156</v>
      </c>
      <c r="K133" s="10" t="s">
        <v>238</v>
      </c>
      <c r="L133" s="10">
        <v>0.19</v>
      </c>
      <c r="M133" s="10" t="s">
        <v>82</v>
      </c>
      <c r="N133" s="12" t="s">
        <v>176</v>
      </c>
    </row>
    <row r="134" spans="1:14" ht="28.8" x14ac:dyDescent="0.3">
      <c r="A134" t="s">
        <v>748</v>
      </c>
      <c r="B134" s="10" t="s">
        <v>221</v>
      </c>
      <c r="C134" s="10" t="s">
        <v>181</v>
      </c>
      <c r="D134" s="10" t="s">
        <v>149</v>
      </c>
      <c r="E134" s="10" t="s">
        <v>137</v>
      </c>
      <c r="F134" s="10" t="s">
        <v>138</v>
      </c>
      <c r="G134" s="10" t="s">
        <v>219</v>
      </c>
      <c r="H134" s="10" t="s">
        <v>140</v>
      </c>
      <c r="I134" s="10" t="s">
        <v>149</v>
      </c>
      <c r="J134" s="10" t="s">
        <v>207</v>
      </c>
      <c r="K134" s="10" t="s">
        <v>239</v>
      </c>
      <c r="L134" s="10">
        <v>0.18</v>
      </c>
      <c r="M134" s="10" t="s">
        <v>82</v>
      </c>
      <c r="N134" s="12" t="s">
        <v>176</v>
      </c>
    </row>
    <row r="135" spans="1:14" ht="43.2" x14ac:dyDescent="0.3">
      <c r="A135" t="s">
        <v>748</v>
      </c>
      <c r="B135" s="10" t="s">
        <v>221</v>
      </c>
      <c r="C135" s="10" t="s">
        <v>181</v>
      </c>
      <c r="D135" s="10" t="s">
        <v>149</v>
      </c>
      <c r="E135" s="10" t="s">
        <v>137</v>
      </c>
      <c r="F135" s="10" t="s">
        <v>214</v>
      </c>
      <c r="G135" s="10" t="s">
        <v>240</v>
      </c>
      <c r="H135" s="10" t="s">
        <v>78</v>
      </c>
      <c r="I135" s="10">
        <v>1990</v>
      </c>
      <c r="J135" s="10" t="s">
        <v>241</v>
      </c>
      <c r="K135" s="10" t="s">
        <v>82</v>
      </c>
      <c r="L135" s="10" t="s">
        <v>82</v>
      </c>
      <c r="M135" s="10" t="s">
        <v>242</v>
      </c>
      <c r="N135" s="12" t="s">
        <v>217</v>
      </c>
    </row>
    <row r="136" spans="1:14" ht="43.2" x14ac:dyDescent="0.3">
      <c r="A136" t="s">
        <v>748</v>
      </c>
      <c r="B136" s="10" t="s">
        <v>221</v>
      </c>
      <c r="C136" s="10" t="s">
        <v>181</v>
      </c>
      <c r="D136" s="10" t="s">
        <v>149</v>
      </c>
      <c r="E136" s="10" t="s">
        <v>137</v>
      </c>
      <c r="F136" s="10" t="s">
        <v>214</v>
      </c>
      <c r="G136" s="10" t="s">
        <v>243</v>
      </c>
      <c r="H136" s="10" t="s">
        <v>78</v>
      </c>
      <c r="I136" s="10">
        <v>1990</v>
      </c>
      <c r="J136" s="10" t="s">
        <v>241</v>
      </c>
      <c r="K136" s="10" t="s">
        <v>82</v>
      </c>
      <c r="L136" s="10" t="s">
        <v>82</v>
      </c>
      <c r="M136" s="10" t="s">
        <v>244</v>
      </c>
      <c r="N136" s="12" t="s">
        <v>217</v>
      </c>
    </row>
    <row r="137" spans="1:14" ht="43.2" x14ac:dyDescent="0.3">
      <c r="A137" t="s">
        <v>748</v>
      </c>
      <c r="B137" s="10" t="s">
        <v>221</v>
      </c>
      <c r="C137" s="10" t="s">
        <v>181</v>
      </c>
      <c r="D137" s="10" t="s">
        <v>149</v>
      </c>
      <c r="E137" s="10" t="s">
        <v>137</v>
      </c>
      <c r="F137" s="10" t="s">
        <v>214</v>
      </c>
      <c r="G137" s="10" t="s">
        <v>245</v>
      </c>
      <c r="H137" s="10" t="s">
        <v>78</v>
      </c>
      <c r="I137" s="10">
        <v>1989</v>
      </c>
      <c r="J137" s="10" t="s">
        <v>241</v>
      </c>
      <c r="K137" s="10" t="s">
        <v>82</v>
      </c>
      <c r="L137" s="10" t="s">
        <v>82</v>
      </c>
      <c r="M137" s="10" t="s">
        <v>151</v>
      </c>
      <c r="N137" s="12" t="s">
        <v>217</v>
      </c>
    </row>
    <row r="138" spans="1:14" ht="43.2" x14ac:dyDescent="0.3">
      <c r="A138" t="s">
        <v>748</v>
      </c>
      <c r="B138" s="10" t="s">
        <v>221</v>
      </c>
      <c r="C138" s="10" t="s">
        <v>181</v>
      </c>
      <c r="D138" s="10" t="s">
        <v>149</v>
      </c>
      <c r="E138" s="10" t="s">
        <v>137</v>
      </c>
      <c r="F138" s="10" t="s">
        <v>214</v>
      </c>
      <c r="G138" s="10" t="s">
        <v>246</v>
      </c>
      <c r="H138" s="10" t="s">
        <v>78</v>
      </c>
      <c r="I138" s="10">
        <v>1990</v>
      </c>
      <c r="J138" s="10" t="s">
        <v>241</v>
      </c>
      <c r="K138" s="10" t="s">
        <v>82</v>
      </c>
      <c r="L138" s="10" t="s">
        <v>82</v>
      </c>
      <c r="M138" s="10" t="s">
        <v>247</v>
      </c>
      <c r="N138" s="12" t="s">
        <v>217</v>
      </c>
    </row>
    <row r="139" spans="1:14" ht="43.2" x14ac:dyDescent="0.3">
      <c r="A139" t="s">
        <v>748</v>
      </c>
      <c r="B139" s="10" t="s">
        <v>221</v>
      </c>
      <c r="C139" s="10" t="s">
        <v>181</v>
      </c>
      <c r="D139" s="10" t="s">
        <v>149</v>
      </c>
      <c r="E139" s="10" t="s">
        <v>137</v>
      </c>
      <c r="F139" s="10" t="s">
        <v>145</v>
      </c>
      <c r="G139" s="10" t="s">
        <v>219</v>
      </c>
      <c r="H139" s="10" t="s">
        <v>78</v>
      </c>
      <c r="I139" s="10"/>
      <c r="J139" s="10" t="s">
        <v>248</v>
      </c>
      <c r="K139" s="10" t="s">
        <v>249</v>
      </c>
      <c r="L139" s="10" t="s">
        <v>81</v>
      </c>
      <c r="M139" s="10" t="s">
        <v>82</v>
      </c>
      <c r="N139" s="12" t="s">
        <v>250</v>
      </c>
    </row>
    <row r="140" spans="1:14" ht="43.2" x14ac:dyDescent="0.3">
      <c r="A140" t="s">
        <v>748</v>
      </c>
      <c r="B140" s="10" t="s">
        <v>221</v>
      </c>
      <c r="C140" s="10" t="s">
        <v>181</v>
      </c>
      <c r="D140" s="10" t="s">
        <v>149</v>
      </c>
      <c r="E140" s="10" t="s">
        <v>137</v>
      </c>
      <c r="F140" s="10" t="s">
        <v>145</v>
      </c>
      <c r="G140" s="10" t="s">
        <v>251</v>
      </c>
      <c r="H140" s="10" t="s">
        <v>140</v>
      </c>
      <c r="I140" s="10" t="s">
        <v>252</v>
      </c>
      <c r="J140" s="10" t="s">
        <v>230</v>
      </c>
      <c r="K140" s="10" t="s">
        <v>82</v>
      </c>
      <c r="L140" s="10" t="s">
        <v>82</v>
      </c>
      <c r="M140" s="10" t="s">
        <v>253</v>
      </c>
      <c r="N140" s="12" t="s">
        <v>254</v>
      </c>
    </row>
    <row r="141" spans="1:14" ht="43.2" x14ac:dyDescent="0.3">
      <c r="A141" t="s">
        <v>748</v>
      </c>
      <c r="B141" s="10" t="s">
        <v>221</v>
      </c>
      <c r="C141" s="10" t="s">
        <v>181</v>
      </c>
      <c r="D141" s="10" t="s">
        <v>149</v>
      </c>
      <c r="E141" s="10" t="s">
        <v>137</v>
      </c>
      <c r="F141" s="10" t="s">
        <v>145</v>
      </c>
      <c r="G141" s="10" t="s">
        <v>255</v>
      </c>
      <c r="H141" s="10" t="s">
        <v>140</v>
      </c>
      <c r="I141" s="10" t="s">
        <v>256</v>
      </c>
      <c r="J141" s="10" t="s">
        <v>230</v>
      </c>
      <c r="K141" s="10" t="s">
        <v>82</v>
      </c>
      <c r="L141" s="10" t="s">
        <v>82</v>
      </c>
      <c r="M141" s="10" t="s">
        <v>257</v>
      </c>
      <c r="N141" s="12" t="s">
        <v>254</v>
      </c>
    </row>
    <row r="142" spans="1:14" ht="43.2" x14ac:dyDescent="0.3">
      <c r="A142" t="s">
        <v>748</v>
      </c>
      <c r="B142" s="10" t="s">
        <v>221</v>
      </c>
      <c r="C142" s="10" t="s">
        <v>181</v>
      </c>
      <c r="D142" s="10" t="s">
        <v>149</v>
      </c>
      <c r="E142" s="10" t="s">
        <v>258</v>
      </c>
      <c r="F142" s="10" t="s">
        <v>138</v>
      </c>
      <c r="G142" s="10" t="s">
        <v>255</v>
      </c>
      <c r="H142" s="10" t="s">
        <v>140</v>
      </c>
      <c r="I142" s="10" t="s">
        <v>259</v>
      </c>
      <c r="J142" s="10" t="s">
        <v>230</v>
      </c>
      <c r="K142" s="10" t="s">
        <v>82</v>
      </c>
      <c r="L142" s="10" t="s">
        <v>82</v>
      </c>
      <c r="M142" s="10" t="s">
        <v>260</v>
      </c>
      <c r="N142" s="12" t="s">
        <v>254</v>
      </c>
    </row>
    <row r="143" spans="1:14" ht="43.2" x14ac:dyDescent="0.3">
      <c r="A143" t="s">
        <v>748</v>
      </c>
      <c r="B143" s="10" t="s">
        <v>221</v>
      </c>
      <c r="C143" s="10" t="s">
        <v>181</v>
      </c>
      <c r="D143" s="10" t="s">
        <v>149</v>
      </c>
      <c r="E143" s="10" t="s">
        <v>258</v>
      </c>
      <c r="F143" s="10" t="s">
        <v>138</v>
      </c>
      <c r="G143" s="10" t="s">
        <v>261</v>
      </c>
      <c r="H143" s="10" t="s">
        <v>140</v>
      </c>
      <c r="I143" s="10" t="s">
        <v>262</v>
      </c>
      <c r="J143" s="10" t="s">
        <v>230</v>
      </c>
      <c r="K143" s="10" t="s">
        <v>82</v>
      </c>
      <c r="L143" s="10" t="s">
        <v>82</v>
      </c>
      <c r="M143" s="10" t="s">
        <v>263</v>
      </c>
      <c r="N143" s="12" t="s">
        <v>254</v>
      </c>
    </row>
    <row r="144" spans="1:14" ht="57.6" x14ac:dyDescent="0.3">
      <c r="A144" t="s">
        <v>748</v>
      </c>
      <c r="B144" s="10" t="s">
        <v>221</v>
      </c>
      <c r="C144" s="10" t="s">
        <v>181</v>
      </c>
      <c r="D144" s="10" t="s">
        <v>149</v>
      </c>
      <c r="E144" s="10" t="s">
        <v>137</v>
      </c>
      <c r="F144" s="10" t="s">
        <v>138</v>
      </c>
      <c r="G144" s="10" t="s">
        <v>219</v>
      </c>
      <c r="H144" s="10" t="s">
        <v>140</v>
      </c>
      <c r="I144" s="10" t="s">
        <v>264</v>
      </c>
      <c r="J144" s="10" t="s">
        <v>265</v>
      </c>
      <c r="K144" s="10" t="s">
        <v>232</v>
      </c>
      <c r="L144" s="10" t="s">
        <v>81</v>
      </c>
      <c r="M144" s="10" t="s">
        <v>82</v>
      </c>
      <c r="N144" s="12" t="s">
        <v>266</v>
      </c>
    </row>
    <row r="145" spans="1:14" ht="57.6" x14ac:dyDescent="0.3">
      <c r="A145" t="s">
        <v>748</v>
      </c>
      <c r="B145" s="10" t="s">
        <v>221</v>
      </c>
      <c r="C145" s="10" t="s">
        <v>181</v>
      </c>
      <c r="D145" s="10" t="s">
        <v>149</v>
      </c>
      <c r="E145" s="10" t="s">
        <v>137</v>
      </c>
      <c r="F145" s="10" t="s">
        <v>138</v>
      </c>
      <c r="G145" s="10" t="s">
        <v>219</v>
      </c>
      <c r="H145" s="10" t="s">
        <v>140</v>
      </c>
      <c r="I145" s="10" t="s">
        <v>267</v>
      </c>
      <c r="J145" s="10" t="s">
        <v>265</v>
      </c>
      <c r="K145" s="10" t="s">
        <v>170</v>
      </c>
      <c r="L145" s="10" t="s">
        <v>81</v>
      </c>
      <c r="M145" s="10" t="s">
        <v>82</v>
      </c>
      <c r="N145" s="12" t="s">
        <v>266</v>
      </c>
    </row>
    <row r="146" spans="1:14" ht="57.6" x14ac:dyDescent="0.3">
      <c r="A146" t="s">
        <v>748</v>
      </c>
      <c r="B146" s="10" t="s">
        <v>221</v>
      </c>
      <c r="C146" s="10" t="s">
        <v>181</v>
      </c>
      <c r="D146" s="10" t="s">
        <v>149</v>
      </c>
      <c r="E146" s="10" t="s">
        <v>137</v>
      </c>
      <c r="F146" s="10" t="s">
        <v>138</v>
      </c>
      <c r="G146" s="10" t="s">
        <v>219</v>
      </c>
      <c r="H146" s="10" t="s">
        <v>140</v>
      </c>
      <c r="I146" s="10" t="s">
        <v>264</v>
      </c>
      <c r="J146" s="10" t="s">
        <v>231</v>
      </c>
      <c r="K146" s="10" t="s">
        <v>142</v>
      </c>
      <c r="L146" s="10" t="s">
        <v>81</v>
      </c>
      <c r="M146" s="10" t="s">
        <v>82</v>
      </c>
      <c r="N146" s="12" t="s">
        <v>266</v>
      </c>
    </row>
    <row r="147" spans="1:14" ht="58.2" thickBot="1" x14ac:dyDescent="0.35">
      <c r="A147" t="s">
        <v>748</v>
      </c>
      <c r="B147" s="14" t="s">
        <v>221</v>
      </c>
      <c r="C147" s="14" t="s">
        <v>181</v>
      </c>
      <c r="D147" s="14" t="s">
        <v>149</v>
      </c>
      <c r="E147" s="14" t="s">
        <v>137</v>
      </c>
      <c r="F147" s="14" t="s">
        <v>138</v>
      </c>
      <c r="G147" s="14" t="s">
        <v>219</v>
      </c>
      <c r="H147" s="14" t="s">
        <v>140</v>
      </c>
      <c r="I147" s="14" t="s">
        <v>267</v>
      </c>
      <c r="J147" s="14" t="s">
        <v>231</v>
      </c>
      <c r="K147" s="14" t="s">
        <v>268</v>
      </c>
      <c r="L147" s="14" t="s">
        <v>81</v>
      </c>
      <c r="M147" s="14" t="s">
        <v>82</v>
      </c>
      <c r="N147" s="15" t="s">
        <v>266</v>
      </c>
    </row>
    <row r="149" spans="1:14" ht="15" thickBot="1" x14ac:dyDescent="0.35"/>
    <row r="150" spans="1:14" ht="25.2" x14ac:dyDescent="0.3">
      <c r="B150" s="13" t="s">
        <v>269</v>
      </c>
      <c r="C150" s="13" t="s">
        <v>108</v>
      </c>
      <c r="D150" s="13" t="s">
        <v>23</v>
      </c>
      <c r="E150" s="13" t="s">
        <v>5</v>
      </c>
      <c r="F150" s="13" t="s">
        <v>272</v>
      </c>
      <c r="G150" s="49" t="s">
        <v>60</v>
      </c>
      <c r="H150" s="13" t="s">
        <v>118</v>
      </c>
      <c r="I150" s="13" t="s">
        <v>7</v>
      </c>
      <c r="J150" s="51" t="s">
        <v>62</v>
      </c>
      <c r="K150" s="51"/>
      <c r="L150" s="49" t="s">
        <v>17</v>
      </c>
    </row>
    <row r="151" spans="1:14" ht="25.2" x14ac:dyDescent="0.3">
      <c r="B151" s="9" t="s">
        <v>270</v>
      </c>
      <c r="C151" s="9" t="s">
        <v>109</v>
      </c>
      <c r="D151" s="9" t="s">
        <v>110</v>
      </c>
      <c r="E151" s="9" t="s">
        <v>112</v>
      </c>
      <c r="F151" s="9" t="s">
        <v>273</v>
      </c>
      <c r="G151" s="50"/>
      <c r="H151" s="9" t="s">
        <v>119</v>
      </c>
      <c r="I151" s="9" t="s">
        <v>8</v>
      </c>
      <c r="J151" s="48" t="s">
        <v>63</v>
      </c>
      <c r="K151" s="48"/>
      <c r="L151" s="50"/>
    </row>
    <row r="152" spans="1:14" ht="25.2" x14ac:dyDescent="0.3">
      <c r="B152" s="9" t="s">
        <v>271</v>
      </c>
      <c r="C152" s="9"/>
      <c r="D152" s="9"/>
      <c r="E152" s="9"/>
      <c r="F152" s="9" t="s">
        <v>274</v>
      </c>
      <c r="G152" s="50"/>
      <c r="H152" s="9" t="s">
        <v>120</v>
      </c>
      <c r="I152" s="9" t="s">
        <v>61</v>
      </c>
      <c r="J152" s="48" t="s">
        <v>64</v>
      </c>
      <c r="K152" s="48"/>
      <c r="L152" s="50"/>
    </row>
    <row r="153" spans="1:14" ht="25.2" x14ac:dyDescent="0.3">
      <c r="B153" s="9"/>
      <c r="C153" s="9"/>
      <c r="D153" s="9"/>
      <c r="E153" s="9"/>
      <c r="F153" s="9"/>
      <c r="G153" s="50"/>
      <c r="H153" s="9" t="s">
        <v>121</v>
      </c>
      <c r="I153" s="9" t="s">
        <v>59</v>
      </c>
      <c r="J153" s="48" t="s">
        <v>122</v>
      </c>
      <c r="K153" s="48"/>
      <c r="L153" s="50"/>
    </row>
    <row r="154" spans="1:14" x14ac:dyDescent="0.3">
      <c r="B154" s="9"/>
      <c r="C154" s="9"/>
      <c r="D154" s="9"/>
      <c r="E154" s="9"/>
      <c r="F154" s="9"/>
      <c r="G154" s="50"/>
      <c r="H154" s="9"/>
      <c r="I154" s="9"/>
      <c r="J154" s="48" t="s">
        <v>123</v>
      </c>
      <c r="K154" s="48"/>
      <c r="L154" s="50"/>
    </row>
    <row r="155" spans="1:14" x14ac:dyDescent="0.3">
      <c r="B155" s="9"/>
      <c r="C155" s="9"/>
      <c r="D155" s="9"/>
      <c r="E155" s="9"/>
      <c r="F155" s="9"/>
      <c r="G155" s="50"/>
      <c r="H155" s="9"/>
      <c r="I155" s="9"/>
      <c r="J155" s="48" t="s">
        <v>275</v>
      </c>
      <c r="K155" s="48"/>
      <c r="L155" s="50"/>
    </row>
    <row r="156" spans="1:14" x14ac:dyDescent="0.3">
      <c r="B156" s="9"/>
      <c r="C156" s="9"/>
      <c r="D156" s="9"/>
      <c r="E156" s="9"/>
      <c r="F156" s="9"/>
      <c r="G156" s="50"/>
      <c r="H156" s="9"/>
      <c r="I156" s="9"/>
      <c r="J156" s="48" t="s">
        <v>132</v>
      </c>
      <c r="K156" s="48"/>
      <c r="L156" s="50"/>
    </row>
    <row r="157" spans="1:14" x14ac:dyDescent="0.3">
      <c r="B157" s="9"/>
      <c r="C157" s="9"/>
      <c r="D157" s="9"/>
      <c r="E157" s="9"/>
      <c r="F157" s="9"/>
      <c r="G157" s="50"/>
      <c r="H157" s="9"/>
      <c r="I157" s="9"/>
      <c r="J157" s="48" t="s">
        <v>68</v>
      </c>
      <c r="K157" s="48"/>
      <c r="L157" s="50"/>
    </row>
    <row r="158" spans="1:14" x14ac:dyDescent="0.3">
      <c r="B158" s="9"/>
      <c r="C158" s="9"/>
      <c r="D158" s="9"/>
      <c r="E158" s="9"/>
      <c r="F158" s="9"/>
      <c r="G158" s="50"/>
      <c r="H158" s="9"/>
      <c r="I158" s="9"/>
      <c r="J158" s="48" t="s">
        <v>59</v>
      </c>
      <c r="K158" s="48"/>
      <c r="L158" s="50"/>
    </row>
    <row r="159" spans="1:14" ht="16.5" customHeight="1" x14ac:dyDescent="0.3">
      <c r="B159" s="9"/>
      <c r="C159" s="9"/>
      <c r="D159" s="9"/>
      <c r="E159" s="9"/>
      <c r="F159" s="9"/>
      <c r="G159" s="50"/>
      <c r="H159" s="9"/>
      <c r="I159" s="9"/>
      <c r="J159" s="48" t="s">
        <v>276</v>
      </c>
      <c r="K159" s="48"/>
      <c r="L159" s="50"/>
    </row>
    <row r="160" spans="1:14" x14ac:dyDescent="0.3">
      <c r="B160" s="52"/>
      <c r="C160" s="52"/>
      <c r="D160" s="52"/>
      <c r="E160" s="52"/>
      <c r="F160" s="52"/>
      <c r="G160" s="52"/>
      <c r="H160" s="52"/>
      <c r="I160" s="52"/>
      <c r="J160" s="53"/>
      <c r="K160" s="53"/>
      <c r="L160" s="52"/>
    </row>
    <row r="161" spans="1:12" x14ac:dyDescent="0.3">
      <c r="B161" s="52"/>
      <c r="C161" s="52"/>
      <c r="D161" s="52"/>
      <c r="E161" s="52"/>
      <c r="F161" s="52"/>
      <c r="G161" s="52"/>
      <c r="H161" s="52"/>
      <c r="I161" s="52"/>
      <c r="J161" s="54"/>
      <c r="K161" s="54"/>
      <c r="L161" s="52"/>
    </row>
    <row r="162" spans="1:12" ht="25.2" x14ac:dyDescent="0.3">
      <c r="B162" s="52"/>
      <c r="C162" s="52"/>
      <c r="D162" s="52"/>
      <c r="E162" s="52"/>
      <c r="F162" s="52"/>
      <c r="G162" s="52"/>
      <c r="H162" s="52"/>
      <c r="I162" s="52"/>
      <c r="J162" s="9" t="s">
        <v>14</v>
      </c>
      <c r="K162" s="9" t="s">
        <v>75</v>
      </c>
      <c r="L162" s="52"/>
    </row>
    <row r="163" spans="1:12" x14ac:dyDescent="0.3">
      <c r="B163" s="52"/>
      <c r="C163" s="52"/>
      <c r="D163" s="52"/>
      <c r="E163" s="52"/>
      <c r="F163" s="52"/>
      <c r="G163" s="52"/>
      <c r="H163" s="52"/>
      <c r="I163" s="52"/>
      <c r="J163" s="9" t="s">
        <v>74</v>
      </c>
      <c r="K163" s="9" t="s">
        <v>74</v>
      </c>
      <c r="L163" s="52"/>
    </row>
    <row r="164" spans="1:12" ht="25.2" x14ac:dyDescent="0.3">
      <c r="B164" s="16" t="s">
        <v>277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ht="50.4" x14ac:dyDescent="0.3">
      <c r="A165" t="s">
        <v>269</v>
      </c>
      <c r="B165" s="16" t="s">
        <v>278</v>
      </c>
      <c r="C165" s="10" t="s">
        <v>23</v>
      </c>
      <c r="D165" s="10" t="s">
        <v>136</v>
      </c>
      <c r="E165" s="10" t="s">
        <v>279</v>
      </c>
      <c r="F165" s="10" t="s">
        <v>280</v>
      </c>
      <c r="G165" s="10" t="s">
        <v>140</v>
      </c>
      <c r="H165" s="10">
        <v>2000</v>
      </c>
      <c r="I165" s="10" t="s">
        <v>141</v>
      </c>
      <c r="J165" s="10" t="s">
        <v>281</v>
      </c>
      <c r="K165" s="10">
        <v>0.7</v>
      </c>
      <c r="L165" s="12" t="s">
        <v>143</v>
      </c>
    </row>
    <row r="166" spans="1:12" ht="43.2" x14ac:dyDescent="0.3">
      <c r="A166" t="s">
        <v>269</v>
      </c>
      <c r="B166" s="16" t="s">
        <v>282</v>
      </c>
      <c r="C166" s="10" t="s">
        <v>23</v>
      </c>
      <c r="D166" s="10" t="s">
        <v>136</v>
      </c>
      <c r="E166" s="10" t="s">
        <v>279</v>
      </c>
      <c r="F166" s="10" t="s">
        <v>283</v>
      </c>
      <c r="G166" s="10" t="s">
        <v>140</v>
      </c>
      <c r="H166" s="10">
        <v>2000</v>
      </c>
      <c r="I166" s="10" t="s">
        <v>141</v>
      </c>
      <c r="J166" s="10" t="s">
        <v>284</v>
      </c>
      <c r="K166" s="10">
        <v>0.8</v>
      </c>
      <c r="L166" s="12" t="s">
        <v>143</v>
      </c>
    </row>
    <row r="167" spans="1:12" ht="50.4" x14ac:dyDescent="0.3">
      <c r="A167" t="s">
        <v>269</v>
      </c>
      <c r="B167" s="16" t="s">
        <v>278</v>
      </c>
      <c r="C167" s="10" t="s">
        <v>23</v>
      </c>
      <c r="D167" s="10" t="s">
        <v>144</v>
      </c>
      <c r="E167" s="10" t="s">
        <v>285</v>
      </c>
      <c r="F167" s="10" t="s">
        <v>280</v>
      </c>
      <c r="G167" s="10" t="s">
        <v>140</v>
      </c>
      <c r="H167" s="10">
        <v>1999</v>
      </c>
      <c r="I167" s="10" t="s">
        <v>141</v>
      </c>
      <c r="J167" s="10" t="s">
        <v>286</v>
      </c>
      <c r="K167" s="10">
        <v>0.3</v>
      </c>
      <c r="L167" s="12" t="s">
        <v>143</v>
      </c>
    </row>
    <row r="168" spans="1:12" ht="43.2" x14ac:dyDescent="0.3">
      <c r="A168" t="s">
        <v>269</v>
      </c>
      <c r="B168" s="16" t="s">
        <v>282</v>
      </c>
      <c r="C168" s="10" t="s">
        <v>23</v>
      </c>
      <c r="D168" s="10" t="s">
        <v>144</v>
      </c>
      <c r="E168" s="10" t="s">
        <v>279</v>
      </c>
      <c r="F168" s="10" t="s">
        <v>283</v>
      </c>
      <c r="G168" s="10" t="s">
        <v>140</v>
      </c>
      <c r="H168" s="10">
        <v>1999</v>
      </c>
      <c r="I168" s="10" t="s">
        <v>141</v>
      </c>
      <c r="J168" s="10" t="s">
        <v>287</v>
      </c>
      <c r="K168" s="10">
        <v>0.2</v>
      </c>
      <c r="L168" s="12" t="s">
        <v>143</v>
      </c>
    </row>
    <row r="169" spans="1:12" ht="43.2" x14ac:dyDescent="0.3">
      <c r="A169" t="s">
        <v>269</v>
      </c>
      <c r="B169" s="16" t="s">
        <v>288</v>
      </c>
      <c r="C169" s="10" t="s">
        <v>23</v>
      </c>
      <c r="D169" s="10" t="s">
        <v>136</v>
      </c>
      <c r="E169" s="10" t="s">
        <v>147</v>
      </c>
      <c r="F169" s="10">
        <v>106</v>
      </c>
      <c r="G169" s="10" t="s">
        <v>78</v>
      </c>
      <c r="H169" s="10" t="s">
        <v>289</v>
      </c>
      <c r="I169" s="10" t="s">
        <v>150</v>
      </c>
      <c r="J169" s="10" t="s">
        <v>290</v>
      </c>
      <c r="K169" s="10" t="s">
        <v>291</v>
      </c>
      <c r="L169" s="12" t="s">
        <v>292</v>
      </c>
    </row>
    <row r="170" spans="1:12" ht="43.2" x14ac:dyDescent="0.3">
      <c r="A170" t="s">
        <v>269</v>
      </c>
      <c r="B170" s="16" t="s">
        <v>288</v>
      </c>
      <c r="C170" s="10" t="s">
        <v>23</v>
      </c>
      <c r="D170" s="10" t="s">
        <v>136</v>
      </c>
      <c r="E170" s="10" t="s">
        <v>147</v>
      </c>
      <c r="F170" s="10">
        <v>106</v>
      </c>
      <c r="G170" s="10" t="s">
        <v>78</v>
      </c>
      <c r="H170" s="10" t="s">
        <v>289</v>
      </c>
      <c r="I170" s="10" t="s">
        <v>188</v>
      </c>
      <c r="J170" s="10" t="s">
        <v>293</v>
      </c>
      <c r="K170" s="10" t="s">
        <v>294</v>
      </c>
      <c r="L170" s="12" t="s">
        <v>292</v>
      </c>
    </row>
    <row r="171" spans="1:12" ht="43.2" x14ac:dyDescent="0.3">
      <c r="A171" t="s">
        <v>269</v>
      </c>
      <c r="B171" s="16" t="s">
        <v>288</v>
      </c>
      <c r="C171" s="10" t="s">
        <v>23</v>
      </c>
      <c r="D171" s="10" t="s">
        <v>136</v>
      </c>
      <c r="E171" s="10" t="s">
        <v>147</v>
      </c>
      <c r="F171" s="10">
        <v>106</v>
      </c>
      <c r="G171" s="10" t="s">
        <v>78</v>
      </c>
      <c r="H171" s="10" t="s">
        <v>289</v>
      </c>
      <c r="I171" s="10" t="s">
        <v>156</v>
      </c>
      <c r="J171" s="10" t="s">
        <v>295</v>
      </c>
      <c r="K171" s="10" t="s">
        <v>296</v>
      </c>
      <c r="L171" s="12" t="s">
        <v>292</v>
      </c>
    </row>
    <row r="172" spans="1:12" ht="43.2" x14ac:dyDescent="0.3">
      <c r="A172" t="s">
        <v>269</v>
      </c>
      <c r="B172" s="16" t="s">
        <v>288</v>
      </c>
      <c r="C172" s="10" t="s">
        <v>23</v>
      </c>
      <c r="D172" s="10" t="s">
        <v>136</v>
      </c>
      <c r="E172" s="10" t="s">
        <v>147</v>
      </c>
      <c r="F172" s="10">
        <v>106</v>
      </c>
      <c r="G172" s="10" t="s">
        <v>78</v>
      </c>
      <c r="H172" s="10" t="s">
        <v>297</v>
      </c>
      <c r="I172" s="10" t="s">
        <v>150</v>
      </c>
      <c r="J172" s="10" t="s">
        <v>293</v>
      </c>
      <c r="K172" s="10" t="s">
        <v>298</v>
      </c>
      <c r="L172" s="12" t="s">
        <v>292</v>
      </c>
    </row>
    <row r="173" spans="1:12" ht="43.2" x14ac:dyDescent="0.3">
      <c r="A173" t="s">
        <v>269</v>
      </c>
      <c r="B173" s="16" t="s">
        <v>288</v>
      </c>
      <c r="C173" s="10" t="s">
        <v>23</v>
      </c>
      <c r="D173" s="10" t="s">
        <v>136</v>
      </c>
      <c r="E173" s="10" t="s">
        <v>147</v>
      </c>
      <c r="F173" s="10">
        <v>106</v>
      </c>
      <c r="G173" s="10" t="s">
        <v>78</v>
      </c>
      <c r="H173" s="10" t="s">
        <v>297</v>
      </c>
      <c r="I173" s="10" t="s">
        <v>188</v>
      </c>
      <c r="J173" s="10" t="s">
        <v>299</v>
      </c>
      <c r="K173" s="10" t="s">
        <v>300</v>
      </c>
      <c r="L173" s="12" t="s">
        <v>292</v>
      </c>
    </row>
    <row r="174" spans="1:12" ht="43.2" x14ac:dyDescent="0.3">
      <c r="A174" t="s">
        <v>269</v>
      </c>
      <c r="B174" s="16" t="s">
        <v>288</v>
      </c>
      <c r="C174" s="10" t="s">
        <v>23</v>
      </c>
      <c r="D174" s="10" t="s">
        <v>136</v>
      </c>
      <c r="E174" s="10" t="s">
        <v>147</v>
      </c>
      <c r="F174" s="10">
        <v>106</v>
      </c>
      <c r="G174" s="10" t="s">
        <v>78</v>
      </c>
      <c r="H174" s="10" t="s">
        <v>297</v>
      </c>
      <c r="I174" s="10" t="s">
        <v>156</v>
      </c>
      <c r="J174" s="10" t="s">
        <v>301</v>
      </c>
      <c r="K174" s="10" t="s">
        <v>302</v>
      </c>
      <c r="L174" s="12" t="s">
        <v>292</v>
      </c>
    </row>
    <row r="175" spans="1:12" ht="57.6" x14ac:dyDescent="0.3">
      <c r="A175" t="s">
        <v>269</v>
      </c>
      <c r="B175" s="16" t="s">
        <v>303</v>
      </c>
      <c r="C175" s="10" t="s">
        <v>23</v>
      </c>
      <c r="D175" s="10" t="s">
        <v>144</v>
      </c>
      <c r="E175" s="10" t="s">
        <v>304</v>
      </c>
      <c r="F175" s="10" t="s">
        <v>305</v>
      </c>
      <c r="G175" s="10" t="s">
        <v>140</v>
      </c>
      <c r="H175" s="10" t="s">
        <v>149</v>
      </c>
      <c r="I175" s="10" t="s">
        <v>188</v>
      </c>
      <c r="J175" s="10" t="s">
        <v>306</v>
      </c>
      <c r="K175" s="10">
        <v>0.1</v>
      </c>
      <c r="L175" s="12" t="s">
        <v>307</v>
      </c>
    </row>
    <row r="176" spans="1:12" ht="57.6" x14ac:dyDescent="0.3">
      <c r="A176" t="s">
        <v>269</v>
      </c>
      <c r="B176" s="16" t="s">
        <v>303</v>
      </c>
      <c r="C176" s="10" t="s">
        <v>23</v>
      </c>
      <c r="D176" s="10" t="s">
        <v>144</v>
      </c>
      <c r="E176" s="10" t="s">
        <v>304</v>
      </c>
      <c r="F176" s="10" t="s">
        <v>305</v>
      </c>
      <c r="G176" s="10" t="s">
        <v>140</v>
      </c>
      <c r="H176" s="10" t="s">
        <v>149</v>
      </c>
      <c r="I176" s="10" t="s">
        <v>189</v>
      </c>
      <c r="J176" s="10" t="s">
        <v>287</v>
      </c>
      <c r="K176" s="10">
        <v>0.3</v>
      </c>
      <c r="L176" s="12" t="s">
        <v>307</v>
      </c>
    </row>
    <row r="177" spans="1:15" ht="57.6" x14ac:dyDescent="0.3">
      <c r="A177" t="s">
        <v>269</v>
      </c>
      <c r="B177" s="16" t="s">
        <v>303</v>
      </c>
      <c r="C177" s="10" t="s">
        <v>23</v>
      </c>
      <c r="D177" s="10" t="s">
        <v>144</v>
      </c>
      <c r="E177" s="10" t="s">
        <v>304</v>
      </c>
      <c r="F177" s="10" t="s">
        <v>305</v>
      </c>
      <c r="G177" s="10" t="s">
        <v>140</v>
      </c>
      <c r="H177" s="10" t="s">
        <v>149</v>
      </c>
      <c r="I177" s="10" t="s">
        <v>308</v>
      </c>
      <c r="J177" s="10" t="s">
        <v>309</v>
      </c>
      <c r="K177" s="10">
        <v>0.2</v>
      </c>
      <c r="L177" s="12" t="s">
        <v>307</v>
      </c>
    </row>
    <row r="178" spans="1:15" ht="57.6" x14ac:dyDescent="0.3">
      <c r="A178" t="s">
        <v>269</v>
      </c>
      <c r="B178" s="16" t="s">
        <v>303</v>
      </c>
      <c r="C178" s="10" t="s">
        <v>23</v>
      </c>
      <c r="D178" s="10" t="s">
        <v>144</v>
      </c>
      <c r="E178" s="10" t="s">
        <v>304</v>
      </c>
      <c r="F178" s="10" t="s">
        <v>310</v>
      </c>
      <c r="G178" s="10" t="s">
        <v>140</v>
      </c>
      <c r="H178" s="10" t="s">
        <v>149</v>
      </c>
      <c r="I178" s="10" t="s">
        <v>188</v>
      </c>
      <c r="J178" s="10" t="s">
        <v>311</v>
      </c>
      <c r="K178" s="10">
        <v>0.2</v>
      </c>
      <c r="L178" s="12" t="s">
        <v>307</v>
      </c>
    </row>
    <row r="179" spans="1:15" ht="57.6" x14ac:dyDescent="0.3">
      <c r="A179" t="s">
        <v>269</v>
      </c>
      <c r="B179" s="16" t="s">
        <v>303</v>
      </c>
      <c r="C179" s="10" t="s">
        <v>23</v>
      </c>
      <c r="D179" s="10" t="s">
        <v>144</v>
      </c>
      <c r="E179" s="10" t="s">
        <v>304</v>
      </c>
      <c r="F179" s="10" t="s">
        <v>310</v>
      </c>
      <c r="G179" s="10" t="s">
        <v>140</v>
      </c>
      <c r="H179" s="10" t="s">
        <v>149</v>
      </c>
      <c r="I179" s="10" t="s">
        <v>189</v>
      </c>
      <c r="J179" s="10" t="s">
        <v>312</v>
      </c>
      <c r="K179" s="10">
        <v>0.6</v>
      </c>
      <c r="L179" s="12" t="s">
        <v>307</v>
      </c>
    </row>
    <row r="180" spans="1:15" ht="57.6" x14ac:dyDescent="0.3">
      <c r="A180" t="s">
        <v>269</v>
      </c>
      <c r="B180" s="16" t="s">
        <v>303</v>
      </c>
      <c r="C180" s="10" t="s">
        <v>23</v>
      </c>
      <c r="D180" s="10" t="s">
        <v>144</v>
      </c>
      <c r="E180" s="10" t="s">
        <v>304</v>
      </c>
      <c r="F180" s="10" t="s">
        <v>310</v>
      </c>
      <c r="G180" s="10" t="s">
        <v>140</v>
      </c>
      <c r="H180" s="10" t="s">
        <v>149</v>
      </c>
      <c r="I180" s="10" t="s">
        <v>308</v>
      </c>
      <c r="J180" s="10" t="s">
        <v>299</v>
      </c>
      <c r="K180" s="10">
        <v>0.6</v>
      </c>
      <c r="L180" s="12" t="s">
        <v>307</v>
      </c>
    </row>
    <row r="181" spans="1:15" ht="43.2" x14ac:dyDescent="0.3">
      <c r="A181" t="s">
        <v>269</v>
      </c>
      <c r="B181" s="16" t="s">
        <v>303</v>
      </c>
      <c r="C181" s="10" t="s">
        <v>23</v>
      </c>
      <c r="D181" s="10" t="s">
        <v>144</v>
      </c>
      <c r="E181" s="10" t="s">
        <v>214</v>
      </c>
      <c r="F181" s="10" t="s">
        <v>313</v>
      </c>
      <c r="G181" s="10" t="s">
        <v>314</v>
      </c>
      <c r="H181" s="10" t="s">
        <v>149</v>
      </c>
      <c r="I181" s="10" t="s">
        <v>141</v>
      </c>
      <c r="J181" s="10" t="s">
        <v>315</v>
      </c>
      <c r="K181" s="10">
        <v>0.2</v>
      </c>
      <c r="L181" s="12" t="s">
        <v>143</v>
      </c>
    </row>
    <row r="182" spans="1:15" ht="43.8" thickBot="1" x14ac:dyDescent="0.35">
      <c r="A182" t="s">
        <v>269</v>
      </c>
      <c r="B182" s="17" t="s">
        <v>303</v>
      </c>
      <c r="C182" s="14" t="s">
        <v>23</v>
      </c>
      <c r="D182" s="14" t="s">
        <v>144</v>
      </c>
      <c r="E182" s="14" t="s">
        <v>214</v>
      </c>
      <c r="F182" s="14" t="s">
        <v>313</v>
      </c>
      <c r="G182" s="14" t="s">
        <v>316</v>
      </c>
      <c r="H182" s="14" t="s">
        <v>149</v>
      </c>
      <c r="I182" s="14" t="s">
        <v>141</v>
      </c>
      <c r="J182" s="14" t="s">
        <v>317</v>
      </c>
      <c r="K182" s="14">
        <v>0.2</v>
      </c>
      <c r="L182" s="15" t="s">
        <v>143</v>
      </c>
    </row>
    <row r="184" spans="1:15" ht="15" thickBot="1" x14ac:dyDescent="0.35"/>
    <row r="185" spans="1:15" ht="25.2" x14ac:dyDescent="0.3">
      <c r="B185" s="13" t="s">
        <v>318</v>
      </c>
      <c r="C185" s="13" t="s">
        <v>321</v>
      </c>
      <c r="D185" s="13" t="s">
        <v>322</v>
      </c>
      <c r="E185" s="49" t="s">
        <v>60</v>
      </c>
      <c r="F185" s="13" t="s">
        <v>118</v>
      </c>
      <c r="G185" s="13" t="s">
        <v>7</v>
      </c>
      <c r="H185" s="51" t="s">
        <v>62</v>
      </c>
      <c r="I185" s="51"/>
      <c r="J185" s="51" t="s">
        <v>62</v>
      </c>
      <c r="K185" s="51"/>
      <c r="L185" s="51" t="s">
        <v>328</v>
      </c>
      <c r="M185" s="51"/>
      <c r="N185" s="51"/>
      <c r="O185" s="49" t="s">
        <v>17</v>
      </c>
    </row>
    <row r="186" spans="1:15" ht="25.2" x14ac:dyDescent="0.3">
      <c r="B186" s="9" t="s">
        <v>319</v>
      </c>
      <c r="C186" s="9" t="s">
        <v>59</v>
      </c>
      <c r="D186" s="9" t="s">
        <v>115</v>
      </c>
      <c r="E186" s="50"/>
      <c r="F186" s="9" t="s">
        <v>119</v>
      </c>
      <c r="G186" s="9" t="s">
        <v>8</v>
      </c>
      <c r="H186" s="48" t="s">
        <v>63</v>
      </c>
      <c r="I186" s="48"/>
      <c r="J186" s="48" t="s">
        <v>63</v>
      </c>
      <c r="K186" s="48"/>
      <c r="L186" s="48" t="s">
        <v>329</v>
      </c>
      <c r="M186" s="48"/>
      <c r="N186" s="48"/>
      <c r="O186" s="50"/>
    </row>
    <row r="187" spans="1:15" ht="24" customHeight="1" x14ac:dyDescent="0.3">
      <c r="B187" s="9" t="s">
        <v>320</v>
      </c>
      <c r="C187" s="9"/>
      <c r="D187" s="9" t="s">
        <v>116</v>
      </c>
      <c r="E187" s="50"/>
      <c r="F187" s="9" t="s">
        <v>120</v>
      </c>
      <c r="G187" s="9" t="s">
        <v>61</v>
      </c>
      <c r="H187" s="48" t="s">
        <v>64</v>
      </c>
      <c r="I187" s="48"/>
      <c r="J187" s="48" t="s">
        <v>325</v>
      </c>
      <c r="K187" s="48"/>
      <c r="L187" s="48" t="s">
        <v>330</v>
      </c>
      <c r="M187" s="48"/>
      <c r="N187" s="48"/>
      <c r="O187" s="50"/>
    </row>
    <row r="188" spans="1:15" ht="24" customHeight="1" x14ac:dyDescent="0.3">
      <c r="B188" s="9" t="s">
        <v>106</v>
      </c>
      <c r="C188" s="9"/>
      <c r="D188" s="9" t="s">
        <v>117</v>
      </c>
      <c r="E188" s="50"/>
      <c r="F188" s="9" t="s">
        <v>121</v>
      </c>
      <c r="G188" s="9" t="s">
        <v>59</v>
      </c>
      <c r="H188" s="48" t="s">
        <v>65</v>
      </c>
      <c r="I188" s="48"/>
      <c r="J188" s="48" t="s">
        <v>326</v>
      </c>
      <c r="K188" s="48"/>
      <c r="L188" s="48" t="s">
        <v>331</v>
      </c>
      <c r="M188" s="48"/>
      <c r="N188" s="48"/>
      <c r="O188" s="50"/>
    </row>
    <row r="189" spans="1:15" ht="24" customHeight="1" x14ac:dyDescent="0.3">
      <c r="B189" s="9" t="s">
        <v>107</v>
      </c>
      <c r="C189" s="9"/>
      <c r="D189" s="9"/>
      <c r="E189" s="50"/>
      <c r="F189" s="9"/>
      <c r="G189" s="9"/>
      <c r="H189" s="48" t="s">
        <v>66</v>
      </c>
      <c r="I189" s="48"/>
      <c r="J189" s="48" t="s">
        <v>327</v>
      </c>
      <c r="K189" s="48"/>
      <c r="L189" s="48" t="s">
        <v>332</v>
      </c>
      <c r="M189" s="48"/>
      <c r="N189" s="48"/>
      <c r="O189" s="50"/>
    </row>
    <row r="190" spans="1:15" x14ac:dyDescent="0.3">
      <c r="B190" s="9"/>
      <c r="C190" s="9"/>
      <c r="D190" s="9"/>
      <c r="E190" s="50"/>
      <c r="F190" s="9"/>
      <c r="G190" s="9"/>
      <c r="H190" s="48" t="s">
        <v>323</v>
      </c>
      <c r="I190" s="48"/>
      <c r="J190" s="48" t="s">
        <v>324</v>
      </c>
      <c r="K190" s="48"/>
      <c r="L190" s="48" t="s">
        <v>333</v>
      </c>
      <c r="M190" s="48"/>
      <c r="N190" s="48"/>
      <c r="O190" s="50"/>
    </row>
    <row r="191" spans="1:15" ht="16.5" customHeight="1" x14ac:dyDescent="0.3">
      <c r="B191" s="9"/>
      <c r="C191" s="9"/>
      <c r="D191" s="9"/>
      <c r="E191" s="50"/>
      <c r="F191" s="9"/>
      <c r="G191" s="9"/>
      <c r="H191" s="48" t="s">
        <v>324</v>
      </c>
      <c r="I191" s="48"/>
      <c r="J191" s="48" t="s">
        <v>69</v>
      </c>
      <c r="K191" s="48"/>
      <c r="L191" s="48" t="s">
        <v>334</v>
      </c>
      <c r="M191" s="48"/>
      <c r="N191" s="48"/>
      <c r="O191" s="50"/>
    </row>
    <row r="192" spans="1:15" ht="16.5" customHeight="1" x14ac:dyDescent="0.3">
      <c r="B192" s="9"/>
      <c r="C192" s="9"/>
      <c r="D192" s="9"/>
      <c r="E192" s="50"/>
      <c r="F192" s="9"/>
      <c r="G192" s="9"/>
      <c r="H192" s="48" t="s">
        <v>69</v>
      </c>
      <c r="I192" s="48"/>
      <c r="J192" s="48" t="s">
        <v>70</v>
      </c>
      <c r="K192" s="48"/>
      <c r="L192" s="48" t="s">
        <v>63</v>
      </c>
      <c r="M192" s="48"/>
      <c r="N192" s="48"/>
      <c r="O192" s="50"/>
    </row>
    <row r="193" spans="1:15" x14ac:dyDescent="0.3">
      <c r="B193" s="9"/>
      <c r="C193" s="9"/>
      <c r="D193" s="9"/>
      <c r="E193" s="50"/>
      <c r="F193" s="9"/>
      <c r="G193" s="9"/>
      <c r="H193" s="48" t="s">
        <v>70</v>
      </c>
      <c r="I193" s="48"/>
      <c r="J193" s="48"/>
      <c r="K193" s="48"/>
      <c r="L193" s="48" t="s">
        <v>335</v>
      </c>
      <c r="M193" s="48"/>
      <c r="N193" s="48"/>
      <c r="O193" s="50"/>
    </row>
    <row r="194" spans="1:15" x14ac:dyDescent="0.3">
      <c r="B194" s="9"/>
      <c r="C194" s="9"/>
      <c r="D194" s="9"/>
      <c r="E194" s="50"/>
      <c r="F194" s="9"/>
      <c r="G194" s="9"/>
      <c r="H194" s="48"/>
      <c r="I194" s="48"/>
      <c r="J194" s="48"/>
      <c r="K194" s="48"/>
      <c r="L194" s="48" t="s">
        <v>59</v>
      </c>
      <c r="M194" s="48"/>
      <c r="N194" s="48"/>
      <c r="O194" s="50"/>
    </row>
    <row r="195" spans="1:15" x14ac:dyDescent="0.3">
      <c r="B195" s="52"/>
      <c r="C195" s="52"/>
      <c r="D195" s="52"/>
      <c r="E195" s="52"/>
      <c r="F195" s="52"/>
      <c r="G195" s="52"/>
      <c r="H195" s="53"/>
      <c r="I195" s="53"/>
      <c r="J195" s="53"/>
      <c r="K195" s="53"/>
      <c r="L195" s="53"/>
      <c r="M195" s="53"/>
      <c r="N195" s="53"/>
      <c r="O195" s="52"/>
    </row>
    <row r="196" spans="1:15" x14ac:dyDescent="0.3">
      <c r="B196" s="52"/>
      <c r="C196" s="52"/>
      <c r="D196" s="52"/>
      <c r="E196" s="52"/>
      <c r="F196" s="52"/>
      <c r="G196" s="52"/>
      <c r="H196" s="54"/>
      <c r="I196" s="54"/>
      <c r="J196" s="54"/>
      <c r="K196" s="54"/>
      <c r="L196" s="54"/>
      <c r="M196" s="54"/>
      <c r="N196" s="54"/>
      <c r="O196" s="52"/>
    </row>
    <row r="197" spans="1:15" ht="37.799999999999997" x14ac:dyDescent="0.3">
      <c r="B197" s="52"/>
      <c r="C197" s="52"/>
      <c r="D197" s="52"/>
      <c r="E197" s="52"/>
      <c r="F197" s="52"/>
      <c r="G197" s="52"/>
      <c r="H197" s="9" t="s">
        <v>14</v>
      </c>
      <c r="I197" s="9" t="s">
        <v>75</v>
      </c>
      <c r="J197" s="9" t="s">
        <v>14</v>
      </c>
      <c r="K197" s="9" t="s">
        <v>75</v>
      </c>
      <c r="L197" s="48" t="s">
        <v>336</v>
      </c>
      <c r="M197" s="48"/>
      <c r="N197" s="9" t="s">
        <v>339</v>
      </c>
      <c r="O197" s="52"/>
    </row>
    <row r="198" spans="1:15" ht="25.2" x14ac:dyDescent="0.3">
      <c r="B198" s="52"/>
      <c r="C198" s="52"/>
      <c r="D198" s="52"/>
      <c r="E198" s="52"/>
      <c r="F198" s="52"/>
      <c r="G198" s="52"/>
      <c r="H198" s="9" t="s">
        <v>74</v>
      </c>
      <c r="I198" s="9" t="s">
        <v>74</v>
      </c>
      <c r="J198" s="9" t="s">
        <v>74</v>
      </c>
      <c r="K198" s="9" t="s">
        <v>74</v>
      </c>
      <c r="L198" s="48" t="s">
        <v>337</v>
      </c>
      <c r="M198" s="48"/>
      <c r="N198" s="9" t="s">
        <v>340</v>
      </c>
      <c r="O198" s="52"/>
    </row>
    <row r="199" spans="1:15" ht="25.2" x14ac:dyDescent="0.3">
      <c r="B199" s="52"/>
      <c r="C199" s="52"/>
      <c r="D199" s="52"/>
      <c r="E199" s="52"/>
      <c r="F199" s="52"/>
      <c r="G199" s="52"/>
      <c r="H199" s="9"/>
      <c r="I199" s="9"/>
      <c r="J199" s="9"/>
      <c r="K199" s="9"/>
      <c r="L199" s="48" t="s">
        <v>338</v>
      </c>
      <c r="M199" s="48"/>
      <c r="N199" s="9" t="s">
        <v>341</v>
      </c>
      <c r="O199" s="52"/>
    </row>
    <row r="200" spans="1:15" x14ac:dyDescent="0.3">
      <c r="B200" s="52"/>
      <c r="C200" s="52"/>
      <c r="D200" s="52"/>
      <c r="E200" s="52"/>
      <c r="F200" s="52"/>
      <c r="G200" s="52"/>
      <c r="H200" s="9"/>
      <c r="I200" s="9"/>
      <c r="J200" s="9"/>
      <c r="K200" s="9"/>
      <c r="L200" s="48" t="s">
        <v>74</v>
      </c>
      <c r="M200" s="48"/>
      <c r="N200" s="9" t="s">
        <v>342</v>
      </c>
      <c r="O200" s="52"/>
    </row>
    <row r="201" spans="1:15" ht="25.2" x14ac:dyDescent="0.3">
      <c r="B201" s="52"/>
      <c r="C201" s="52"/>
      <c r="D201" s="52"/>
      <c r="E201" s="52"/>
      <c r="F201" s="52"/>
      <c r="G201" s="52"/>
      <c r="H201" s="9"/>
      <c r="I201" s="9"/>
      <c r="J201" s="9"/>
      <c r="K201" s="9"/>
      <c r="L201" s="53"/>
      <c r="M201" s="53"/>
      <c r="N201" s="9" t="s">
        <v>59</v>
      </c>
      <c r="O201" s="52"/>
    </row>
    <row r="202" spans="1:15" x14ac:dyDescent="0.3">
      <c r="B202" s="52"/>
      <c r="C202" s="52"/>
      <c r="D202" s="52"/>
      <c r="E202" s="52"/>
      <c r="F202" s="52"/>
      <c r="G202" s="52"/>
      <c r="H202" s="9"/>
      <c r="I202" s="9"/>
      <c r="J202" s="9"/>
      <c r="K202" s="9"/>
      <c r="L202" s="54"/>
      <c r="M202" s="54"/>
      <c r="N202" s="9"/>
      <c r="O202" s="52"/>
    </row>
    <row r="203" spans="1:15" x14ac:dyDescent="0.3">
      <c r="B203" s="52"/>
      <c r="C203" s="52"/>
      <c r="D203" s="52"/>
      <c r="E203" s="52"/>
      <c r="F203" s="52"/>
      <c r="G203" s="52"/>
      <c r="H203" s="9"/>
      <c r="I203" s="9"/>
      <c r="J203" s="9"/>
      <c r="K203" s="9"/>
      <c r="L203" s="9" t="s">
        <v>343</v>
      </c>
      <c r="M203" s="9" t="s">
        <v>344</v>
      </c>
      <c r="N203" s="9"/>
      <c r="O203" s="52"/>
    </row>
    <row r="204" spans="1:15" ht="25.2" x14ac:dyDescent="0.3">
      <c r="B204" s="52"/>
      <c r="C204" s="52"/>
      <c r="D204" s="52"/>
      <c r="E204" s="52"/>
      <c r="F204" s="52"/>
      <c r="G204" s="52"/>
      <c r="H204" s="9"/>
      <c r="I204" s="9"/>
      <c r="J204" s="9"/>
      <c r="K204" s="9"/>
      <c r="L204" s="9" t="s">
        <v>59</v>
      </c>
      <c r="M204" s="9" t="s">
        <v>59</v>
      </c>
      <c r="N204" s="9"/>
      <c r="O204" s="52"/>
    </row>
    <row r="205" spans="1:15" ht="43.2" x14ac:dyDescent="0.3">
      <c r="A205" t="s">
        <v>104</v>
      </c>
      <c r="B205" s="10" t="s">
        <v>345</v>
      </c>
      <c r="C205" s="18">
        <v>31533</v>
      </c>
      <c r="D205" s="10" t="s">
        <v>346</v>
      </c>
      <c r="E205" s="10" t="s">
        <v>140</v>
      </c>
      <c r="F205" s="10" t="s">
        <v>149</v>
      </c>
      <c r="G205" s="10" t="s">
        <v>347</v>
      </c>
      <c r="H205" s="10" t="s">
        <v>348</v>
      </c>
      <c r="I205" s="10" t="s">
        <v>349</v>
      </c>
      <c r="J205" s="10" t="s">
        <v>350</v>
      </c>
      <c r="K205" s="10" t="s">
        <v>351</v>
      </c>
      <c r="L205" s="10" t="s">
        <v>82</v>
      </c>
      <c r="M205" s="10">
        <v>0.09</v>
      </c>
      <c r="N205" s="10" t="s">
        <v>352</v>
      </c>
      <c r="O205" s="12" t="s">
        <v>353</v>
      </c>
    </row>
    <row r="206" spans="1:15" ht="29.4" x14ac:dyDescent="0.3">
      <c r="A206" t="s">
        <v>104</v>
      </c>
      <c r="B206" s="10" t="s">
        <v>345</v>
      </c>
      <c r="C206" s="18">
        <v>32629</v>
      </c>
      <c r="D206" s="10" t="s">
        <v>346</v>
      </c>
      <c r="E206" s="10" t="s">
        <v>140</v>
      </c>
      <c r="F206" s="10" t="s">
        <v>149</v>
      </c>
      <c r="G206" s="10" t="s">
        <v>354</v>
      </c>
      <c r="H206" s="10" t="s">
        <v>355</v>
      </c>
      <c r="I206" s="10">
        <v>0.5</v>
      </c>
      <c r="J206" s="10" t="s">
        <v>355</v>
      </c>
      <c r="K206" s="10">
        <v>7.0000000000000007E-2</v>
      </c>
      <c r="L206" s="10" t="s">
        <v>356</v>
      </c>
      <c r="M206" s="10">
        <v>0.15</v>
      </c>
      <c r="N206" s="10" t="s">
        <v>355</v>
      </c>
      <c r="O206" s="12" t="s">
        <v>357</v>
      </c>
    </row>
    <row r="207" spans="1:15" ht="29.4" x14ac:dyDescent="0.3">
      <c r="A207" t="s">
        <v>104</v>
      </c>
      <c r="B207" s="10" t="s">
        <v>345</v>
      </c>
      <c r="C207" s="18">
        <v>32629</v>
      </c>
      <c r="D207" s="10" t="s">
        <v>346</v>
      </c>
      <c r="E207" s="10" t="s">
        <v>140</v>
      </c>
      <c r="F207" s="10" t="s">
        <v>149</v>
      </c>
      <c r="G207" s="10" t="s">
        <v>358</v>
      </c>
      <c r="H207" s="10" t="s">
        <v>359</v>
      </c>
      <c r="I207" s="10">
        <v>1.3</v>
      </c>
      <c r="J207" s="10" t="s">
        <v>355</v>
      </c>
      <c r="K207" s="10">
        <v>0.2</v>
      </c>
      <c r="L207" s="10" t="s">
        <v>356</v>
      </c>
      <c r="M207" s="10">
        <v>0.15</v>
      </c>
      <c r="N207" s="10" t="s">
        <v>355</v>
      </c>
      <c r="O207" s="12" t="s">
        <v>360</v>
      </c>
    </row>
    <row r="208" spans="1:15" ht="43.2" x14ac:dyDescent="0.3">
      <c r="A208" t="s">
        <v>104</v>
      </c>
      <c r="B208" s="10" t="s">
        <v>345</v>
      </c>
      <c r="C208" s="10" t="s">
        <v>361</v>
      </c>
      <c r="D208" s="10" t="s">
        <v>346</v>
      </c>
      <c r="E208" s="10" t="s">
        <v>140</v>
      </c>
      <c r="F208" s="10" t="s">
        <v>149</v>
      </c>
      <c r="G208" s="10" t="s">
        <v>362</v>
      </c>
      <c r="H208" s="10" t="s">
        <v>363</v>
      </c>
      <c r="I208" s="10">
        <v>1.9</v>
      </c>
      <c r="J208" s="10" t="s">
        <v>363</v>
      </c>
      <c r="K208" s="10">
        <v>0.32</v>
      </c>
      <c r="L208" s="10" t="s">
        <v>82</v>
      </c>
      <c r="M208" s="10">
        <v>0.17</v>
      </c>
      <c r="N208" s="10" t="s">
        <v>363</v>
      </c>
      <c r="O208" s="12" t="s">
        <v>364</v>
      </c>
    </row>
    <row r="209" spans="1:15" ht="43.2" x14ac:dyDescent="0.3">
      <c r="A209" t="s">
        <v>104</v>
      </c>
      <c r="B209" s="10" t="s">
        <v>345</v>
      </c>
      <c r="C209" s="10" t="s">
        <v>361</v>
      </c>
      <c r="D209" s="10" t="s">
        <v>346</v>
      </c>
      <c r="E209" s="10" t="s">
        <v>140</v>
      </c>
      <c r="F209" s="10" t="s">
        <v>149</v>
      </c>
      <c r="G209" s="10" t="s">
        <v>365</v>
      </c>
      <c r="H209" s="10" t="s">
        <v>363</v>
      </c>
      <c r="I209" s="10">
        <v>1.1000000000000001</v>
      </c>
      <c r="J209" s="10" t="s">
        <v>363</v>
      </c>
      <c r="K209" s="10">
        <v>0.24</v>
      </c>
      <c r="L209" s="10" t="s">
        <v>82</v>
      </c>
      <c r="M209" s="10">
        <v>0.22</v>
      </c>
      <c r="N209" s="10" t="s">
        <v>366</v>
      </c>
      <c r="O209" s="12" t="s">
        <v>364</v>
      </c>
    </row>
    <row r="210" spans="1:15" ht="29.4" x14ac:dyDescent="0.3">
      <c r="A210" t="s">
        <v>104</v>
      </c>
      <c r="B210" s="10" t="s">
        <v>345</v>
      </c>
      <c r="C210" s="18">
        <v>32264</v>
      </c>
      <c r="D210" s="10" t="s">
        <v>346</v>
      </c>
      <c r="E210" s="10" t="s">
        <v>367</v>
      </c>
      <c r="F210" s="10" t="s">
        <v>368</v>
      </c>
      <c r="G210" s="10" t="s">
        <v>369</v>
      </c>
      <c r="H210" s="10" t="s">
        <v>370</v>
      </c>
      <c r="I210" s="10" t="s">
        <v>371</v>
      </c>
      <c r="J210" s="10" t="s">
        <v>372</v>
      </c>
      <c r="K210" s="10" t="s">
        <v>373</v>
      </c>
      <c r="L210" s="10" t="s">
        <v>374</v>
      </c>
      <c r="M210" s="10">
        <v>0.15</v>
      </c>
      <c r="N210" s="10" t="s">
        <v>375</v>
      </c>
      <c r="O210" s="12" t="s">
        <v>376</v>
      </c>
    </row>
    <row r="211" spans="1:15" ht="29.4" x14ac:dyDescent="0.3">
      <c r="A211" t="s">
        <v>104</v>
      </c>
      <c r="B211" s="10" t="s">
        <v>345</v>
      </c>
      <c r="C211" s="18">
        <v>32264</v>
      </c>
      <c r="D211" s="10" t="s">
        <v>346</v>
      </c>
      <c r="E211" s="10" t="s">
        <v>78</v>
      </c>
      <c r="F211" s="10" t="s">
        <v>377</v>
      </c>
      <c r="G211" s="10" t="s">
        <v>369</v>
      </c>
      <c r="H211" s="10" t="s">
        <v>355</v>
      </c>
      <c r="I211" s="10" t="s">
        <v>378</v>
      </c>
      <c r="J211" s="10" t="s">
        <v>379</v>
      </c>
      <c r="K211" s="10" t="s">
        <v>380</v>
      </c>
      <c r="L211" s="10" t="s">
        <v>381</v>
      </c>
      <c r="M211" s="10">
        <v>0.03</v>
      </c>
      <c r="N211" s="10" t="s">
        <v>382</v>
      </c>
      <c r="O211" s="12" t="s">
        <v>376</v>
      </c>
    </row>
    <row r="212" spans="1:15" ht="57.6" x14ac:dyDescent="0.3">
      <c r="A212" t="s">
        <v>104</v>
      </c>
      <c r="B212" s="10" t="s">
        <v>345</v>
      </c>
      <c r="C212" s="10" t="s">
        <v>361</v>
      </c>
      <c r="D212" s="10" t="s">
        <v>346</v>
      </c>
      <c r="E212" s="10" t="s">
        <v>78</v>
      </c>
      <c r="F212" s="10" t="s">
        <v>149</v>
      </c>
      <c r="G212" s="10" t="s">
        <v>383</v>
      </c>
      <c r="H212" s="10" t="s">
        <v>384</v>
      </c>
      <c r="I212" s="10" t="s">
        <v>31</v>
      </c>
      <c r="J212" s="10" t="s">
        <v>82</v>
      </c>
      <c r="K212" s="10" t="s">
        <v>82</v>
      </c>
      <c r="L212" s="10" t="s">
        <v>82</v>
      </c>
      <c r="M212" s="10" t="s">
        <v>82</v>
      </c>
      <c r="N212" s="10" t="s">
        <v>82</v>
      </c>
      <c r="O212" s="12" t="s">
        <v>385</v>
      </c>
    </row>
    <row r="213" spans="1:15" ht="57.6" x14ac:dyDescent="0.3">
      <c r="A213" t="s">
        <v>104</v>
      </c>
      <c r="B213" s="10" t="s">
        <v>345</v>
      </c>
      <c r="C213" s="10" t="s">
        <v>361</v>
      </c>
      <c r="D213" s="10" t="s">
        <v>346</v>
      </c>
      <c r="E213" s="10" t="s">
        <v>78</v>
      </c>
      <c r="F213" s="10" t="s">
        <v>149</v>
      </c>
      <c r="G213" s="10" t="s">
        <v>386</v>
      </c>
      <c r="H213" s="10" t="s">
        <v>350</v>
      </c>
      <c r="I213" s="10" t="s">
        <v>387</v>
      </c>
      <c r="J213" s="10" t="s">
        <v>82</v>
      </c>
      <c r="K213" s="10" t="s">
        <v>82</v>
      </c>
      <c r="L213" s="10" t="s">
        <v>82</v>
      </c>
      <c r="M213" s="10" t="s">
        <v>82</v>
      </c>
      <c r="N213" s="10" t="s">
        <v>82</v>
      </c>
      <c r="O213" s="12" t="s">
        <v>385</v>
      </c>
    </row>
    <row r="214" spans="1:15" ht="43.2" x14ac:dyDescent="0.3">
      <c r="A214" t="s">
        <v>104</v>
      </c>
      <c r="B214" s="10" t="s">
        <v>345</v>
      </c>
      <c r="C214" s="10" t="s">
        <v>361</v>
      </c>
      <c r="D214" s="10" t="s">
        <v>346</v>
      </c>
      <c r="E214" s="10" t="s">
        <v>78</v>
      </c>
      <c r="F214" s="10" t="s">
        <v>149</v>
      </c>
      <c r="G214" s="10" t="s">
        <v>362</v>
      </c>
      <c r="H214" s="10" t="s">
        <v>388</v>
      </c>
      <c r="I214" s="10">
        <v>8</v>
      </c>
      <c r="J214" s="10" t="s">
        <v>363</v>
      </c>
      <c r="K214" s="10">
        <v>2.1</v>
      </c>
      <c r="L214" s="10" t="s">
        <v>82</v>
      </c>
      <c r="M214" s="10">
        <v>0.26</v>
      </c>
      <c r="N214" s="10" t="s">
        <v>363</v>
      </c>
      <c r="O214" s="12" t="s">
        <v>364</v>
      </c>
    </row>
    <row r="215" spans="1:15" ht="43.2" x14ac:dyDescent="0.3">
      <c r="A215" t="s">
        <v>104</v>
      </c>
      <c r="B215" s="10" t="s">
        <v>345</v>
      </c>
      <c r="C215" s="10" t="s">
        <v>361</v>
      </c>
      <c r="D215" s="10" t="s">
        <v>346</v>
      </c>
      <c r="E215" s="10" t="s">
        <v>78</v>
      </c>
      <c r="F215" s="10" t="s">
        <v>149</v>
      </c>
      <c r="G215" s="10" t="s">
        <v>365</v>
      </c>
      <c r="H215" s="10" t="s">
        <v>363</v>
      </c>
      <c r="I215" s="10">
        <v>14.7</v>
      </c>
      <c r="J215" s="10" t="s">
        <v>363</v>
      </c>
      <c r="K215" s="10">
        <v>3.8</v>
      </c>
      <c r="L215" s="10" t="s">
        <v>82</v>
      </c>
      <c r="M215" s="10">
        <v>0.26</v>
      </c>
      <c r="N215" s="10" t="s">
        <v>363</v>
      </c>
      <c r="O215" s="12" t="s">
        <v>364</v>
      </c>
    </row>
    <row r="216" spans="1:15" ht="28.8" x14ac:dyDescent="0.3">
      <c r="A216" t="s">
        <v>104</v>
      </c>
      <c r="B216" s="10" t="s">
        <v>389</v>
      </c>
      <c r="C216" s="18">
        <v>36281</v>
      </c>
      <c r="D216" s="10" t="s">
        <v>390</v>
      </c>
      <c r="E216" s="10" t="s">
        <v>140</v>
      </c>
      <c r="F216" s="10" t="s">
        <v>391</v>
      </c>
      <c r="G216" s="10" t="s">
        <v>392</v>
      </c>
      <c r="H216" s="10" t="s">
        <v>350</v>
      </c>
      <c r="I216" s="10" t="s">
        <v>393</v>
      </c>
      <c r="J216" s="10" t="s">
        <v>374</v>
      </c>
      <c r="K216" s="10" t="s">
        <v>374</v>
      </c>
      <c r="L216" s="10" t="s">
        <v>82</v>
      </c>
      <c r="M216" s="10" t="s">
        <v>394</v>
      </c>
      <c r="N216" s="10" t="s">
        <v>394</v>
      </c>
      <c r="O216" s="12" t="s">
        <v>395</v>
      </c>
    </row>
    <row r="217" spans="1:15" ht="28.8" x14ac:dyDescent="0.3">
      <c r="A217" t="s">
        <v>104</v>
      </c>
      <c r="B217" s="10" t="s">
        <v>389</v>
      </c>
      <c r="C217" s="18">
        <v>36281</v>
      </c>
      <c r="D217" s="10" t="s">
        <v>390</v>
      </c>
      <c r="E217" s="10" t="s">
        <v>140</v>
      </c>
      <c r="F217" s="10" t="s">
        <v>391</v>
      </c>
      <c r="G217" s="10" t="s">
        <v>396</v>
      </c>
      <c r="H217" s="10" t="s">
        <v>397</v>
      </c>
      <c r="I217" s="10" t="s">
        <v>398</v>
      </c>
      <c r="J217" s="10" t="s">
        <v>374</v>
      </c>
      <c r="K217" s="10" t="s">
        <v>374</v>
      </c>
      <c r="L217" s="10" t="s">
        <v>82</v>
      </c>
      <c r="M217" s="10" t="s">
        <v>394</v>
      </c>
      <c r="N217" s="10" t="s">
        <v>394</v>
      </c>
      <c r="O217" s="12" t="s">
        <v>395</v>
      </c>
    </row>
    <row r="218" spans="1:15" ht="29.4" thickBot="1" x14ac:dyDescent="0.35">
      <c r="A218" t="s">
        <v>104</v>
      </c>
      <c r="B218" s="14" t="s">
        <v>389</v>
      </c>
      <c r="C218" s="19">
        <v>36647</v>
      </c>
      <c r="D218" s="14" t="s">
        <v>390</v>
      </c>
      <c r="E218" s="14" t="s">
        <v>140</v>
      </c>
      <c r="F218" s="14" t="s">
        <v>399</v>
      </c>
      <c r="G218" s="14" t="s">
        <v>400</v>
      </c>
      <c r="H218" s="14" t="s">
        <v>401</v>
      </c>
      <c r="I218" s="14" t="s">
        <v>402</v>
      </c>
      <c r="J218" s="14" t="s">
        <v>403</v>
      </c>
      <c r="K218" s="14" t="s">
        <v>404</v>
      </c>
      <c r="L218" s="14" t="s">
        <v>405</v>
      </c>
      <c r="M218" s="14">
        <v>0.08</v>
      </c>
      <c r="N218" s="14" t="s">
        <v>406</v>
      </c>
      <c r="O218" s="15" t="s">
        <v>395</v>
      </c>
    </row>
    <row r="219" spans="1:15" ht="15" thickBot="1" x14ac:dyDescent="0.35"/>
    <row r="220" spans="1:15" ht="25.2" x14ac:dyDescent="0.3">
      <c r="B220" s="49" t="s">
        <v>407</v>
      </c>
      <c r="C220" s="49" t="s">
        <v>408</v>
      </c>
      <c r="D220" s="13" t="s">
        <v>321</v>
      </c>
      <c r="E220" s="13" t="s">
        <v>409</v>
      </c>
      <c r="F220" s="49" t="s">
        <v>60</v>
      </c>
      <c r="G220" s="13" t="s">
        <v>7</v>
      </c>
      <c r="H220" s="51" t="s">
        <v>412</v>
      </c>
      <c r="I220" s="51"/>
      <c r="J220" s="51"/>
      <c r="K220" s="51"/>
      <c r="L220" s="49" t="s">
        <v>17</v>
      </c>
    </row>
    <row r="221" spans="1:15" ht="25.2" x14ac:dyDescent="0.3">
      <c r="B221" s="50"/>
      <c r="C221" s="50"/>
      <c r="D221" s="9" t="s">
        <v>59</v>
      </c>
      <c r="E221" s="9" t="s">
        <v>410</v>
      </c>
      <c r="F221" s="50"/>
      <c r="G221" s="9" t="s">
        <v>8</v>
      </c>
      <c r="H221" s="48" t="s">
        <v>413</v>
      </c>
      <c r="I221" s="48"/>
      <c r="J221" s="48"/>
      <c r="K221" s="48"/>
      <c r="L221" s="50"/>
    </row>
    <row r="222" spans="1:15" ht="25.2" x14ac:dyDescent="0.3">
      <c r="B222" s="50"/>
      <c r="C222" s="50"/>
      <c r="D222" s="9"/>
      <c r="E222" s="9" t="s">
        <v>411</v>
      </c>
      <c r="F222" s="50"/>
      <c r="G222" s="9" t="s">
        <v>61</v>
      </c>
      <c r="H222" s="48" t="s">
        <v>414</v>
      </c>
      <c r="I222" s="48"/>
      <c r="J222" s="48"/>
      <c r="K222" s="48"/>
      <c r="L222" s="50"/>
    </row>
    <row r="223" spans="1:15" ht="25.2" x14ac:dyDescent="0.3">
      <c r="B223" s="50"/>
      <c r="C223" s="50"/>
      <c r="D223" s="9"/>
      <c r="E223" s="9"/>
      <c r="F223" s="50"/>
      <c r="G223" s="9" t="s">
        <v>59</v>
      </c>
      <c r="H223" s="48" t="s">
        <v>415</v>
      </c>
      <c r="I223" s="48"/>
      <c r="J223" s="48"/>
      <c r="K223" s="48"/>
      <c r="L223" s="50"/>
    </row>
    <row r="224" spans="1:15" x14ac:dyDescent="0.3">
      <c r="B224" s="52"/>
      <c r="C224" s="52"/>
      <c r="D224" s="52"/>
      <c r="E224" s="52"/>
      <c r="F224" s="52"/>
      <c r="G224" s="52"/>
      <c r="H224" s="53"/>
      <c r="I224" s="53"/>
      <c r="J224" s="53"/>
      <c r="K224" s="53"/>
      <c r="L224" s="52"/>
    </row>
    <row r="225" spans="1:12" x14ac:dyDescent="0.3">
      <c r="B225" s="52"/>
      <c r="C225" s="52"/>
      <c r="D225" s="52"/>
      <c r="E225" s="52"/>
      <c r="F225" s="52"/>
      <c r="G225" s="52"/>
      <c r="H225" s="54"/>
      <c r="I225" s="54"/>
      <c r="J225" s="54"/>
      <c r="K225" s="54"/>
      <c r="L225" s="52"/>
    </row>
    <row r="226" spans="1:12" x14ac:dyDescent="0.3">
      <c r="B226" s="52"/>
      <c r="C226" s="52"/>
      <c r="D226" s="52"/>
      <c r="E226" s="52"/>
      <c r="F226" s="52"/>
      <c r="G226" s="52"/>
      <c r="H226" s="48" t="s">
        <v>416</v>
      </c>
      <c r="I226" s="48"/>
      <c r="J226" s="48" t="s">
        <v>339</v>
      </c>
      <c r="K226" s="48"/>
      <c r="L226" s="52"/>
    </row>
    <row r="227" spans="1:12" x14ac:dyDescent="0.3">
      <c r="B227" s="52"/>
      <c r="C227" s="52"/>
      <c r="D227" s="52"/>
      <c r="E227" s="52"/>
      <c r="F227" s="52"/>
      <c r="G227" s="52"/>
      <c r="H227" s="48" t="s">
        <v>417</v>
      </c>
      <c r="I227" s="48"/>
      <c r="J227" s="48" t="s">
        <v>418</v>
      </c>
      <c r="K227" s="48"/>
      <c r="L227" s="52"/>
    </row>
    <row r="228" spans="1:12" x14ac:dyDescent="0.3">
      <c r="B228" s="52"/>
      <c r="C228" s="52"/>
      <c r="D228" s="52"/>
      <c r="E228" s="52"/>
      <c r="F228" s="52"/>
      <c r="G228" s="52"/>
      <c r="H228" s="48"/>
      <c r="I228" s="48"/>
      <c r="J228" s="48" t="s">
        <v>419</v>
      </c>
      <c r="K228" s="48"/>
      <c r="L228" s="52"/>
    </row>
    <row r="229" spans="1:12" x14ac:dyDescent="0.3">
      <c r="B229" s="52"/>
      <c r="C229" s="52"/>
      <c r="D229" s="52"/>
      <c r="E229" s="52"/>
      <c r="F229" s="52"/>
      <c r="G229" s="52"/>
      <c r="H229" s="48"/>
      <c r="I229" s="48"/>
      <c r="J229" s="48" t="s">
        <v>59</v>
      </c>
      <c r="K229" s="48"/>
      <c r="L229" s="52"/>
    </row>
    <row r="230" spans="1:12" x14ac:dyDescent="0.3">
      <c r="B230" s="52"/>
      <c r="C230" s="52"/>
      <c r="D230" s="52"/>
      <c r="E230" s="52"/>
      <c r="F230" s="52"/>
      <c r="G230" s="52"/>
      <c r="H230" s="53"/>
      <c r="I230" s="53"/>
      <c r="J230" s="53"/>
      <c r="K230" s="53"/>
      <c r="L230" s="52"/>
    </row>
    <row r="231" spans="1:12" x14ac:dyDescent="0.3">
      <c r="B231" s="52"/>
      <c r="C231" s="52"/>
      <c r="D231" s="52"/>
      <c r="E231" s="52"/>
      <c r="F231" s="52"/>
      <c r="G231" s="52"/>
      <c r="H231" s="54"/>
      <c r="I231" s="54"/>
      <c r="J231" s="54"/>
      <c r="K231" s="54"/>
      <c r="L231" s="52"/>
    </row>
    <row r="232" spans="1:12" ht="25.2" x14ac:dyDescent="0.3">
      <c r="B232" s="52"/>
      <c r="C232" s="52"/>
      <c r="D232" s="52"/>
      <c r="E232" s="52"/>
      <c r="F232" s="52"/>
      <c r="G232" s="52"/>
      <c r="H232" s="9" t="s">
        <v>343</v>
      </c>
      <c r="I232" s="9" t="s">
        <v>344</v>
      </c>
      <c r="J232" s="9" t="s">
        <v>421</v>
      </c>
      <c r="K232" s="9" t="s">
        <v>424</v>
      </c>
      <c r="L232" s="52"/>
    </row>
    <row r="233" spans="1:12" ht="29.4" x14ac:dyDescent="0.3">
      <c r="B233" s="52"/>
      <c r="C233" s="52"/>
      <c r="D233" s="52"/>
      <c r="E233" s="52"/>
      <c r="F233" s="52"/>
      <c r="G233" s="52"/>
      <c r="H233" s="9" t="s">
        <v>420</v>
      </c>
      <c r="I233" s="9" t="s">
        <v>59</v>
      </c>
      <c r="J233" s="9" t="s">
        <v>422</v>
      </c>
      <c r="K233" s="9" t="s">
        <v>422</v>
      </c>
      <c r="L233" s="52"/>
    </row>
    <row r="234" spans="1:12" ht="16.8" x14ac:dyDescent="0.3">
      <c r="B234" s="52"/>
      <c r="C234" s="52"/>
      <c r="D234" s="52"/>
      <c r="E234" s="52"/>
      <c r="F234" s="52"/>
      <c r="G234" s="52"/>
      <c r="H234" s="9"/>
      <c r="I234" s="9"/>
      <c r="J234" s="9" t="s">
        <v>423</v>
      </c>
      <c r="K234" s="9" t="s">
        <v>425</v>
      </c>
      <c r="L234" s="52"/>
    </row>
    <row r="235" spans="1:12" ht="63" x14ac:dyDescent="0.3">
      <c r="B235" s="10" t="s">
        <v>426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ht="29.4" x14ac:dyDescent="0.3">
      <c r="A236" t="s">
        <v>749</v>
      </c>
      <c r="B236" s="10" t="s">
        <v>427</v>
      </c>
      <c r="C236" s="10" t="s">
        <v>149</v>
      </c>
      <c r="D236" s="18">
        <v>39203</v>
      </c>
      <c r="E236" s="10" t="s">
        <v>428</v>
      </c>
      <c r="F236" s="10" t="s">
        <v>78</v>
      </c>
      <c r="G236" s="10" t="s">
        <v>429</v>
      </c>
      <c r="H236" s="10">
        <v>0.37</v>
      </c>
      <c r="I236" s="10">
        <v>1.9E-2</v>
      </c>
      <c r="J236" s="10">
        <v>93</v>
      </c>
      <c r="K236" s="10">
        <v>94</v>
      </c>
      <c r="L236" s="12" t="s">
        <v>430</v>
      </c>
    </row>
    <row r="237" spans="1:12" ht="29.4" x14ac:dyDescent="0.3">
      <c r="A237" t="s">
        <v>749</v>
      </c>
      <c r="B237" s="10" t="s">
        <v>427</v>
      </c>
      <c r="C237" s="10" t="s">
        <v>149</v>
      </c>
      <c r="D237" s="18">
        <v>39203</v>
      </c>
      <c r="E237" s="10" t="s">
        <v>428</v>
      </c>
      <c r="F237" s="10" t="s">
        <v>78</v>
      </c>
      <c r="G237" s="10" t="s">
        <v>431</v>
      </c>
      <c r="H237" s="10">
        <v>0.37</v>
      </c>
      <c r="I237" s="10">
        <v>1.4999999999999999E-2</v>
      </c>
      <c r="J237" s="10">
        <v>92</v>
      </c>
      <c r="K237" s="10">
        <v>93</v>
      </c>
      <c r="L237" s="12" t="s">
        <v>430</v>
      </c>
    </row>
    <row r="238" spans="1:12" ht="54.6" x14ac:dyDescent="0.3">
      <c r="A238" t="s">
        <v>750</v>
      </c>
      <c r="B238" s="10" t="s">
        <v>433</v>
      </c>
      <c r="C238" s="10" t="s">
        <v>434</v>
      </c>
      <c r="D238" s="18">
        <v>39203</v>
      </c>
      <c r="E238" s="10" t="s">
        <v>435</v>
      </c>
      <c r="F238" s="10" t="s">
        <v>78</v>
      </c>
      <c r="G238" s="10" t="s">
        <v>429</v>
      </c>
      <c r="H238" s="10">
        <v>0.53</v>
      </c>
      <c r="I238" s="10">
        <v>0.55000000000000004</v>
      </c>
      <c r="J238" s="10" t="s">
        <v>436</v>
      </c>
      <c r="K238" s="10">
        <v>8</v>
      </c>
      <c r="L238" s="12" t="s">
        <v>437</v>
      </c>
    </row>
    <row r="239" spans="1:12" ht="54.6" x14ac:dyDescent="0.3">
      <c r="A239" t="s">
        <v>750</v>
      </c>
      <c r="B239" s="10" t="s">
        <v>433</v>
      </c>
      <c r="C239" s="10" t="s">
        <v>438</v>
      </c>
      <c r="D239" s="18">
        <v>39569</v>
      </c>
      <c r="E239" s="10" t="s">
        <v>435</v>
      </c>
      <c r="F239" s="10" t="s">
        <v>78</v>
      </c>
      <c r="G239" s="10" t="s">
        <v>439</v>
      </c>
      <c r="H239" s="10">
        <v>0.38</v>
      </c>
      <c r="I239" s="10">
        <v>0.3</v>
      </c>
      <c r="J239" s="10">
        <v>30</v>
      </c>
      <c r="K239" s="10">
        <v>67</v>
      </c>
      <c r="L239" s="12" t="s">
        <v>437</v>
      </c>
    </row>
    <row r="240" spans="1:12" ht="54.6" x14ac:dyDescent="0.3">
      <c r="A240" t="s">
        <v>750</v>
      </c>
      <c r="B240" s="10" t="s">
        <v>433</v>
      </c>
      <c r="C240" s="10" t="s">
        <v>440</v>
      </c>
      <c r="D240" s="18">
        <v>39934</v>
      </c>
      <c r="E240" s="10" t="s">
        <v>435</v>
      </c>
      <c r="F240" s="10" t="s">
        <v>78</v>
      </c>
      <c r="G240" s="10" t="s">
        <v>441</v>
      </c>
      <c r="H240" s="10">
        <v>0.47</v>
      </c>
      <c r="I240" s="10">
        <v>0.31</v>
      </c>
      <c r="J240" s="10" t="s">
        <v>436</v>
      </c>
      <c r="K240" s="10">
        <v>5</v>
      </c>
      <c r="L240" s="12" t="s">
        <v>437</v>
      </c>
    </row>
    <row r="241" spans="1:12" ht="54.6" x14ac:dyDescent="0.3">
      <c r="A241" t="s">
        <v>750</v>
      </c>
      <c r="B241" s="10" t="s">
        <v>433</v>
      </c>
      <c r="C241" s="10" t="s">
        <v>442</v>
      </c>
      <c r="D241" s="18">
        <v>39934</v>
      </c>
      <c r="E241" s="10" t="s">
        <v>435</v>
      </c>
      <c r="F241" s="10" t="s">
        <v>78</v>
      </c>
      <c r="G241" s="10" t="s">
        <v>441</v>
      </c>
      <c r="H241" s="10">
        <v>0.57999999999999996</v>
      </c>
      <c r="I241" s="10">
        <v>0.34</v>
      </c>
      <c r="J241" s="10" t="s">
        <v>436</v>
      </c>
      <c r="K241" s="10">
        <v>16</v>
      </c>
      <c r="L241" s="12" t="s">
        <v>437</v>
      </c>
    </row>
    <row r="242" spans="1:12" ht="54.6" x14ac:dyDescent="0.3">
      <c r="A242" t="s">
        <v>750</v>
      </c>
      <c r="B242" s="10" t="s">
        <v>433</v>
      </c>
      <c r="C242" s="10" t="s">
        <v>434</v>
      </c>
      <c r="D242" s="18">
        <v>39203</v>
      </c>
      <c r="E242" s="10" t="s">
        <v>435</v>
      </c>
      <c r="F242" s="10" t="s">
        <v>78</v>
      </c>
      <c r="G242" s="10" t="s">
        <v>431</v>
      </c>
      <c r="H242" s="10">
        <v>0.53</v>
      </c>
      <c r="I242" s="10">
        <v>0.45</v>
      </c>
      <c r="J242" s="10" t="s">
        <v>436</v>
      </c>
      <c r="K242" s="10">
        <v>68</v>
      </c>
      <c r="L242" s="12" t="s">
        <v>437</v>
      </c>
    </row>
    <row r="243" spans="1:12" ht="54.6" x14ac:dyDescent="0.3">
      <c r="A243" t="s">
        <v>750</v>
      </c>
      <c r="B243" s="10" t="s">
        <v>433</v>
      </c>
      <c r="C243" s="10" t="s">
        <v>438</v>
      </c>
      <c r="D243" s="18">
        <v>39569</v>
      </c>
      <c r="E243" s="10" t="s">
        <v>435</v>
      </c>
      <c r="F243" s="10" t="s">
        <v>78</v>
      </c>
      <c r="G243" s="10" t="s">
        <v>443</v>
      </c>
      <c r="H243" s="10">
        <v>0.38</v>
      </c>
      <c r="I243" s="10">
        <v>0.32</v>
      </c>
      <c r="J243" s="10" t="s">
        <v>436</v>
      </c>
      <c r="K243" s="10">
        <v>49</v>
      </c>
      <c r="L243" s="12" t="s">
        <v>437</v>
      </c>
    </row>
    <row r="244" spans="1:12" ht="54.6" x14ac:dyDescent="0.3">
      <c r="A244" t="s">
        <v>750</v>
      </c>
      <c r="B244" s="10" t="s">
        <v>433</v>
      </c>
      <c r="C244" s="10" t="s">
        <v>440</v>
      </c>
      <c r="D244" s="18">
        <v>39934</v>
      </c>
      <c r="E244" s="10" t="s">
        <v>435</v>
      </c>
      <c r="F244" s="10" t="s">
        <v>78</v>
      </c>
      <c r="G244" s="10" t="s">
        <v>444</v>
      </c>
      <c r="H244" s="10">
        <v>0.47</v>
      </c>
      <c r="I244" s="10">
        <v>0.31</v>
      </c>
      <c r="J244" s="10">
        <v>0</v>
      </c>
      <c r="K244" s="10">
        <v>9</v>
      </c>
      <c r="L244" s="12" t="s">
        <v>437</v>
      </c>
    </row>
    <row r="245" spans="1:12" ht="54.6" x14ac:dyDescent="0.3">
      <c r="A245" t="s">
        <v>750</v>
      </c>
      <c r="B245" s="10" t="s">
        <v>433</v>
      </c>
      <c r="C245" s="10" t="s">
        <v>442</v>
      </c>
      <c r="D245" s="18">
        <v>39934</v>
      </c>
      <c r="E245" s="10" t="s">
        <v>435</v>
      </c>
      <c r="F245" s="10" t="s">
        <v>78</v>
      </c>
      <c r="G245" s="10" t="s">
        <v>444</v>
      </c>
      <c r="H245" s="10">
        <v>0.57999999999999996</v>
      </c>
      <c r="I245" s="10">
        <v>0.25</v>
      </c>
      <c r="J245" s="10">
        <v>19</v>
      </c>
      <c r="K245" s="10">
        <v>40</v>
      </c>
      <c r="L245" s="12" t="s">
        <v>437</v>
      </c>
    </row>
    <row r="246" spans="1:12" ht="54.6" x14ac:dyDescent="0.3">
      <c r="A246" t="s">
        <v>750</v>
      </c>
      <c r="B246" s="10" t="s">
        <v>433</v>
      </c>
      <c r="C246" s="10" t="s">
        <v>434</v>
      </c>
      <c r="D246" s="18">
        <v>39203</v>
      </c>
      <c r="E246" s="10" t="s">
        <v>435</v>
      </c>
      <c r="F246" s="10" t="s">
        <v>78</v>
      </c>
      <c r="G246" s="10" t="s">
        <v>445</v>
      </c>
      <c r="H246" s="10">
        <v>0.53</v>
      </c>
      <c r="I246" s="10">
        <v>0.14000000000000001</v>
      </c>
      <c r="J246" s="10">
        <v>53</v>
      </c>
      <c r="K246" s="10">
        <v>86</v>
      </c>
      <c r="L246" s="12" t="s">
        <v>437</v>
      </c>
    </row>
    <row r="247" spans="1:12" ht="54.6" x14ac:dyDescent="0.3">
      <c r="A247" t="s">
        <v>750</v>
      </c>
      <c r="B247" s="10" t="s">
        <v>433</v>
      </c>
      <c r="C247" s="10" t="s">
        <v>438</v>
      </c>
      <c r="D247" s="18">
        <v>39569</v>
      </c>
      <c r="E247" s="10" t="s">
        <v>435</v>
      </c>
      <c r="F247" s="10" t="s">
        <v>78</v>
      </c>
      <c r="G247" s="10" t="s">
        <v>446</v>
      </c>
      <c r="H247" s="10">
        <v>0.38</v>
      </c>
      <c r="I247" s="10">
        <v>0.28999999999999998</v>
      </c>
      <c r="J247" s="10">
        <v>6</v>
      </c>
      <c r="K247" s="10">
        <v>56</v>
      </c>
      <c r="L247" s="12" t="s">
        <v>437</v>
      </c>
    </row>
    <row r="248" spans="1:12" ht="55.2" thickBot="1" x14ac:dyDescent="0.35">
      <c r="A248" t="s">
        <v>750</v>
      </c>
      <c r="B248" s="14" t="s">
        <v>433</v>
      </c>
      <c r="C248" s="14" t="s">
        <v>434</v>
      </c>
      <c r="D248" s="19">
        <v>39203</v>
      </c>
      <c r="E248" s="14" t="s">
        <v>435</v>
      </c>
      <c r="F248" s="14" t="s">
        <v>78</v>
      </c>
      <c r="G248" s="14" t="s">
        <v>447</v>
      </c>
      <c r="H248" s="14">
        <v>0.53</v>
      </c>
      <c r="I248" s="14">
        <v>0.13</v>
      </c>
      <c r="J248" s="14">
        <v>58</v>
      </c>
      <c r="K248" s="14">
        <v>87</v>
      </c>
      <c r="L248" s="15" t="s">
        <v>437</v>
      </c>
    </row>
    <row r="250" spans="1:12" ht="15" thickBot="1" x14ac:dyDescent="0.35"/>
    <row r="251" spans="1:12" ht="24" customHeight="1" x14ac:dyDescent="0.3">
      <c r="B251" s="13" t="s">
        <v>448</v>
      </c>
      <c r="C251" s="13" t="s">
        <v>450</v>
      </c>
      <c r="D251" s="49" t="s">
        <v>60</v>
      </c>
      <c r="E251" s="13" t="s">
        <v>118</v>
      </c>
      <c r="F251" s="13" t="s">
        <v>7</v>
      </c>
      <c r="G251" s="51" t="s">
        <v>460</v>
      </c>
      <c r="H251" s="51"/>
      <c r="I251" s="51" t="s">
        <v>62</v>
      </c>
      <c r="J251" s="51"/>
      <c r="K251" s="13" t="s">
        <v>62</v>
      </c>
      <c r="L251" s="49" t="s">
        <v>17</v>
      </c>
    </row>
    <row r="252" spans="1:12" ht="37.799999999999997" x14ac:dyDescent="0.3">
      <c r="B252" s="9" t="s">
        <v>126</v>
      </c>
      <c r="C252" s="9" t="s">
        <v>451</v>
      </c>
      <c r="D252" s="50"/>
      <c r="E252" s="9" t="s">
        <v>119</v>
      </c>
      <c r="F252" s="9" t="s">
        <v>8</v>
      </c>
      <c r="G252" s="48" t="s">
        <v>461</v>
      </c>
      <c r="H252" s="48"/>
      <c r="I252" s="48" t="s">
        <v>463</v>
      </c>
      <c r="J252" s="48"/>
      <c r="K252" s="9" t="s">
        <v>468</v>
      </c>
      <c r="L252" s="50"/>
    </row>
    <row r="253" spans="1:12" ht="25.2" x14ac:dyDescent="0.3">
      <c r="B253" s="9" t="s">
        <v>449</v>
      </c>
      <c r="C253" s="9" t="s">
        <v>452</v>
      </c>
      <c r="D253" s="50"/>
      <c r="E253" s="9" t="s">
        <v>455</v>
      </c>
      <c r="F253" s="9" t="s">
        <v>457</v>
      </c>
      <c r="G253" s="48" t="s">
        <v>462</v>
      </c>
      <c r="H253" s="48"/>
      <c r="I253" s="48" t="s">
        <v>464</v>
      </c>
      <c r="J253" s="48"/>
      <c r="K253" s="9" t="s">
        <v>469</v>
      </c>
      <c r="L253" s="50"/>
    </row>
    <row r="254" spans="1:12" ht="37.799999999999997" x14ac:dyDescent="0.3">
      <c r="B254" s="9"/>
      <c r="C254" s="9" t="s">
        <v>453</v>
      </c>
      <c r="D254" s="50"/>
      <c r="E254" s="9" t="s">
        <v>456</v>
      </c>
      <c r="F254" s="9" t="s">
        <v>458</v>
      </c>
      <c r="G254" s="48" t="s">
        <v>66</v>
      </c>
      <c r="H254" s="48"/>
      <c r="I254" s="48" t="s">
        <v>123</v>
      </c>
      <c r="J254" s="48"/>
      <c r="K254" s="9" t="s">
        <v>470</v>
      </c>
      <c r="L254" s="50"/>
    </row>
    <row r="255" spans="1:12" ht="25.2" x14ac:dyDescent="0.3">
      <c r="B255" s="9"/>
      <c r="C255" s="9" t="s">
        <v>454</v>
      </c>
      <c r="D255" s="50"/>
      <c r="E255" s="9"/>
      <c r="F255" s="9" t="s">
        <v>459</v>
      </c>
      <c r="G255" s="48" t="s">
        <v>323</v>
      </c>
      <c r="H255" s="48"/>
      <c r="I255" s="48" t="s">
        <v>465</v>
      </c>
      <c r="J255" s="48"/>
      <c r="K255" s="9" t="s">
        <v>471</v>
      </c>
      <c r="L255" s="50"/>
    </row>
    <row r="256" spans="1:12" ht="25.2" x14ac:dyDescent="0.3">
      <c r="B256" s="9"/>
      <c r="C256" s="9"/>
      <c r="D256" s="50"/>
      <c r="E256" s="9"/>
      <c r="F256" s="9"/>
      <c r="G256" s="48" t="s">
        <v>324</v>
      </c>
      <c r="H256" s="48"/>
      <c r="I256" s="48" t="s">
        <v>466</v>
      </c>
      <c r="J256" s="48"/>
      <c r="K256" s="9" t="s">
        <v>334</v>
      </c>
      <c r="L256" s="50"/>
    </row>
    <row r="257" spans="1:12" ht="37.799999999999997" x14ac:dyDescent="0.3">
      <c r="B257" s="9"/>
      <c r="C257" s="9"/>
      <c r="D257" s="50"/>
      <c r="E257" s="9"/>
      <c r="F257" s="9"/>
      <c r="G257" s="48" t="s">
        <v>276</v>
      </c>
      <c r="H257" s="48"/>
      <c r="I257" s="48" t="s">
        <v>467</v>
      </c>
      <c r="J257" s="48"/>
      <c r="K257" s="9" t="s">
        <v>467</v>
      </c>
      <c r="L257" s="50"/>
    </row>
    <row r="258" spans="1:12" ht="16.5" customHeight="1" x14ac:dyDescent="0.3">
      <c r="B258" s="9"/>
      <c r="C258" s="9"/>
      <c r="D258" s="50"/>
      <c r="E258" s="9"/>
      <c r="F258" s="9"/>
      <c r="G258" s="48"/>
      <c r="H258" s="48"/>
      <c r="I258" s="48" t="s">
        <v>276</v>
      </c>
      <c r="J258" s="48"/>
      <c r="K258" s="9"/>
      <c r="L258" s="50"/>
    </row>
    <row r="259" spans="1:12" x14ac:dyDescent="0.3">
      <c r="B259" s="52"/>
      <c r="C259" s="52"/>
      <c r="D259" s="52"/>
      <c r="E259" s="52"/>
      <c r="F259" s="52"/>
      <c r="G259" s="53"/>
      <c r="H259" s="53"/>
      <c r="I259" s="53"/>
      <c r="J259" s="53"/>
      <c r="K259" s="52"/>
      <c r="L259" s="52"/>
    </row>
    <row r="260" spans="1:12" x14ac:dyDescent="0.3">
      <c r="B260" s="52"/>
      <c r="C260" s="52"/>
      <c r="D260" s="52"/>
      <c r="E260" s="52"/>
      <c r="F260" s="52"/>
      <c r="G260" s="54"/>
      <c r="H260" s="54"/>
      <c r="I260" s="54"/>
      <c r="J260" s="54"/>
      <c r="K260" s="52"/>
      <c r="L260" s="52"/>
    </row>
    <row r="261" spans="1:12" ht="25.2" x14ac:dyDescent="0.3">
      <c r="B261" s="52"/>
      <c r="C261" s="52"/>
      <c r="D261" s="52"/>
      <c r="E261" s="52"/>
      <c r="F261" s="52"/>
      <c r="G261" s="9" t="s">
        <v>73</v>
      </c>
      <c r="H261" s="9" t="s">
        <v>75</v>
      </c>
      <c r="I261" s="9" t="s">
        <v>14</v>
      </c>
      <c r="J261" s="9" t="s">
        <v>75</v>
      </c>
      <c r="K261" s="52"/>
      <c r="L261" s="52"/>
    </row>
    <row r="262" spans="1:12" x14ac:dyDescent="0.3">
      <c r="B262" s="52"/>
      <c r="C262" s="52"/>
      <c r="D262" s="52"/>
      <c r="E262" s="52"/>
      <c r="F262" s="52"/>
      <c r="G262" s="9" t="s">
        <v>74</v>
      </c>
      <c r="H262" s="9" t="s">
        <v>74</v>
      </c>
      <c r="I262" s="9" t="s">
        <v>74</v>
      </c>
      <c r="J262" s="9" t="s">
        <v>74</v>
      </c>
      <c r="K262" s="52"/>
      <c r="L262" s="52"/>
    </row>
    <row r="263" spans="1:12" ht="37.799999999999997" x14ac:dyDescent="0.3">
      <c r="A263" t="s">
        <v>751</v>
      </c>
      <c r="B263" s="10" t="s">
        <v>472</v>
      </c>
      <c r="C263" s="10">
        <v>2003</v>
      </c>
      <c r="D263" s="10" t="s">
        <v>473</v>
      </c>
      <c r="E263" s="10" t="s">
        <v>474</v>
      </c>
      <c r="F263" s="10" t="s">
        <v>475</v>
      </c>
      <c r="G263" s="10" t="s">
        <v>476</v>
      </c>
      <c r="H263" s="10">
        <v>2.1</v>
      </c>
      <c r="I263" s="10" t="s">
        <v>82</v>
      </c>
      <c r="J263" s="10" t="s">
        <v>82</v>
      </c>
      <c r="K263" s="10" t="s">
        <v>82</v>
      </c>
      <c r="L263" s="12" t="s">
        <v>477</v>
      </c>
    </row>
    <row r="264" spans="1:12" ht="43.2" x14ac:dyDescent="0.3">
      <c r="A264" t="s">
        <v>751</v>
      </c>
      <c r="B264" s="10" t="s">
        <v>478</v>
      </c>
      <c r="C264" s="10">
        <v>1997</v>
      </c>
      <c r="D264" s="10" t="s">
        <v>479</v>
      </c>
      <c r="E264" s="10" t="s">
        <v>149</v>
      </c>
      <c r="F264" s="10" t="s">
        <v>480</v>
      </c>
      <c r="G264" s="10" t="s">
        <v>481</v>
      </c>
      <c r="H264" s="10">
        <v>3.3</v>
      </c>
      <c r="I264" s="10" t="s">
        <v>82</v>
      </c>
      <c r="J264" s="10" t="s">
        <v>82</v>
      </c>
      <c r="K264" s="10" t="s">
        <v>82</v>
      </c>
      <c r="L264" s="12" t="s">
        <v>482</v>
      </c>
    </row>
    <row r="265" spans="1:12" ht="43.2" x14ac:dyDescent="0.3">
      <c r="A265" t="s">
        <v>751</v>
      </c>
      <c r="B265" s="10" t="s">
        <v>478</v>
      </c>
      <c r="C265" s="10">
        <v>1997</v>
      </c>
      <c r="D265" s="10" t="s">
        <v>479</v>
      </c>
      <c r="E265" s="10" t="s">
        <v>149</v>
      </c>
      <c r="F265" s="10" t="s">
        <v>483</v>
      </c>
      <c r="G265" s="10" t="s">
        <v>481</v>
      </c>
      <c r="H265" s="10">
        <v>2.4</v>
      </c>
      <c r="I265" s="10" t="s">
        <v>82</v>
      </c>
      <c r="J265" s="10" t="s">
        <v>82</v>
      </c>
      <c r="K265" s="10" t="s">
        <v>82</v>
      </c>
      <c r="L265" s="12" t="s">
        <v>482</v>
      </c>
    </row>
    <row r="266" spans="1:12" ht="43.2" x14ac:dyDescent="0.3">
      <c r="A266" t="s">
        <v>751</v>
      </c>
      <c r="B266" s="10" t="s">
        <v>478</v>
      </c>
      <c r="C266" s="10">
        <v>1997</v>
      </c>
      <c r="D266" s="10" t="s">
        <v>479</v>
      </c>
      <c r="E266" s="10" t="s">
        <v>149</v>
      </c>
      <c r="F266" s="10" t="s">
        <v>484</v>
      </c>
      <c r="G266" s="10" t="s">
        <v>481</v>
      </c>
      <c r="H266" s="10">
        <v>2.5</v>
      </c>
      <c r="I266" s="10" t="s">
        <v>82</v>
      </c>
      <c r="J266" s="10" t="s">
        <v>82</v>
      </c>
      <c r="K266" s="10" t="s">
        <v>82</v>
      </c>
      <c r="L266" s="12" t="s">
        <v>482</v>
      </c>
    </row>
    <row r="267" spans="1:12" ht="43.2" x14ac:dyDescent="0.3">
      <c r="A267" t="s">
        <v>751</v>
      </c>
      <c r="B267" s="10" t="s">
        <v>478</v>
      </c>
      <c r="C267" s="10">
        <v>1997</v>
      </c>
      <c r="D267" s="10" t="s">
        <v>479</v>
      </c>
      <c r="E267" s="10" t="s">
        <v>149</v>
      </c>
      <c r="F267" s="10" t="s">
        <v>485</v>
      </c>
      <c r="G267" s="10" t="s">
        <v>481</v>
      </c>
      <c r="H267" s="10">
        <v>0.7</v>
      </c>
      <c r="I267" s="10" t="s">
        <v>82</v>
      </c>
      <c r="J267" s="10" t="s">
        <v>82</v>
      </c>
      <c r="K267" s="10" t="s">
        <v>82</v>
      </c>
      <c r="L267" s="12" t="s">
        <v>482</v>
      </c>
    </row>
    <row r="268" spans="1:12" ht="43.2" x14ac:dyDescent="0.3">
      <c r="A268" t="s">
        <v>751</v>
      </c>
      <c r="B268" s="10" t="s">
        <v>478</v>
      </c>
      <c r="C268" s="10">
        <v>1987</v>
      </c>
      <c r="D268" s="10" t="s">
        <v>486</v>
      </c>
      <c r="E268" s="10" t="s">
        <v>149</v>
      </c>
      <c r="F268" s="10" t="s">
        <v>365</v>
      </c>
      <c r="G268" s="10" t="s">
        <v>82</v>
      </c>
      <c r="H268" s="10" t="s">
        <v>82</v>
      </c>
      <c r="I268" s="10" t="s">
        <v>82</v>
      </c>
      <c r="J268" s="10" t="s">
        <v>82</v>
      </c>
      <c r="K268" s="10" t="s">
        <v>487</v>
      </c>
      <c r="L268" s="12" t="s">
        <v>488</v>
      </c>
    </row>
    <row r="269" spans="1:12" ht="43.2" x14ac:dyDescent="0.3">
      <c r="A269" t="s">
        <v>751</v>
      </c>
      <c r="B269" s="10" t="s">
        <v>478</v>
      </c>
      <c r="C269" s="10">
        <v>1987</v>
      </c>
      <c r="D269" s="10" t="s">
        <v>486</v>
      </c>
      <c r="E269" s="10" t="s">
        <v>149</v>
      </c>
      <c r="F269" s="10" t="s">
        <v>489</v>
      </c>
      <c r="G269" s="10" t="s">
        <v>82</v>
      </c>
      <c r="H269" s="10" t="s">
        <v>82</v>
      </c>
      <c r="I269" s="10" t="s">
        <v>82</v>
      </c>
      <c r="J269" s="10" t="s">
        <v>82</v>
      </c>
      <c r="K269" s="10" t="s">
        <v>490</v>
      </c>
      <c r="L269" s="12" t="s">
        <v>488</v>
      </c>
    </row>
    <row r="270" spans="1:12" ht="43.2" x14ac:dyDescent="0.3">
      <c r="A270" t="s">
        <v>751</v>
      </c>
      <c r="B270" s="10" t="s">
        <v>478</v>
      </c>
      <c r="C270" s="10">
        <v>1987</v>
      </c>
      <c r="D270" s="10" t="s">
        <v>486</v>
      </c>
      <c r="E270" s="10" t="s">
        <v>149</v>
      </c>
      <c r="F270" s="10" t="s">
        <v>491</v>
      </c>
      <c r="G270" s="10" t="s">
        <v>82</v>
      </c>
      <c r="H270" s="10" t="s">
        <v>82</v>
      </c>
      <c r="I270" s="10" t="s">
        <v>82</v>
      </c>
      <c r="J270" s="10" t="s">
        <v>82</v>
      </c>
      <c r="K270" s="10" t="s">
        <v>492</v>
      </c>
      <c r="L270" s="12" t="s">
        <v>488</v>
      </c>
    </row>
    <row r="271" spans="1:12" ht="43.2" x14ac:dyDescent="0.3">
      <c r="A271" t="s">
        <v>751</v>
      </c>
      <c r="B271" s="10" t="s">
        <v>493</v>
      </c>
      <c r="C271" s="10">
        <v>2002</v>
      </c>
      <c r="D271" s="10" t="s">
        <v>494</v>
      </c>
      <c r="E271" s="10" t="s">
        <v>314</v>
      </c>
      <c r="F271" s="10" t="s">
        <v>495</v>
      </c>
      <c r="G271" s="10" t="s">
        <v>481</v>
      </c>
      <c r="H271" s="10">
        <v>0.18</v>
      </c>
      <c r="I271" s="10" t="s">
        <v>481</v>
      </c>
      <c r="J271" s="10">
        <v>0.02</v>
      </c>
      <c r="K271" s="10" t="s">
        <v>82</v>
      </c>
      <c r="L271" s="12" t="s">
        <v>496</v>
      </c>
    </row>
    <row r="272" spans="1:12" ht="43.2" x14ac:dyDescent="0.3">
      <c r="A272" t="s">
        <v>751</v>
      </c>
      <c r="B272" s="10" t="s">
        <v>493</v>
      </c>
      <c r="C272" s="10">
        <v>2002</v>
      </c>
      <c r="D272" s="10" t="s">
        <v>494</v>
      </c>
      <c r="E272" s="10" t="s">
        <v>314</v>
      </c>
      <c r="F272" s="10" t="s">
        <v>475</v>
      </c>
      <c r="G272" s="10" t="s">
        <v>481</v>
      </c>
      <c r="H272" s="10">
        <v>0.35</v>
      </c>
      <c r="I272" s="10" t="s">
        <v>481</v>
      </c>
      <c r="J272" s="10">
        <v>0.04</v>
      </c>
      <c r="K272" s="10" t="s">
        <v>82</v>
      </c>
      <c r="L272" s="12" t="s">
        <v>496</v>
      </c>
    </row>
    <row r="273" spans="1:14" ht="43.2" x14ac:dyDescent="0.3">
      <c r="A273" t="s">
        <v>751</v>
      </c>
      <c r="B273" s="10" t="s">
        <v>493</v>
      </c>
      <c r="C273" s="10">
        <v>2002</v>
      </c>
      <c r="D273" s="10" t="s">
        <v>494</v>
      </c>
      <c r="E273" s="10" t="s">
        <v>314</v>
      </c>
      <c r="F273" s="10" t="s">
        <v>497</v>
      </c>
      <c r="G273" s="10" t="s">
        <v>481</v>
      </c>
      <c r="H273" s="10">
        <v>0.04</v>
      </c>
      <c r="I273" s="10" t="s">
        <v>481</v>
      </c>
      <c r="J273" s="10" t="s">
        <v>82</v>
      </c>
      <c r="K273" s="10" t="s">
        <v>82</v>
      </c>
      <c r="L273" s="12" t="s">
        <v>496</v>
      </c>
    </row>
    <row r="274" spans="1:14" ht="43.2" x14ac:dyDescent="0.3">
      <c r="A274" t="s">
        <v>751</v>
      </c>
      <c r="B274" s="10" t="s">
        <v>493</v>
      </c>
      <c r="C274" s="10">
        <v>2002</v>
      </c>
      <c r="D274" s="10" t="s">
        <v>494</v>
      </c>
      <c r="E274" s="10" t="s">
        <v>474</v>
      </c>
      <c r="F274" s="10" t="s">
        <v>495</v>
      </c>
      <c r="G274" s="10" t="s">
        <v>481</v>
      </c>
      <c r="H274" s="10">
        <v>0.67</v>
      </c>
      <c r="I274" s="10" t="s">
        <v>481</v>
      </c>
      <c r="J274" s="10">
        <v>0.08</v>
      </c>
      <c r="K274" s="10" t="s">
        <v>82</v>
      </c>
      <c r="L274" s="12" t="s">
        <v>496</v>
      </c>
    </row>
    <row r="275" spans="1:14" ht="43.2" x14ac:dyDescent="0.3">
      <c r="A275" t="s">
        <v>751</v>
      </c>
      <c r="B275" s="10" t="s">
        <v>493</v>
      </c>
      <c r="C275" s="10">
        <v>2002</v>
      </c>
      <c r="D275" s="10" t="s">
        <v>494</v>
      </c>
      <c r="E275" s="10" t="s">
        <v>474</v>
      </c>
      <c r="F275" s="10" t="s">
        <v>475</v>
      </c>
      <c r="G275" s="10" t="s">
        <v>481</v>
      </c>
      <c r="H275" s="10">
        <v>0.44</v>
      </c>
      <c r="I275" s="10" t="s">
        <v>481</v>
      </c>
      <c r="J275" s="10">
        <v>0.05</v>
      </c>
      <c r="K275" s="10" t="s">
        <v>82</v>
      </c>
      <c r="L275" s="12" t="s">
        <v>496</v>
      </c>
    </row>
    <row r="276" spans="1:14" ht="43.2" x14ac:dyDescent="0.3">
      <c r="A276" t="s">
        <v>751</v>
      </c>
      <c r="B276" s="10" t="s">
        <v>493</v>
      </c>
      <c r="C276" s="10">
        <v>2002</v>
      </c>
      <c r="D276" s="10" t="s">
        <v>494</v>
      </c>
      <c r="E276" s="10" t="s">
        <v>474</v>
      </c>
      <c r="F276" s="10" t="s">
        <v>497</v>
      </c>
      <c r="G276" s="10" t="s">
        <v>481</v>
      </c>
      <c r="H276" s="10">
        <v>0.5</v>
      </c>
      <c r="I276" s="10" t="s">
        <v>481</v>
      </c>
      <c r="J276" s="10" t="s">
        <v>82</v>
      </c>
      <c r="K276" s="10" t="s">
        <v>82</v>
      </c>
      <c r="L276" s="12" t="s">
        <v>496</v>
      </c>
    </row>
    <row r="277" spans="1:14" ht="29.4" x14ac:dyDescent="0.3">
      <c r="A277" t="s">
        <v>751</v>
      </c>
      <c r="B277" s="10" t="s">
        <v>498</v>
      </c>
      <c r="C277" s="10">
        <v>1984</v>
      </c>
      <c r="D277" s="10" t="s">
        <v>499</v>
      </c>
      <c r="E277" s="10" t="s">
        <v>149</v>
      </c>
      <c r="F277" s="10" t="s">
        <v>500</v>
      </c>
      <c r="G277" s="10" t="s">
        <v>82</v>
      </c>
      <c r="H277" s="10" t="s">
        <v>82</v>
      </c>
      <c r="I277" s="10" t="s">
        <v>82</v>
      </c>
      <c r="J277" s="10" t="s">
        <v>82</v>
      </c>
      <c r="K277" s="10" t="s">
        <v>263</v>
      </c>
      <c r="L277" s="12" t="s">
        <v>501</v>
      </c>
    </row>
    <row r="278" spans="1:14" ht="29.4" x14ac:dyDescent="0.3">
      <c r="A278" t="s">
        <v>751</v>
      </c>
      <c r="B278" s="10" t="s">
        <v>502</v>
      </c>
      <c r="C278" s="10">
        <v>1999</v>
      </c>
      <c r="D278" s="10" t="s">
        <v>503</v>
      </c>
      <c r="E278" s="10" t="s">
        <v>149</v>
      </c>
      <c r="F278" s="10" t="s">
        <v>504</v>
      </c>
      <c r="G278" s="10" t="s">
        <v>82</v>
      </c>
      <c r="H278" s="10" t="s">
        <v>82</v>
      </c>
      <c r="I278" s="10" t="s">
        <v>82</v>
      </c>
      <c r="J278" s="10" t="s">
        <v>82</v>
      </c>
      <c r="K278" s="10" t="s">
        <v>505</v>
      </c>
      <c r="L278" s="12" t="s">
        <v>506</v>
      </c>
    </row>
    <row r="279" spans="1:14" ht="30" thickBot="1" x14ac:dyDescent="0.35">
      <c r="A279" t="s">
        <v>751</v>
      </c>
      <c r="B279" s="14" t="s">
        <v>502</v>
      </c>
      <c r="C279" s="14">
        <v>1999</v>
      </c>
      <c r="D279" s="14" t="s">
        <v>503</v>
      </c>
      <c r="E279" s="14" t="s">
        <v>149</v>
      </c>
      <c r="F279" s="14" t="s">
        <v>507</v>
      </c>
      <c r="G279" s="14" t="s">
        <v>82</v>
      </c>
      <c r="H279" s="14" t="s">
        <v>82</v>
      </c>
      <c r="I279" s="14" t="s">
        <v>82</v>
      </c>
      <c r="J279" s="14" t="s">
        <v>82</v>
      </c>
      <c r="K279" s="14" t="s">
        <v>505</v>
      </c>
      <c r="L279" s="15" t="s">
        <v>506</v>
      </c>
    </row>
    <row r="280" spans="1:14" ht="15" thickBot="1" x14ac:dyDescent="0.35"/>
    <row r="281" spans="1:14" ht="25.2" x14ac:dyDescent="0.3">
      <c r="B281" s="13" t="s">
        <v>111</v>
      </c>
      <c r="C281" s="13" t="s">
        <v>510</v>
      </c>
      <c r="D281" s="13" t="s">
        <v>511</v>
      </c>
      <c r="E281" s="13" t="s">
        <v>5</v>
      </c>
      <c r="F281" s="13" t="s">
        <v>321</v>
      </c>
      <c r="G281" s="13" t="s">
        <v>513</v>
      </c>
      <c r="H281" s="13" t="s">
        <v>118</v>
      </c>
      <c r="I281" s="13" t="s">
        <v>515</v>
      </c>
      <c r="J281" s="51" t="s">
        <v>62</v>
      </c>
      <c r="K281" s="51"/>
      <c r="L281" s="51" t="s">
        <v>62</v>
      </c>
      <c r="M281" s="51"/>
      <c r="N281" s="49" t="s">
        <v>17</v>
      </c>
    </row>
    <row r="282" spans="1:14" ht="25.2" x14ac:dyDescent="0.3">
      <c r="B282" s="9" t="s">
        <v>508</v>
      </c>
      <c r="C282" s="9" t="s">
        <v>107</v>
      </c>
      <c r="D282" s="9" t="s">
        <v>512</v>
      </c>
      <c r="E282" s="9" t="s">
        <v>112</v>
      </c>
      <c r="F282" s="9" t="s">
        <v>59</v>
      </c>
      <c r="G282" s="9" t="s">
        <v>514</v>
      </c>
      <c r="H282" s="9" t="s">
        <v>119</v>
      </c>
      <c r="I282" s="9" t="s">
        <v>61</v>
      </c>
      <c r="J282" s="48" t="s">
        <v>463</v>
      </c>
      <c r="K282" s="48"/>
      <c r="L282" s="48" t="s">
        <v>463</v>
      </c>
      <c r="M282" s="48"/>
      <c r="N282" s="50"/>
    </row>
    <row r="283" spans="1:14" ht="25.2" x14ac:dyDescent="0.3">
      <c r="B283" s="9" t="s">
        <v>509</v>
      </c>
      <c r="C283" s="9"/>
      <c r="D283" s="9"/>
      <c r="E283" s="9"/>
      <c r="F283" s="9"/>
      <c r="G283" s="9"/>
      <c r="H283" s="9" t="s">
        <v>120</v>
      </c>
      <c r="I283" s="9" t="s">
        <v>59</v>
      </c>
      <c r="J283" s="48" t="s">
        <v>516</v>
      </c>
      <c r="K283" s="48"/>
      <c r="L283" s="48" t="s">
        <v>516</v>
      </c>
      <c r="M283" s="48"/>
      <c r="N283" s="50"/>
    </row>
    <row r="284" spans="1:14" ht="24" customHeight="1" x14ac:dyDescent="0.3">
      <c r="B284" s="9" t="s">
        <v>59</v>
      </c>
      <c r="C284" s="9"/>
      <c r="D284" s="9"/>
      <c r="E284" s="9"/>
      <c r="F284" s="9"/>
      <c r="G284" s="9"/>
      <c r="H284" s="9" t="s">
        <v>121</v>
      </c>
      <c r="I284" s="9"/>
      <c r="J284" s="48" t="s">
        <v>517</v>
      </c>
      <c r="K284" s="48"/>
      <c r="L284" s="48" t="s">
        <v>521</v>
      </c>
      <c r="M284" s="48"/>
      <c r="N284" s="50"/>
    </row>
    <row r="285" spans="1:14" ht="24" customHeight="1" x14ac:dyDescent="0.3">
      <c r="B285" s="9"/>
      <c r="C285" s="9"/>
      <c r="D285" s="9"/>
      <c r="E285" s="9"/>
      <c r="F285" s="9"/>
      <c r="G285" s="9"/>
      <c r="H285" s="9"/>
      <c r="I285" s="9"/>
      <c r="J285" s="48" t="s">
        <v>518</v>
      </c>
      <c r="K285" s="48"/>
      <c r="L285" s="48" t="s">
        <v>522</v>
      </c>
      <c r="M285" s="48"/>
      <c r="N285" s="50"/>
    </row>
    <row r="286" spans="1:14" ht="28.5" customHeight="1" x14ac:dyDescent="0.3">
      <c r="B286" s="9"/>
      <c r="C286" s="9"/>
      <c r="D286" s="9"/>
      <c r="E286" s="9"/>
      <c r="F286" s="9"/>
      <c r="G286" s="9"/>
      <c r="H286" s="9"/>
      <c r="I286" s="9"/>
      <c r="J286" s="48" t="s">
        <v>519</v>
      </c>
      <c r="K286" s="48"/>
      <c r="L286" s="48" t="s">
        <v>467</v>
      </c>
      <c r="M286" s="48"/>
      <c r="N286" s="50"/>
    </row>
    <row r="287" spans="1:14" ht="24" customHeight="1" x14ac:dyDescent="0.3">
      <c r="B287" s="9"/>
      <c r="C287" s="9"/>
      <c r="D287" s="9"/>
      <c r="E287" s="9"/>
      <c r="F287" s="9"/>
      <c r="G287" s="9"/>
      <c r="H287" s="9"/>
      <c r="I287" s="9"/>
      <c r="J287" s="48" t="s">
        <v>520</v>
      </c>
      <c r="K287" s="48"/>
      <c r="L287" s="48" t="s">
        <v>276</v>
      </c>
      <c r="M287" s="48"/>
      <c r="N287" s="50"/>
    </row>
    <row r="288" spans="1:14" x14ac:dyDescent="0.3">
      <c r="B288" s="52"/>
      <c r="C288" s="52"/>
      <c r="D288" s="52"/>
      <c r="E288" s="52"/>
      <c r="F288" s="52"/>
      <c r="G288" s="52"/>
      <c r="H288" s="52"/>
      <c r="I288" s="52"/>
      <c r="J288" s="53"/>
      <c r="K288" s="53"/>
      <c r="L288" s="53"/>
      <c r="M288" s="53"/>
      <c r="N288" s="52"/>
    </row>
    <row r="289" spans="1:14" x14ac:dyDescent="0.3">
      <c r="B289" s="52"/>
      <c r="C289" s="52"/>
      <c r="D289" s="52"/>
      <c r="E289" s="52"/>
      <c r="F289" s="52"/>
      <c r="G289" s="52"/>
      <c r="H289" s="52"/>
      <c r="I289" s="52"/>
      <c r="J289" s="54"/>
      <c r="K289" s="54"/>
      <c r="L289" s="54"/>
      <c r="M289" s="54"/>
      <c r="N289" s="52"/>
    </row>
    <row r="290" spans="1:14" ht="25.2" x14ac:dyDescent="0.3">
      <c r="B290" s="52"/>
      <c r="C290" s="52"/>
      <c r="D290" s="52"/>
      <c r="E290" s="52"/>
      <c r="F290" s="52"/>
      <c r="G290" s="52"/>
      <c r="H290" s="52"/>
      <c r="I290" s="52"/>
      <c r="J290" s="9" t="s">
        <v>14</v>
      </c>
      <c r="K290" s="9" t="s">
        <v>75</v>
      </c>
      <c r="L290" s="9" t="s">
        <v>14</v>
      </c>
      <c r="M290" s="9" t="s">
        <v>75</v>
      </c>
      <c r="N290" s="52"/>
    </row>
    <row r="291" spans="1:14" x14ac:dyDescent="0.3">
      <c r="B291" s="52"/>
      <c r="C291" s="52"/>
      <c r="D291" s="52"/>
      <c r="E291" s="52"/>
      <c r="F291" s="52"/>
      <c r="G291" s="52"/>
      <c r="H291" s="52"/>
      <c r="I291" s="52"/>
      <c r="J291" s="9" t="s">
        <v>74</v>
      </c>
      <c r="K291" s="9" t="s">
        <v>74</v>
      </c>
      <c r="L291" s="9" t="s">
        <v>74</v>
      </c>
      <c r="M291" s="9" t="s">
        <v>74</v>
      </c>
      <c r="N291" s="52"/>
    </row>
    <row r="292" spans="1:14" ht="50.4" x14ac:dyDescent="0.3">
      <c r="A292" t="s">
        <v>754</v>
      </c>
      <c r="B292" s="10" t="s">
        <v>523</v>
      </c>
      <c r="C292" s="10" t="s">
        <v>524</v>
      </c>
      <c r="D292" s="10" t="s">
        <v>525</v>
      </c>
      <c r="E292" s="10" t="s">
        <v>526</v>
      </c>
      <c r="F292" s="10" t="s">
        <v>157</v>
      </c>
      <c r="G292" s="10" t="s">
        <v>367</v>
      </c>
      <c r="H292" s="10" t="s">
        <v>527</v>
      </c>
      <c r="I292" s="10" t="s">
        <v>528</v>
      </c>
      <c r="J292" s="10" t="s">
        <v>529</v>
      </c>
      <c r="K292" s="10" t="s">
        <v>82</v>
      </c>
      <c r="L292" s="10" t="s">
        <v>530</v>
      </c>
      <c r="M292" s="10" t="s">
        <v>531</v>
      </c>
      <c r="N292" s="11" t="s">
        <v>532</v>
      </c>
    </row>
    <row r="293" spans="1:14" ht="50.4" x14ac:dyDescent="0.3">
      <c r="A293" t="s">
        <v>754</v>
      </c>
      <c r="B293" s="10" t="s">
        <v>523</v>
      </c>
      <c r="C293" s="10" t="s">
        <v>524</v>
      </c>
      <c r="D293" s="10" t="s">
        <v>525</v>
      </c>
      <c r="E293" s="10" t="s">
        <v>526</v>
      </c>
      <c r="F293" s="10" t="s">
        <v>157</v>
      </c>
      <c r="G293" s="10" t="s">
        <v>367</v>
      </c>
      <c r="H293" s="10" t="s">
        <v>527</v>
      </c>
      <c r="I293" s="10" t="s">
        <v>533</v>
      </c>
      <c r="J293" s="10" t="s">
        <v>534</v>
      </c>
      <c r="K293" s="10" t="s">
        <v>82</v>
      </c>
      <c r="L293" s="10" t="s">
        <v>535</v>
      </c>
      <c r="M293" s="10" t="s">
        <v>531</v>
      </c>
      <c r="N293" s="11" t="s">
        <v>532</v>
      </c>
    </row>
    <row r="294" spans="1:14" ht="50.4" x14ac:dyDescent="0.3">
      <c r="A294" t="s">
        <v>754</v>
      </c>
      <c r="B294" s="10" t="s">
        <v>523</v>
      </c>
      <c r="C294" s="10" t="s">
        <v>524</v>
      </c>
      <c r="D294" s="10" t="s">
        <v>525</v>
      </c>
      <c r="E294" s="10" t="s">
        <v>526</v>
      </c>
      <c r="F294" s="10" t="s">
        <v>157</v>
      </c>
      <c r="G294" s="10" t="s">
        <v>367</v>
      </c>
      <c r="H294" s="10" t="s">
        <v>527</v>
      </c>
      <c r="I294" s="10" t="s">
        <v>536</v>
      </c>
      <c r="J294" s="10" t="s">
        <v>242</v>
      </c>
      <c r="K294" s="10" t="s">
        <v>82</v>
      </c>
      <c r="L294" s="10" t="s">
        <v>537</v>
      </c>
      <c r="M294" s="10" t="s">
        <v>538</v>
      </c>
      <c r="N294" s="11" t="s">
        <v>532</v>
      </c>
    </row>
    <row r="295" spans="1:14" ht="50.4" x14ac:dyDescent="0.3">
      <c r="A295" t="s">
        <v>754</v>
      </c>
      <c r="B295" s="10" t="s">
        <v>523</v>
      </c>
      <c r="C295" s="10" t="s">
        <v>524</v>
      </c>
      <c r="D295" s="10" t="s">
        <v>525</v>
      </c>
      <c r="E295" s="10" t="s">
        <v>526</v>
      </c>
      <c r="F295" s="10" t="s">
        <v>157</v>
      </c>
      <c r="G295" s="10" t="s">
        <v>367</v>
      </c>
      <c r="H295" s="10" t="s">
        <v>527</v>
      </c>
      <c r="I295" s="10" t="s">
        <v>539</v>
      </c>
      <c r="J295" s="10" t="s">
        <v>540</v>
      </c>
      <c r="K295" s="10" t="s">
        <v>82</v>
      </c>
      <c r="L295" s="10" t="s">
        <v>541</v>
      </c>
      <c r="M295" s="10" t="s">
        <v>542</v>
      </c>
      <c r="N295" s="11" t="s">
        <v>532</v>
      </c>
    </row>
    <row r="296" spans="1:14" ht="50.4" x14ac:dyDescent="0.3">
      <c r="A296" t="s">
        <v>754</v>
      </c>
      <c r="B296" s="10" t="s">
        <v>523</v>
      </c>
      <c r="C296" s="10" t="s">
        <v>524</v>
      </c>
      <c r="D296" s="10" t="s">
        <v>525</v>
      </c>
      <c r="E296" s="10" t="s">
        <v>526</v>
      </c>
      <c r="F296" s="10" t="s">
        <v>157</v>
      </c>
      <c r="G296" s="10" t="s">
        <v>367</v>
      </c>
      <c r="H296" s="10" t="s">
        <v>527</v>
      </c>
      <c r="I296" s="10" t="s">
        <v>543</v>
      </c>
      <c r="J296" s="10" t="s">
        <v>544</v>
      </c>
      <c r="K296" s="10" t="s">
        <v>82</v>
      </c>
      <c r="L296" s="10" t="s">
        <v>545</v>
      </c>
      <c r="M296" s="10" t="s">
        <v>546</v>
      </c>
      <c r="N296" s="11" t="s">
        <v>532</v>
      </c>
    </row>
    <row r="297" spans="1:14" ht="43.2" x14ac:dyDescent="0.3">
      <c r="A297" t="s">
        <v>754</v>
      </c>
      <c r="B297" s="10" t="s">
        <v>523</v>
      </c>
      <c r="C297" s="10" t="s">
        <v>524</v>
      </c>
      <c r="D297" s="10" t="s">
        <v>525</v>
      </c>
      <c r="E297" s="10" t="s">
        <v>526</v>
      </c>
      <c r="F297" s="10" t="s">
        <v>547</v>
      </c>
      <c r="G297" s="10" t="s">
        <v>140</v>
      </c>
      <c r="H297" s="10" t="s">
        <v>548</v>
      </c>
      <c r="I297" s="10" t="s">
        <v>484</v>
      </c>
      <c r="J297" s="10" t="s">
        <v>225</v>
      </c>
      <c r="K297" s="10" t="s">
        <v>82</v>
      </c>
      <c r="L297" s="10" t="s">
        <v>82</v>
      </c>
      <c r="M297" s="10" t="s">
        <v>82</v>
      </c>
      <c r="N297" s="12" t="s">
        <v>549</v>
      </c>
    </row>
    <row r="298" spans="1:14" ht="43.2" x14ac:dyDescent="0.3">
      <c r="A298" t="s">
        <v>754</v>
      </c>
      <c r="B298" s="10" t="s">
        <v>523</v>
      </c>
      <c r="C298" s="10" t="s">
        <v>524</v>
      </c>
      <c r="D298" s="10" t="s">
        <v>525</v>
      </c>
      <c r="E298" s="10" t="s">
        <v>526</v>
      </c>
      <c r="F298" s="10" t="s">
        <v>547</v>
      </c>
      <c r="G298" s="10" t="s">
        <v>140</v>
      </c>
      <c r="H298" s="10" t="s">
        <v>548</v>
      </c>
      <c r="I298" s="10" t="s">
        <v>485</v>
      </c>
      <c r="J298" s="10" t="s">
        <v>550</v>
      </c>
      <c r="K298" s="10" t="s">
        <v>82</v>
      </c>
      <c r="L298" s="10" t="s">
        <v>82</v>
      </c>
      <c r="M298" s="10" t="s">
        <v>82</v>
      </c>
      <c r="N298" s="12" t="s">
        <v>549</v>
      </c>
    </row>
    <row r="299" spans="1:14" ht="43.2" x14ac:dyDescent="0.3">
      <c r="A299" t="s">
        <v>754</v>
      </c>
      <c r="B299" s="10" t="s">
        <v>523</v>
      </c>
      <c r="C299" s="10" t="s">
        <v>524</v>
      </c>
      <c r="D299" s="10" t="s">
        <v>525</v>
      </c>
      <c r="E299" s="10" t="s">
        <v>526</v>
      </c>
      <c r="F299" s="10" t="s">
        <v>547</v>
      </c>
      <c r="G299" s="10" t="s">
        <v>140</v>
      </c>
      <c r="H299" s="10" t="s">
        <v>548</v>
      </c>
      <c r="I299" s="10" t="s">
        <v>551</v>
      </c>
      <c r="J299" s="10" t="s">
        <v>552</v>
      </c>
      <c r="K299" s="10" t="s">
        <v>82</v>
      </c>
      <c r="L299" s="10" t="s">
        <v>82</v>
      </c>
      <c r="M299" s="10" t="s">
        <v>82</v>
      </c>
      <c r="N299" s="12" t="s">
        <v>549</v>
      </c>
    </row>
    <row r="300" spans="1:14" ht="43.2" x14ac:dyDescent="0.3">
      <c r="A300" t="s">
        <v>754</v>
      </c>
      <c r="B300" s="10" t="s">
        <v>523</v>
      </c>
      <c r="C300" s="10" t="s">
        <v>524</v>
      </c>
      <c r="D300" s="10" t="s">
        <v>525</v>
      </c>
      <c r="E300" s="10" t="s">
        <v>526</v>
      </c>
      <c r="F300" s="10" t="s">
        <v>547</v>
      </c>
      <c r="G300" s="10" t="s">
        <v>140</v>
      </c>
      <c r="H300" s="10" t="s">
        <v>548</v>
      </c>
      <c r="I300" s="10" t="s">
        <v>480</v>
      </c>
      <c r="J300" s="10" t="s">
        <v>553</v>
      </c>
      <c r="K300" s="10">
        <v>2.7</v>
      </c>
      <c r="L300" s="10" t="s">
        <v>82</v>
      </c>
      <c r="M300" s="10" t="s">
        <v>82</v>
      </c>
      <c r="N300" s="12" t="s">
        <v>554</v>
      </c>
    </row>
    <row r="301" spans="1:14" ht="43.2" x14ac:dyDescent="0.3">
      <c r="A301" t="s">
        <v>754</v>
      </c>
      <c r="B301" s="10" t="s">
        <v>523</v>
      </c>
      <c r="C301" s="10" t="s">
        <v>524</v>
      </c>
      <c r="D301" s="10" t="s">
        <v>525</v>
      </c>
      <c r="E301" s="10" t="s">
        <v>526</v>
      </c>
      <c r="F301" s="10" t="s">
        <v>547</v>
      </c>
      <c r="G301" s="10" t="s">
        <v>140</v>
      </c>
      <c r="H301" s="10" t="s">
        <v>548</v>
      </c>
      <c r="I301" s="10" t="s">
        <v>483</v>
      </c>
      <c r="J301" s="10" t="s">
        <v>555</v>
      </c>
      <c r="K301" s="10">
        <v>4.4000000000000004</v>
      </c>
      <c r="L301" s="10" t="s">
        <v>82</v>
      </c>
      <c r="M301" s="10" t="s">
        <v>82</v>
      </c>
      <c r="N301" s="12" t="s">
        <v>554</v>
      </c>
    </row>
    <row r="302" spans="1:14" ht="43.2" x14ac:dyDescent="0.3">
      <c r="A302" t="s">
        <v>754</v>
      </c>
      <c r="B302" s="10" t="s">
        <v>523</v>
      </c>
      <c r="C302" s="10" t="s">
        <v>524</v>
      </c>
      <c r="D302" s="10" t="s">
        <v>525</v>
      </c>
      <c r="E302" s="10" t="s">
        <v>526</v>
      </c>
      <c r="F302" s="10" t="s">
        <v>547</v>
      </c>
      <c r="G302" s="10" t="s">
        <v>140</v>
      </c>
      <c r="H302" s="10" t="s">
        <v>548</v>
      </c>
      <c r="I302" s="10" t="s">
        <v>484</v>
      </c>
      <c r="J302" s="10" t="s">
        <v>556</v>
      </c>
      <c r="K302" s="10">
        <v>2</v>
      </c>
      <c r="L302" s="10" t="s">
        <v>82</v>
      </c>
      <c r="M302" s="10" t="s">
        <v>82</v>
      </c>
      <c r="N302" s="12" t="s">
        <v>554</v>
      </c>
    </row>
    <row r="303" spans="1:14" ht="43.2" x14ac:dyDescent="0.3">
      <c r="A303" t="s">
        <v>754</v>
      </c>
      <c r="B303" s="10" t="s">
        <v>523</v>
      </c>
      <c r="C303" s="10" t="s">
        <v>524</v>
      </c>
      <c r="D303" s="10" t="s">
        <v>525</v>
      </c>
      <c r="E303" s="10" t="s">
        <v>526</v>
      </c>
      <c r="F303" s="10" t="s">
        <v>547</v>
      </c>
      <c r="G303" s="10" t="s">
        <v>140</v>
      </c>
      <c r="H303" s="10" t="s">
        <v>548</v>
      </c>
      <c r="I303" s="10" t="s">
        <v>485</v>
      </c>
      <c r="J303" s="10" t="s">
        <v>557</v>
      </c>
      <c r="K303" s="10">
        <v>1.7</v>
      </c>
      <c r="L303" s="10" t="s">
        <v>82</v>
      </c>
      <c r="M303" s="10" t="s">
        <v>82</v>
      </c>
      <c r="N303" s="12" t="s">
        <v>554</v>
      </c>
    </row>
    <row r="304" spans="1:14" ht="43.2" x14ac:dyDescent="0.3">
      <c r="A304" t="s">
        <v>754</v>
      </c>
      <c r="B304" s="10" t="s">
        <v>523</v>
      </c>
      <c r="C304" s="10" t="s">
        <v>524</v>
      </c>
      <c r="D304" s="10" t="s">
        <v>525</v>
      </c>
      <c r="E304" s="10" t="s">
        <v>526</v>
      </c>
      <c r="F304" s="10" t="s">
        <v>547</v>
      </c>
      <c r="G304" s="10" t="s">
        <v>140</v>
      </c>
      <c r="H304" s="10" t="s">
        <v>548</v>
      </c>
      <c r="I304" s="10" t="s">
        <v>551</v>
      </c>
      <c r="J304" s="10" t="s">
        <v>263</v>
      </c>
      <c r="K304" s="10">
        <v>1</v>
      </c>
      <c r="L304" s="10" t="s">
        <v>82</v>
      </c>
      <c r="M304" s="10" t="s">
        <v>82</v>
      </c>
      <c r="N304" s="12" t="s">
        <v>554</v>
      </c>
    </row>
    <row r="305" spans="1:14" ht="28.8" x14ac:dyDescent="0.3">
      <c r="A305" t="s">
        <v>754</v>
      </c>
      <c r="B305" s="10" t="s">
        <v>523</v>
      </c>
      <c r="C305" s="10" t="s">
        <v>524</v>
      </c>
      <c r="D305" s="10" t="s">
        <v>525</v>
      </c>
      <c r="E305" s="10" t="s">
        <v>526</v>
      </c>
      <c r="F305" s="10" t="s">
        <v>547</v>
      </c>
      <c r="G305" s="10" t="s">
        <v>367</v>
      </c>
      <c r="H305" s="10" t="s">
        <v>548</v>
      </c>
      <c r="I305" s="10" t="s">
        <v>480</v>
      </c>
      <c r="J305" s="10" t="s">
        <v>558</v>
      </c>
      <c r="K305" s="10" t="s">
        <v>559</v>
      </c>
      <c r="L305" s="10" t="s">
        <v>82</v>
      </c>
      <c r="M305" s="10" t="s">
        <v>82</v>
      </c>
      <c r="N305" s="12" t="s">
        <v>560</v>
      </c>
    </row>
    <row r="306" spans="1:14" ht="28.8" x14ac:dyDescent="0.3">
      <c r="A306" t="s">
        <v>754</v>
      </c>
      <c r="B306" s="10" t="s">
        <v>523</v>
      </c>
      <c r="C306" s="10" t="s">
        <v>524</v>
      </c>
      <c r="D306" s="10" t="s">
        <v>525</v>
      </c>
      <c r="E306" s="10" t="s">
        <v>526</v>
      </c>
      <c r="F306" s="10" t="s">
        <v>547</v>
      </c>
      <c r="G306" s="10" t="s">
        <v>367</v>
      </c>
      <c r="H306" s="10" t="s">
        <v>548</v>
      </c>
      <c r="I306" s="10" t="s">
        <v>483</v>
      </c>
      <c r="J306" s="10" t="s">
        <v>561</v>
      </c>
      <c r="K306" s="10" t="s">
        <v>562</v>
      </c>
      <c r="L306" s="10" t="s">
        <v>82</v>
      </c>
      <c r="M306" s="10" t="s">
        <v>82</v>
      </c>
      <c r="N306" s="12" t="s">
        <v>560</v>
      </c>
    </row>
    <row r="307" spans="1:14" ht="28.8" x14ac:dyDescent="0.3">
      <c r="A307" t="s">
        <v>754</v>
      </c>
      <c r="B307" s="10" t="s">
        <v>523</v>
      </c>
      <c r="C307" s="10" t="s">
        <v>524</v>
      </c>
      <c r="D307" s="10" t="s">
        <v>525</v>
      </c>
      <c r="E307" s="10" t="s">
        <v>526</v>
      </c>
      <c r="F307" s="10" t="s">
        <v>547</v>
      </c>
      <c r="G307" s="10" t="s">
        <v>367</v>
      </c>
      <c r="H307" s="10" t="s">
        <v>548</v>
      </c>
      <c r="I307" s="10" t="s">
        <v>484</v>
      </c>
      <c r="J307" s="10" t="s">
        <v>563</v>
      </c>
      <c r="K307" s="10" t="s">
        <v>564</v>
      </c>
      <c r="L307" s="10" t="s">
        <v>82</v>
      </c>
      <c r="M307" s="10" t="s">
        <v>82</v>
      </c>
      <c r="N307" s="12" t="s">
        <v>560</v>
      </c>
    </row>
    <row r="308" spans="1:14" ht="28.8" x14ac:dyDescent="0.3">
      <c r="A308" t="s">
        <v>754</v>
      </c>
      <c r="B308" s="10" t="s">
        <v>523</v>
      </c>
      <c r="C308" s="10" t="s">
        <v>524</v>
      </c>
      <c r="D308" s="10" t="s">
        <v>525</v>
      </c>
      <c r="E308" s="10" t="s">
        <v>526</v>
      </c>
      <c r="F308" s="10" t="s">
        <v>547</v>
      </c>
      <c r="G308" s="10" t="s">
        <v>367</v>
      </c>
      <c r="H308" s="10" t="s">
        <v>548</v>
      </c>
      <c r="I308" s="10" t="s">
        <v>485</v>
      </c>
      <c r="J308" s="10" t="s">
        <v>565</v>
      </c>
      <c r="K308" s="10" t="s">
        <v>559</v>
      </c>
      <c r="L308" s="10" t="s">
        <v>82</v>
      </c>
      <c r="M308" s="10" t="s">
        <v>82</v>
      </c>
      <c r="N308" s="12" t="s">
        <v>560</v>
      </c>
    </row>
    <row r="309" spans="1:14" ht="28.8" x14ac:dyDescent="0.3">
      <c r="A309" t="s">
        <v>754</v>
      </c>
      <c r="B309" s="10" t="s">
        <v>523</v>
      </c>
      <c r="C309" s="10" t="s">
        <v>524</v>
      </c>
      <c r="D309" s="10" t="s">
        <v>525</v>
      </c>
      <c r="E309" s="10" t="s">
        <v>526</v>
      </c>
      <c r="F309" s="10" t="s">
        <v>547</v>
      </c>
      <c r="G309" s="10" t="s">
        <v>367</v>
      </c>
      <c r="H309" s="10" t="s">
        <v>548</v>
      </c>
      <c r="I309" s="10" t="s">
        <v>551</v>
      </c>
      <c r="J309" s="10" t="s">
        <v>566</v>
      </c>
      <c r="K309" s="10" t="s">
        <v>567</v>
      </c>
      <c r="L309" s="10" t="s">
        <v>82</v>
      </c>
      <c r="M309" s="10" t="s">
        <v>82</v>
      </c>
      <c r="N309" s="12" t="s">
        <v>560</v>
      </c>
    </row>
    <row r="310" spans="1:14" ht="28.8" x14ac:dyDescent="0.3">
      <c r="A310" t="s">
        <v>754</v>
      </c>
      <c r="B310" s="10" t="s">
        <v>523</v>
      </c>
      <c r="C310" s="10" t="s">
        <v>524</v>
      </c>
      <c r="D310" s="10" t="s">
        <v>525</v>
      </c>
      <c r="E310" s="10" t="s">
        <v>526</v>
      </c>
      <c r="F310" s="10" t="s">
        <v>568</v>
      </c>
      <c r="G310" s="10" t="s">
        <v>367</v>
      </c>
      <c r="H310" s="10" t="s">
        <v>569</v>
      </c>
      <c r="I310" s="10" t="s">
        <v>570</v>
      </c>
      <c r="J310" s="10" t="s">
        <v>571</v>
      </c>
      <c r="K310" s="10" t="s">
        <v>82</v>
      </c>
      <c r="L310" s="10" t="s">
        <v>82</v>
      </c>
      <c r="M310" s="10" t="s">
        <v>82</v>
      </c>
      <c r="N310" s="12" t="s">
        <v>572</v>
      </c>
    </row>
    <row r="311" spans="1:14" ht="28.8" x14ac:dyDescent="0.3">
      <c r="A311" t="s">
        <v>754</v>
      </c>
      <c r="B311" s="10" t="s">
        <v>523</v>
      </c>
      <c r="C311" s="10" t="s">
        <v>524</v>
      </c>
      <c r="D311" s="10" t="s">
        <v>525</v>
      </c>
      <c r="E311" s="10" t="s">
        <v>526</v>
      </c>
      <c r="F311" s="10" t="s">
        <v>568</v>
      </c>
      <c r="G311" s="10" t="s">
        <v>367</v>
      </c>
      <c r="H311" s="10" t="s">
        <v>573</v>
      </c>
      <c r="I311" s="10" t="s">
        <v>570</v>
      </c>
      <c r="J311" s="10" t="s">
        <v>574</v>
      </c>
      <c r="K311" s="10" t="s">
        <v>82</v>
      </c>
      <c r="L311" s="10" t="s">
        <v>82</v>
      </c>
      <c r="M311" s="10" t="s">
        <v>82</v>
      </c>
      <c r="N311" s="12" t="s">
        <v>575</v>
      </c>
    </row>
    <row r="312" spans="1:14" ht="43.2" x14ac:dyDescent="0.3">
      <c r="A312" t="s">
        <v>754</v>
      </c>
      <c r="B312" s="10" t="s">
        <v>523</v>
      </c>
      <c r="C312" s="10" t="s">
        <v>524</v>
      </c>
      <c r="D312" s="10" t="s">
        <v>525</v>
      </c>
      <c r="E312" s="10" t="s">
        <v>526</v>
      </c>
      <c r="F312" s="10" t="s">
        <v>547</v>
      </c>
      <c r="G312" s="10" t="s">
        <v>78</v>
      </c>
      <c r="H312" s="10" t="s">
        <v>548</v>
      </c>
      <c r="I312" s="10" t="s">
        <v>480</v>
      </c>
      <c r="J312" s="10" t="s">
        <v>576</v>
      </c>
      <c r="K312" s="10" t="s">
        <v>577</v>
      </c>
      <c r="L312" s="10" t="s">
        <v>82</v>
      </c>
      <c r="M312" s="10" t="s">
        <v>82</v>
      </c>
      <c r="N312" s="12" t="s">
        <v>578</v>
      </c>
    </row>
    <row r="313" spans="1:14" ht="43.2" x14ac:dyDescent="0.3">
      <c r="A313" t="s">
        <v>754</v>
      </c>
      <c r="B313" s="10" t="s">
        <v>523</v>
      </c>
      <c r="C313" s="10" t="s">
        <v>524</v>
      </c>
      <c r="D313" s="10" t="s">
        <v>525</v>
      </c>
      <c r="E313" s="10" t="s">
        <v>526</v>
      </c>
      <c r="F313" s="10" t="s">
        <v>547</v>
      </c>
      <c r="G313" s="10" t="s">
        <v>78</v>
      </c>
      <c r="H313" s="10" t="s">
        <v>548</v>
      </c>
      <c r="I313" s="10" t="s">
        <v>483</v>
      </c>
      <c r="J313" s="10" t="s">
        <v>579</v>
      </c>
      <c r="K313" s="10" t="s">
        <v>580</v>
      </c>
      <c r="L313" s="10" t="s">
        <v>82</v>
      </c>
      <c r="M313" s="10" t="s">
        <v>82</v>
      </c>
      <c r="N313" s="12" t="s">
        <v>578</v>
      </c>
    </row>
    <row r="314" spans="1:14" ht="43.2" x14ac:dyDescent="0.3">
      <c r="A314" t="s">
        <v>754</v>
      </c>
      <c r="B314" s="10" t="s">
        <v>523</v>
      </c>
      <c r="C314" s="10" t="s">
        <v>524</v>
      </c>
      <c r="D314" s="10" t="s">
        <v>525</v>
      </c>
      <c r="E314" s="10" t="s">
        <v>526</v>
      </c>
      <c r="F314" s="10" t="s">
        <v>547</v>
      </c>
      <c r="G314" s="10" t="s">
        <v>78</v>
      </c>
      <c r="H314" s="10" t="s">
        <v>548</v>
      </c>
      <c r="I314" s="10" t="s">
        <v>484</v>
      </c>
      <c r="J314" s="10" t="s">
        <v>581</v>
      </c>
      <c r="K314" s="10" t="s">
        <v>582</v>
      </c>
      <c r="L314" s="10" t="s">
        <v>82</v>
      </c>
      <c r="M314" s="10" t="s">
        <v>82</v>
      </c>
      <c r="N314" s="12" t="s">
        <v>578</v>
      </c>
    </row>
    <row r="315" spans="1:14" ht="43.2" x14ac:dyDescent="0.3">
      <c r="A315" t="s">
        <v>754</v>
      </c>
      <c r="B315" s="10" t="s">
        <v>523</v>
      </c>
      <c r="C315" s="10" t="s">
        <v>524</v>
      </c>
      <c r="D315" s="10" t="s">
        <v>525</v>
      </c>
      <c r="E315" s="10" t="s">
        <v>526</v>
      </c>
      <c r="F315" s="10" t="s">
        <v>547</v>
      </c>
      <c r="G315" s="10" t="s">
        <v>78</v>
      </c>
      <c r="H315" s="10" t="s">
        <v>548</v>
      </c>
      <c r="I315" s="10" t="s">
        <v>485</v>
      </c>
      <c r="J315" s="10" t="s">
        <v>583</v>
      </c>
      <c r="K315" s="10" t="s">
        <v>584</v>
      </c>
      <c r="L315" s="10" t="s">
        <v>82</v>
      </c>
      <c r="M315" s="10" t="s">
        <v>82</v>
      </c>
      <c r="N315" s="12" t="s">
        <v>578</v>
      </c>
    </row>
    <row r="316" spans="1:14" ht="43.2" x14ac:dyDescent="0.3">
      <c r="A316" t="s">
        <v>754</v>
      </c>
      <c r="B316" s="10" t="s">
        <v>523</v>
      </c>
      <c r="C316" s="10" t="s">
        <v>524</v>
      </c>
      <c r="D316" s="10" t="s">
        <v>525</v>
      </c>
      <c r="E316" s="10" t="s">
        <v>526</v>
      </c>
      <c r="F316" s="10" t="s">
        <v>547</v>
      </c>
      <c r="G316" s="10" t="s">
        <v>78</v>
      </c>
      <c r="H316" s="10" t="s">
        <v>548</v>
      </c>
      <c r="I316" s="10" t="s">
        <v>551</v>
      </c>
      <c r="J316" s="10" t="s">
        <v>585</v>
      </c>
      <c r="K316" s="10" t="s">
        <v>586</v>
      </c>
      <c r="L316" s="10" t="s">
        <v>82</v>
      </c>
      <c r="M316" s="10" t="s">
        <v>82</v>
      </c>
      <c r="N316" s="12" t="s">
        <v>578</v>
      </c>
    </row>
    <row r="317" spans="1:14" ht="43.2" x14ac:dyDescent="0.3">
      <c r="A317" t="s">
        <v>754</v>
      </c>
      <c r="B317" s="10" t="s">
        <v>523</v>
      </c>
      <c r="C317" s="10" t="s">
        <v>587</v>
      </c>
      <c r="D317" s="10" t="s">
        <v>81</v>
      </c>
      <c r="E317" s="10" t="s">
        <v>526</v>
      </c>
      <c r="F317" s="10" t="s">
        <v>588</v>
      </c>
      <c r="G317" s="10" t="s">
        <v>78</v>
      </c>
      <c r="H317" s="10"/>
      <c r="I317" s="10" t="s">
        <v>589</v>
      </c>
      <c r="J317" s="10" t="s">
        <v>222</v>
      </c>
      <c r="K317" s="10" t="s">
        <v>82</v>
      </c>
      <c r="L317" s="10" t="s">
        <v>82</v>
      </c>
      <c r="M317" s="10" t="s">
        <v>82</v>
      </c>
      <c r="N317" s="12" t="s">
        <v>590</v>
      </c>
    </row>
    <row r="318" spans="1:14" ht="43.2" x14ac:dyDescent="0.3">
      <c r="A318" t="s">
        <v>754</v>
      </c>
      <c r="B318" s="10" t="s">
        <v>523</v>
      </c>
      <c r="C318" s="10" t="s">
        <v>587</v>
      </c>
      <c r="D318" s="10" t="s">
        <v>81</v>
      </c>
      <c r="E318" s="10" t="s">
        <v>526</v>
      </c>
      <c r="F318" s="10" t="s">
        <v>588</v>
      </c>
      <c r="G318" s="10" t="s">
        <v>78</v>
      </c>
      <c r="H318" s="10"/>
      <c r="I318" s="10" t="s">
        <v>591</v>
      </c>
      <c r="J318" s="10" t="s">
        <v>592</v>
      </c>
      <c r="K318" s="10" t="s">
        <v>82</v>
      </c>
      <c r="L318" s="10" t="s">
        <v>82</v>
      </c>
      <c r="M318" s="10" t="s">
        <v>82</v>
      </c>
      <c r="N318" s="12" t="s">
        <v>590</v>
      </c>
    </row>
    <row r="319" spans="1:14" ht="29.4" thickBot="1" x14ac:dyDescent="0.35">
      <c r="A319" t="s">
        <v>754</v>
      </c>
      <c r="B319" s="14" t="s">
        <v>523</v>
      </c>
      <c r="C319" s="14" t="s">
        <v>53</v>
      </c>
      <c r="D319" s="14" t="s">
        <v>593</v>
      </c>
      <c r="E319" s="14" t="s">
        <v>526</v>
      </c>
      <c r="F319" s="14" t="s">
        <v>594</v>
      </c>
      <c r="G319" s="14" t="s">
        <v>367</v>
      </c>
      <c r="H319" s="14"/>
      <c r="I319" s="14" t="s">
        <v>81</v>
      </c>
      <c r="J319" s="14" t="s">
        <v>595</v>
      </c>
      <c r="K319" s="14" t="s">
        <v>82</v>
      </c>
      <c r="L319" s="14" t="s">
        <v>82</v>
      </c>
      <c r="M319" s="14" t="s">
        <v>82</v>
      </c>
      <c r="N319" s="15" t="s">
        <v>596</v>
      </c>
    </row>
    <row r="321" spans="1:12" ht="15" thickBot="1" x14ac:dyDescent="0.35"/>
    <row r="322" spans="1:12" ht="25.2" x14ac:dyDescent="0.3">
      <c r="B322" s="13" t="s">
        <v>597</v>
      </c>
      <c r="C322" s="13" t="s">
        <v>108</v>
      </c>
      <c r="D322" s="13" t="s">
        <v>23</v>
      </c>
      <c r="E322" s="13" t="s">
        <v>5</v>
      </c>
      <c r="F322" s="13" t="s">
        <v>113</v>
      </c>
      <c r="G322" s="49" t="s">
        <v>60</v>
      </c>
      <c r="H322" s="13" t="s">
        <v>118</v>
      </c>
      <c r="I322" s="13" t="s">
        <v>7</v>
      </c>
      <c r="J322" s="51" t="s">
        <v>62</v>
      </c>
      <c r="K322" s="51"/>
      <c r="L322" s="49" t="s">
        <v>17</v>
      </c>
    </row>
    <row r="323" spans="1:12" ht="25.2" x14ac:dyDescent="0.3">
      <c r="B323" s="9" t="s">
        <v>598</v>
      </c>
      <c r="C323" s="9" t="s">
        <v>109</v>
      </c>
      <c r="D323" s="9" t="s">
        <v>110</v>
      </c>
      <c r="E323" s="9" t="s">
        <v>112</v>
      </c>
      <c r="F323" s="9" t="s">
        <v>114</v>
      </c>
      <c r="G323" s="50"/>
      <c r="H323" s="9" t="s">
        <v>119</v>
      </c>
      <c r="I323" s="9" t="s">
        <v>601</v>
      </c>
      <c r="J323" s="48" t="s">
        <v>63</v>
      </c>
      <c r="K323" s="48"/>
      <c r="L323" s="50"/>
    </row>
    <row r="324" spans="1:12" ht="25.2" x14ac:dyDescent="0.3">
      <c r="B324" s="9" t="s">
        <v>105</v>
      </c>
      <c r="C324" s="9"/>
      <c r="D324" s="9"/>
      <c r="E324" s="9"/>
      <c r="F324" s="9" t="s">
        <v>600</v>
      </c>
      <c r="G324" s="50"/>
      <c r="H324" s="9" t="s">
        <v>120</v>
      </c>
      <c r="I324" s="9" t="s">
        <v>602</v>
      </c>
      <c r="J324" s="48" t="s">
        <v>64</v>
      </c>
      <c r="K324" s="48"/>
      <c r="L324" s="50"/>
    </row>
    <row r="325" spans="1:12" ht="25.2" x14ac:dyDescent="0.3">
      <c r="B325" s="9" t="s">
        <v>599</v>
      </c>
      <c r="C325" s="9"/>
      <c r="D325" s="9"/>
      <c r="E325" s="9"/>
      <c r="F325" s="9" t="s">
        <v>117</v>
      </c>
      <c r="G325" s="50"/>
      <c r="H325" s="9" t="s">
        <v>121</v>
      </c>
      <c r="I325" s="9" t="s">
        <v>59</v>
      </c>
      <c r="J325" s="48" t="s">
        <v>65</v>
      </c>
      <c r="K325" s="48"/>
      <c r="L325" s="50"/>
    </row>
    <row r="326" spans="1:12" x14ac:dyDescent="0.3">
      <c r="B326" s="9"/>
      <c r="C326" s="9"/>
      <c r="D326" s="9"/>
      <c r="E326" s="9"/>
      <c r="F326" s="9"/>
      <c r="G326" s="50"/>
      <c r="H326" s="9"/>
      <c r="I326" s="9"/>
      <c r="J326" s="48" t="s">
        <v>66</v>
      </c>
      <c r="K326" s="48"/>
      <c r="L326" s="50"/>
    </row>
    <row r="327" spans="1:12" x14ac:dyDescent="0.3">
      <c r="B327" s="9"/>
      <c r="C327" s="9"/>
      <c r="D327" s="9"/>
      <c r="E327" s="9"/>
      <c r="F327" s="9"/>
      <c r="G327" s="50"/>
      <c r="H327" s="9"/>
      <c r="I327" s="9"/>
      <c r="J327" s="48" t="s">
        <v>323</v>
      </c>
      <c r="K327" s="48"/>
      <c r="L327" s="50"/>
    </row>
    <row r="328" spans="1:12" x14ac:dyDescent="0.3">
      <c r="B328" s="9"/>
      <c r="C328" s="9"/>
      <c r="D328" s="9"/>
      <c r="E328" s="9"/>
      <c r="F328" s="9"/>
      <c r="G328" s="50"/>
      <c r="H328" s="9"/>
      <c r="I328" s="9"/>
      <c r="J328" s="48" t="s">
        <v>324</v>
      </c>
      <c r="K328" s="48"/>
      <c r="L328" s="50"/>
    </row>
    <row r="329" spans="1:12" ht="16.5" customHeight="1" x14ac:dyDescent="0.3">
      <c r="B329" s="9"/>
      <c r="C329" s="9"/>
      <c r="D329" s="9"/>
      <c r="E329" s="9"/>
      <c r="F329" s="9"/>
      <c r="G329" s="50"/>
      <c r="H329" s="9"/>
      <c r="I329" s="9"/>
      <c r="J329" s="48" t="s">
        <v>69</v>
      </c>
      <c r="K329" s="48"/>
      <c r="L329" s="50"/>
    </row>
    <row r="330" spans="1:12" x14ac:dyDescent="0.3">
      <c r="B330" s="9"/>
      <c r="C330" s="9"/>
      <c r="D330" s="9"/>
      <c r="E330" s="9"/>
      <c r="F330" s="9"/>
      <c r="G330" s="50"/>
      <c r="H330" s="9"/>
      <c r="I330" s="9"/>
      <c r="J330" s="48" t="s">
        <v>70</v>
      </c>
      <c r="K330" s="48"/>
      <c r="L330" s="50"/>
    </row>
    <row r="331" spans="1:12" x14ac:dyDescent="0.3">
      <c r="B331" s="52"/>
      <c r="C331" s="52"/>
      <c r="D331" s="52"/>
      <c r="E331" s="52"/>
      <c r="F331" s="52"/>
      <c r="G331" s="52"/>
      <c r="H331" s="52"/>
      <c r="I331" s="52"/>
      <c r="J331" s="53"/>
      <c r="K331" s="53"/>
      <c r="L331" s="52"/>
    </row>
    <row r="332" spans="1:12" x14ac:dyDescent="0.3">
      <c r="B332" s="52"/>
      <c r="C332" s="52"/>
      <c r="D332" s="52"/>
      <c r="E332" s="52"/>
      <c r="F332" s="52"/>
      <c r="G332" s="52"/>
      <c r="H332" s="52"/>
      <c r="I332" s="52"/>
      <c r="J332" s="54"/>
      <c r="K332" s="54"/>
      <c r="L332" s="52"/>
    </row>
    <row r="333" spans="1:12" ht="25.2" x14ac:dyDescent="0.3">
      <c r="B333" s="52"/>
      <c r="C333" s="52"/>
      <c r="D333" s="52"/>
      <c r="E333" s="52"/>
      <c r="F333" s="52"/>
      <c r="G333" s="52"/>
      <c r="H333" s="52"/>
      <c r="I333" s="52"/>
      <c r="J333" s="9" t="s">
        <v>73</v>
      </c>
      <c r="K333" s="9" t="s">
        <v>75</v>
      </c>
      <c r="L333" s="52"/>
    </row>
    <row r="334" spans="1:12" x14ac:dyDescent="0.3">
      <c r="B334" s="52"/>
      <c r="C334" s="52"/>
      <c r="D334" s="52"/>
      <c r="E334" s="52"/>
      <c r="F334" s="52"/>
      <c r="G334" s="52"/>
      <c r="H334" s="52"/>
      <c r="I334" s="52"/>
      <c r="J334" s="9" t="s">
        <v>74</v>
      </c>
      <c r="K334" s="9" t="s">
        <v>74</v>
      </c>
      <c r="L334" s="52"/>
    </row>
    <row r="335" spans="1:12" x14ac:dyDescent="0.3">
      <c r="B335" s="10" t="s">
        <v>603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ht="43.2" x14ac:dyDescent="0.3">
      <c r="A336" t="s">
        <v>597</v>
      </c>
      <c r="B336" s="10" t="s">
        <v>604</v>
      </c>
      <c r="C336" s="10" t="s">
        <v>23</v>
      </c>
      <c r="D336" s="10" t="s">
        <v>136</v>
      </c>
      <c r="E336" s="10" t="s">
        <v>138</v>
      </c>
      <c r="F336" s="10" t="s">
        <v>605</v>
      </c>
      <c r="G336" s="10" t="s">
        <v>78</v>
      </c>
      <c r="H336" s="10" t="s">
        <v>149</v>
      </c>
      <c r="I336" s="10" t="s">
        <v>150</v>
      </c>
      <c r="J336" s="10" t="s">
        <v>184</v>
      </c>
      <c r="K336" s="10">
        <v>1.2</v>
      </c>
      <c r="L336" s="12" t="s">
        <v>205</v>
      </c>
    </row>
    <row r="337" spans="1:12" ht="43.2" x14ac:dyDescent="0.3">
      <c r="A337" t="s">
        <v>597</v>
      </c>
      <c r="B337" s="10" t="s">
        <v>604</v>
      </c>
      <c r="C337" s="10" t="s">
        <v>23</v>
      </c>
      <c r="D337" s="10" t="s">
        <v>136</v>
      </c>
      <c r="E337" s="10" t="s">
        <v>138</v>
      </c>
      <c r="F337" s="10" t="s">
        <v>605</v>
      </c>
      <c r="G337" s="10" t="s">
        <v>78</v>
      </c>
      <c r="H337" s="10" t="s">
        <v>149</v>
      </c>
      <c r="I337" s="10" t="s">
        <v>153</v>
      </c>
      <c r="J337" s="10" t="s">
        <v>606</v>
      </c>
      <c r="K337" s="10">
        <v>6</v>
      </c>
      <c r="L337" s="12" t="s">
        <v>205</v>
      </c>
    </row>
    <row r="338" spans="1:12" ht="43.2" x14ac:dyDescent="0.3">
      <c r="A338" t="s">
        <v>597</v>
      </c>
      <c r="B338" s="10" t="s">
        <v>604</v>
      </c>
      <c r="C338" s="10" t="s">
        <v>23</v>
      </c>
      <c r="D338" s="10" t="s">
        <v>136</v>
      </c>
      <c r="E338" s="10" t="s">
        <v>138</v>
      </c>
      <c r="F338" s="10" t="s">
        <v>605</v>
      </c>
      <c r="G338" s="10" t="s">
        <v>78</v>
      </c>
      <c r="H338" s="10" t="s">
        <v>149</v>
      </c>
      <c r="I338" s="10" t="s">
        <v>207</v>
      </c>
      <c r="J338" s="10" t="s">
        <v>607</v>
      </c>
      <c r="K338" s="10">
        <v>3</v>
      </c>
      <c r="L338" s="12" t="s">
        <v>205</v>
      </c>
    </row>
    <row r="339" spans="1:12" ht="43.2" x14ac:dyDescent="0.3">
      <c r="A339" t="s">
        <v>597</v>
      </c>
      <c r="B339" s="10" t="s">
        <v>604</v>
      </c>
      <c r="C339" s="10" t="s">
        <v>23</v>
      </c>
      <c r="D339" s="10" t="s">
        <v>136</v>
      </c>
      <c r="E339" s="10" t="s">
        <v>147</v>
      </c>
      <c r="F339" s="10" t="s">
        <v>605</v>
      </c>
      <c r="G339" s="10" t="s">
        <v>78</v>
      </c>
      <c r="H339" s="10" t="s">
        <v>149</v>
      </c>
      <c r="I339" s="10" t="s">
        <v>150</v>
      </c>
      <c r="J339" s="10" t="s">
        <v>228</v>
      </c>
      <c r="K339" s="10">
        <v>0.8</v>
      </c>
      <c r="L339" s="12" t="s">
        <v>608</v>
      </c>
    </row>
    <row r="340" spans="1:12" ht="43.2" x14ac:dyDescent="0.3">
      <c r="A340" t="s">
        <v>597</v>
      </c>
      <c r="B340" s="10" t="s">
        <v>604</v>
      </c>
      <c r="C340" s="10" t="s">
        <v>23</v>
      </c>
      <c r="D340" s="10" t="s">
        <v>136</v>
      </c>
      <c r="E340" s="10" t="s">
        <v>147</v>
      </c>
      <c r="F340" s="10" t="s">
        <v>605</v>
      </c>
      <c r="G340" s="10" t="s">
        <v>78</v>
      </c>
      <c r="H340" s="10" t="s">
        <v>149</v>
      </c>
      <c r="I340" s="10" t="s">
        <v>153</v>
      </c>
      <c r="J340" s="10" t="s">
        <v>609</v>
      </c>
      <c r="K340" s="10">
        <v>2</v>
      </c>
      <c r="L340" s="12" t="s">
        <v>608</v>
      </c>
    </row>
    <row r="341" spans="1:12" ht="43.2" x14ac:dyDescent="0.3">
      <c r="A341" t="s">
        <v>597</v>
      </c>
      <c r="B341" s="10" t="s">
        <v>604</v>
      </c>
      <c r="C341" s="10" t="s">
        <v>23</v>
      </c>
      <c r="D341" s="10" t="s">
        <v>136</v>
      </c>
      <c r="E341" s="10" t="s">
        <v>147</v>
      </c>
      <c r="F341" s="10" t="s">
        <v>605</v>
      </c>
      <c r="G341" s="10" t="s">
        <v>78</v>
      </c>
      <c r="H341" s="10" t="s">
        <v>149</v>
      </c>
      <c r="I341" s="10" t="s">
        <v>188</v>
      </c>
      <c r="J341" s="10" t="s">
        <v>610</v>
      </c>
      <c r="K341" s="10">
        <v>2.4</v>
      </c>
      <c r="L341" s="12" t="s">
        <v>608</v>
      </c>
    </row>
    <row r="342" spans="1:12" ht="50.4" x14ac:dyDescent="0.3">
      <c r="A342" t="s">
        <v>597</v>
      </c>
      <c r="B342" s="10" t="s">
        <v>611</v>
      </c>
      <c r="C342" s="10" t="s">
        <v>23</v>
      </c>
      <c r="D342" s="10" t="s">
        <v>136</v>
      </c>
      <c r="E342" s="10" t="s">
        <v>147</v>
      </c>
      <c r="F342" s="10" t="s">
        <v>612</v>
      </c>
      <c r="G342" s="10" t="s">
        <v>78</v>
      </c>
      <c r="H342" s="10" t="s">
        <v>149</v>
      </c>
      <c r="I342" s="10" t="s">
        <v>150</v>
      </c>
      <c r="J342" s="10" t="s">
        <v>154</v>
      </c>
      <c r="K342" s="10">
        <v>0</v>
      </c>
      <c r="L342" s="12" t="s">
        <v>608</v>
      </c>
    </row>
    <row r="343" spans="1:12" ht="50.4" x14ac:dyDescent="0.3">
      <c r="A343" t="s">
        <v>597</v>
      </c>
      <c r="B343" s="10" t="s">
        <v>611</v>
      </c>
      <c r="C343" s="10" t="s">
        <v>23</v>
      </c>
      <c r="D343" s="10" t="s">
        <v>136</v>
      </c>
      <c r="E343" s="10" t="s">
        <v>147</v>
      </c>
      <c r="F343" s="10" t="s">
        <v>612</v>
      </c>
      <c r="G343" s="10" t="s">
        <v>78</v>
      </c>
      <c r="H343" s="10" t="s">
        <v>149</v>
      </c>
      <c r="I343" s="10" t="s">
        <v>153</v>
      </c>
      <c r="J343" s="10" t="s">
        <v>146</v>
      </c>
      <c r="K343" s="10">
        <v>0.8</v>
      </c>
      <c r="L343" s="12" t="s">
        <v>608</v>
      </c>
    </row>
    <row r="344" spans="1:12" ht="50.4" x14ac:dyDescent="0.3">
      <c r="A344" t="s">
        <v>597</v>
      </c>
      <c r="B344" s="10" t="s">
        <v>611</v>
      </c>
      <c r="C344" s="10" t="s">
        <v>23</v>
      </c>
      <c r="D344" s="10" t="s">
        <v>136</v>
      </c>
      <c r="E344" s="10" t="s">
        <v>147</v>
      </c>
      <c r="F344" s="10" t="s">
        <v>612</v>
      </c>
      <c r="G344" s="10" t="s">
        <v>78</v>
      </c>
      <c r="H344" s="10" t="s">
        <v>149</v>
      </c>
      <c r="I344" s="10" t="s">
        <v>188</v>
      </c>
      <c r="J344" s="10" t="s">
        <v>613</v>
      </c>
      <c r="K344" s="10">
        <v>2</v>
      </c>
      <c r="L344" s="12" t="s">
        <v>608</v>
      </c>
    </row>
    <row r="345" spans="1:12" ht="43.2" x14ac:dyDescent="0.3">
      <c r="A345" t="s">
        <v>597</v>
      </c>
      <c r="B345" s="10" t="s">
        <v>614</v>
      </c>
      <c r="C345" s="10" t="s">
        <v>615</v>
      </c>
      <c r="D345" s="10" t="s">
        <v>149</v>
      </c>
      <c r="E345" s="10" t="s">
        <v>138</v>
      </c>
      <c r="F345" s="10" t="s">
        <v>204</v>
      </c>
      <c r="G345" s="10" t="s">
        <v>78</v>
      </c>
      <c r="H345" s="10" t="s">
        <v>149</v>
      </c>
      <c r="I345" s="10" t="s">
        <v>150</v>
      </c>
      <c r="J345" s="10" t="s">
        <v>616</v>
      </c>
      <c r="K345" s="10">
        <v>3.2</v>
      </c>
      <c r="L345" s="12" t="s">
        <v>205</v>
      </c>
    </row>
    <row r="346" spans="1:12" ht="43.2" x14ac:dyDescent="0.3">
      <c r="A346" t="s">
        <v>597</v>
      </c>
      <c r="B346" s="10" t="s">
        <v>614</v>
      </c>
      <c r="C346" s="10" t="s">
        <v>615</v>
      </c>
      <c r="D346" s="10" t="s">
        <v>149</v>
      </c>
      <c r="E346" s="10" t="s">
        <v>138</v>
      </c>
      <c r="F346" s="10" t="s">
        <v>204</v>
      </c>
      <c r="G346" s="10" t="s">
        <v>78</v>
      </c>
      <c r="H346" s="10" t="s">
        <v>149</v>
      </c>
      <c r="I346" s="10" t="s">
        <v>153</v>
      </c>
      <c r="J346" s="10" t="s">
        <v>617</v>
      </c>
      <c r="K346" s="10">
        <v>3</v>
      </c>
      <c r="L346" s="12" t="s">
        <v>205</v>
      </c>
    </row>
    <row r="347" spans="1:12" ht="43.2" x14ac:dyDescent="0.3">
      <c r="A347" t="s">
        <v>597</v>
      </c>
      <c r="B347" s="10" t="s">
        <v>614</v>
      </c>
      <c r="C347" s="10" t="s">
        <v>615</v>
      </c>
      <c r="D347" s="10" t="s">
        <v>149</v>
      </c>
      <c r="E347" s="10" t="s">
        <v>138</v>
      </c>
      <c r="F347" s="10" t="s">
        <v>204</v>
      </c>
      <c r="G347" s="10" t="s">
        <v>78</v>
      </c>
      <c r="H347" s="10" t="s">
        <v>149</v>
      </c>
      <c r="I347" s="10" t="s">
        <v>207</v>
      </c>
      <c r="J347" s="10" t="s">
        <v>618</v>
      </c>
      <c r="K347" s="10">
        <v>3</v>
      </c>
      <c r="L347" s="12" t="s">
        <v>205</v>
      </c>
    </row>
    <row r="348" spans="1:12" ht="43.2" x14ac:dyDescent="0.3">
      <c r="A348" t="s">
        <v>597</v>
      </c>
      <c r="B348" s="10" t="s">
        <v>614</v>
      </c>
      <c r="C348" s="10" t="s">
        <v>615</v>
      </c>
      <c r="D348" s="10" t="s">
        <v>149</v>
      </c>
      <c r="E348" s="10" t="s">
        <v>147</v>
      </c>
      <c r="F348" s="10" t="s">
        <v>204</v>
      </c>
      <c r="G348" s="10" t="s">
        <v>78</v>
      </c>
      <c r="H348" s="10" t="s">
        <v>149</v>
      </c>
      <c r="I348" s="10" t="s">
        <v>150</v>
      </c>
      <c r="J348" s="10" t="s">
        <v>154</v>
      </c>
      <c r="K348" s="10">
        <v>0</v>
      </c>
      <c r="L348" s="12" t="s">
        <v>608</v>
      </c>
    </row>
    <row r="349" spans="1:12" ht="43.2" x14ac:dyDescent="0.3">
      <c r="A349" t="s">
        <v>597</v>
      </c>
      <c r="B349" s="10" t="s">
        <v>614</v>
      </c>
      <c r="C349" s="10" t="s">
        <v>615</v>
      </c>
      <c r="D349" s="10" t="s">
        <v>149</v>
      </c>
      <c r="E349" s="10" t="s">
        <v>147</v>
      </c>
      <c r="F349" s="10" t="s">
        <v>204</v>
      </c>
      <c r="G349" s="10" t="s">
        <v>78</v>
      </c>
      <c r="H349" s="10" t="s">
        <v>149</v>
      </c>
      <c r="I349" s="10" t="s">
        <v>153</v>
      </c>
      <c r="J349" s="10" t="s">
        <v>619</v>
      </c>
      <c r="K349" s="10">
        <v>1.2</v>
      </c>
      <c r="L349" s="12" t="s">
        <v>608</v>
      </c>
    </row>
    <row r="350" spans="1:12" ht="43.2" x14ac:dyDescent="0.3">
      <c r="A350" t="s">
        <v>597</v>
      </c>
      <c r="B350" s="10" t="s">
        <v>614</v>
      </c>
      <c r="C350" s="10" t="s">
        <v>615</v>
      </c>
      <c r="D350" s="10" t="s">
        <v>149</v>
      </c>
      <c r="E350" s="10" t="s">
        <v>147</v>
      </c>
      <c r="F350" s="10" t="s">
        <v>204</v>
      </c>
      <c r="G350" s="10" t="s">
        <v>78</v>
      </c>
      <c r="H350" s="10" t="s">
        <v>149</v>
      </c>
      <c r="I350" s="10" t="s">
        <v>188</v>
      </c>
      <c r="J350" s="10" t="s">
        <v>613</v>
      </c>
      <c r="K350" s="10">
        <v>2</v>
      </c>
      <c r="L350" s="12" t="s">
        <v>608</v>
      </c>
    </row>
    <row r="351" spans="1:12" ht="28.8" x14ac:dyDescent="0.3">
      <c r="A351" t="s">
        <v>597</v>
      </c>
      <c r="B351" s="10" t="s">
        <v>35</v>
      </c>
      <c r="C351" s="10" t="s">
        <v>23</v>
      </c>
      <c r="D351" s="10" t="s">
        <v>136</v>
      </c>
      <c r="E351" s="10" t="s">
        <v>145</v>
      </c>
      <c r="F351" s="10" t="s">
        <v>620</v>
      </c>
      <c r="G351" s="10" t="s">
        <v>78</v>
      </c>
      <c r="H351" s="10">
        <v>2006</v>
      </c>
      <c r="I351" s="10" t="s">
        <v>621</v>
      </c>
      <c r="J351" s="10" t="s">
        <v>616</v>
      </c>
      <c r="K351" s="10">
        <v>1.5</v>
      </c>
      <c r="L351" s="12" t="s">
        <v>622</v>
      </c>
    </row>
    <row r="352" spans="1:12" ht="28.8" x14ac:dyDescent="0.3">
      <c r="A352" t="s">
        <v>597</v>
      </c>
      <c r="B352" s="10" t="s">
        <v>35</v>
      </c>
      <c r="C352" s="10" t="s">
        <v>23</v>
      </c>
      <c r="D352" s="10" t="s">
        <v>136</v>
      </c>
      <c r="E352" s="10" t="s">
        <v>145</v>
      </c>
      <c r="F352" s="10" t="s">
        <v>620</v>
      </c>
      <c r="G352" s="10" t="s">
        <v>78</v>
      </c>
      <c r="H352" s="10">
        <v>2006</v>
      </c>
      <c r="I352" s="10" t="s">
        <v>153</v>
      </c>
      <c r="J352" s="10" t="s">
        <v>86</v>
      </c>
      <c r="K352" s="10">
        <v>3</v>
      </c>
      <c r="L352" s="12" t="s">
        <v>622</v>
      </c>
    </row>
    <row r="353" spans="1:12" ht="28.8" x14ac:dyDescent="0.3">
      <c r="A353" t="s">
        <v>597</v>
      </c>
      <c r="B353" s="10" t="s">
        <v>35</v>
      </c>
      <c r="C353" s="10" t="s">
        <v>23</v>
      </c>
      <c r="D353" s="10" t="s">
        <v>136</v>
      </c>
      <c r="E353" s="10" t="s">
        <v>145</v>
      </c>
      <c r="F353" s="10" t="s">
        <v>620</v>
      </c>
      <c r="G353" s="10" t="s">
        <v>78</v>
      </c>
      <c r="H353" s="10">
        <v>2006</v>
      </c>
      <c r="I353" s="10" t="s">
        <v>188</v>
      </c>
      <c r="J353" s="10" t="s">
        <v>623</v>
      </c>
      <c r="K353" s="10">
        <v>4</v>
      </c>
      <c r="L353" s="12" t="s">
        <v>622</v>
      </c>
    </row>
    <row r="354" spans="1:12" ht="28.8" x14ac:dyDescent="0.3">
      <c r="A354" t="s">
        <v>597</v>
      </c>
      <c r="B354" s="10" t="s">
        <v>35</v>
      </c>
      <c r="C354" s="10" t="s">
        <v>23</v>
      </c>
      <c r="D354" s="10" t="s">
        <v>136</v>
      </c>
      <c r="E354" s="10" t="s">
        <v>145</v>
      </c>
      <c r="F354" s="10" t="s">
        <v>620</v>
      </c>
      <c r="G354" s="10" t="s">
        <v>78</v>
      </c>
      <c r="H354" s="10">
        <v>2006</v>
      </c>
      <c r="I354" s="10" t="s">
        <v>156</v>
      </c>
      <c r="J354" s="10" t="s">
        <v>624</v>
      </c>
      <c r="K354" s="10">
        <v>6</v>
      </c>
      <c r="L354" s="12" t="s">
        <v>622</v>
      </c>
    </row>
    <row r="355" spans="1:12" ht="28.8" x14ac:dyDescent="0.3">
      <c r="A355" t="s">
        <v>597</v>
      </c>
      <c r="B355" s="10" t="s">
        <v>35</v>
      </c>
      <c r="C355" s="10" t="s">
        <v>23</v>
      </c>
      <c r="D355" s="10" t="s">
        <v>136</v>
      </c>
      <c r="E355" s="10" t="s">
        <v>138</v>
      </c>
      <c r="F355" s="10" t="s">
        <v>625</v>
      </c>
      <c r="G355" s="10" t="s">
        <v>78</v>
      </c>
      <c r="H355" s="10" t="s">
        <v>626</v>
      </c>
      <c r="I355" s="10" t="s">
        <v>150</v>
      </c>
      <c r="J355" s="10" t="s">
        <v>617</v>
      </c>
      <c r="K355" s="10">
        <v>3.2</v>
      </c>
      <c r="L355" s="12" t="s">
        <v>622</v>
      </c>
    </row>
    <row r="356" spans="1:12" ht="28.8" x14ac:dyDescent="0.3">
      <c r="A356" t="s">
        <v>597</v>
      </c>
      <c r="B356" s="10" t="s">
        <v>35</v>
      </c>
      <c r="C356" s="10" t="s">
        <v>23</v>
      </c>
      <c r="D356" s="10" t="s">
        <v>136</v>
      </c>
      <c r="E356" s="10" t="s">
        <v>138</v>
      </c>
      <c r="F356" s="10" t="s">
        <v>625</v>
      </c>
      <c r="G356" s="10" t="s">
        <v>78</v>
      </c>
      <c r="H356" s="10" t="s">
        <v>626</v>
      </c>
      <c r="I356" s="10" t="s">
        <v>153</v>
      </c>
      <c r="J356" s="10" t="s">
        <v>627</v>
      </c>
      <c r="K356" s="10">
        <v>2.6</v>
      </c>
      <c r="L356" s="12" t="s">
        <v>622</v>
      </c>
    </row>
    <row r="357" spans="1:12" ht="28.8" x14ac:dyDescent="0.3">
      <c r="A357" t="s">
        <v>597</v>
      </c>
      <c r="B357" s="10" t="s">
        <v>35</v>
      </c>
      <c r="C357" s="10" t="s">
        <v>23</v>
      </c>
      <c r="D357" s="10" t="s">
        <v>136</v>
      </c>
      <c r="E357" s="10" t="s">
        <v>138</v>
      </c>
      <c r="F357" s="10" t="s">
        <v>625</v>
      </c>
      <c r="G357" s="10" t="s">
        <v>78</v>
      </c>
      <c r="H357" s="10" t="s">
        <v>626</v>
      </c>
      <c r="I357" s="10" t="s">
        <v>188</v>
      </c>
      <c r="J357" s="10" t="s">
        <v>628</v>
      </c>
      <c r="K357" s="10">
        <v>5.8</v>
      </c>
      <c r="L357" s="12" t="s">
        <v>622</v>
      </c>
    </row>
    <row r="358" spans="1:12" ht="28.8" x14ac:dyDescent="0.3">
      <c r="A358" t="s">
        <v>597</v>
      </c>
      <c r="B358" s="10" t="s">
        <v>35</v>
      </c>
      <c r="C358" s="10" t="s">
        <v>23</v>
      </c>
      <c r="D358" s="10" t="s">
        <v>136</v>
      </c>
      <c r="E358" s="10" t="s">
        <v>138</v>
      </c>
      <c r="F358" s="10" t="s">
        <v>625</v>
      </c>
      <c r="G358" s="10" t="s">
        <v>78</v>
      </c>
      <c r="H358" s="10" t="s">
        <v>626</v>
      </c>
      <c r="I358" s="10" t="s">
        <v>156</v>
      </c>
      <c r="J358" s="10" t="s">
        <v>540</v>
      </c>
      <c r="K358" s="10">
        <v>4.8</v>
      </c>
      <c r="L358" s="12" t="s">
        <v>622</v>
      </c>
    </row>
    <row r="359" spans="1:12" ht="28.8" x14ac:dyDescent="0.3">
      <c r="A359" t="s">
        <v>597</v>
      </c>
      <c r="B359" s="10" t="s">
        <v>35</v>
      </c>
      <c r="C359" s="10" t="s">
        <v>23</v>
      </c>
      <c r="D359" s="10" t="s">
        <v>136</v>
      </c>
      <c r="E359" s="10" t="s">
        <v>138</v>
      </c>
      <c r="F359" s="10" t="s">
        <v>625</v>
      </c>
      <c r="G359" s="10" t="s">
        <v>78</v>
      </c>
      <c r="H359" s="10" t="s">
        <v>626</v>
      </c>
      <c r="I359" s="10" t="s">
        <v>189</v>
      </c>
      <c r="J359" s="10" t="s">
        <v>624</v>
      </c>
      <c r="K359" s="10">
        <v>4.5999999999999996</v>
      </c>
      <c r="L359" s="12" t="s">
        <v>622</v>
      </c>
    </row>
    <row r="360" spans="1:12" ht="28.8" x14ac:dyDescent="0.3">
      <c r="A360" t="s">
        <v>597</v>
      </c>
      <c r="B360" s="10" t="s">
        <v>35</v>
      </c>
      <c r="C360" s="10" t="s">
        <v>23</v>
      </c>
      <c r="D360" s="10" t="s">
        <v>136</v>
      </c>
      <c r="E360" s="10" t="s">
        <v>138</v>
      </c>
      <c r="F360" s="10" t="s">
        <v>625</v>
      </c>
      <c r="G360" s="10" t="s">
        <v>78</v>
      </c>
      <c r="H360" s="10" t="s">
        <v>626</v>
      </c>
      <c r="I360" s="10" t="s">
        <v>207</v>
      </c>
      <c r="J360" s="10" t="s">
        <v>86</v>
      </c>
      <c r="K360" s="10">
        <v>1.2</v>
      </c>
      <c r="L360" s="12" t="s">
        <v>622</v>
      </c>
    </row>
    <row r="361" spans="1:12" ht="28.8" x14ac:dyDescent="0.3">
      <c r="A361" t="s">
        <v>597</v>
      </c>
      <c r="B361" s="10" t="s">
        <v>35</v>
      </c>
      <c r="C361" s="10" t="s">
        <v>23</v>
      </c>
      <c r="D361" s="10" t="s">
        <v>136</v>
      </c>
      <c r="E361" s="10" t="s">
        <v>145</v>
      </c>
      <c r="F361" s="10" t="s">
        <v>629</v>
      </c>
      <c r="G361" s="10" t="s">
        <v>78</v>
      </c>
      <c r="H361" s="10">
        <v>2007</v>
      </c>
      <c r="I361" s="10" t="s">
        <v>150</v>
      </c>
      <c r="J361" s="10" t="s">
        <v>249</v>
      </c>
      <c r="K361" s="10">
        <v>3.8</v>
      </c>
      <c r="L361" s="12" t="s">
        <v>622</v>
      </c>
    </row>
    <row r="362" spans="1:12" ht="28.8" x14ac:dyDescent="0.3">
      <c r="A362" t="s">
        <v>597</v>
      </c>
      <c r="B362" s="10" t="s">
        <v>35</v>
      </c>
      <c r="C362" s="10" t="s">
        <v>23</v>
      </c>
      <c r="D362" s="10" t="s">
        <v>136</v>
      </c>
      <c r="E362" s="10" t="s">
        <v>145</v>
      </c>
      <c r="F362" s="10" t="s">
        <v>629</v>
      </c>
      <c r="G362" s="10" t="s">
        <v>78</v>
      </c>
      <c r="H362" s="10">
        <v>2007</v>
      </c>
      <c r="I362" s="10" t="s">
        <v>153</v>
      </c>
      <c r="J362" s="10" t="s">
        <v>619</v>
      </c>
      <c r="K362" s="10">
        <v>3.2</v>
      </c>
      <c r="L362" s="12" t="s">
        <v>622</v>
      </c>
    </row>
    <row r="363" spans="1:12" ht="28.8" x14ac:dyDescent="0.3">
      <c r="A363" t="s">
        <v>597</v>
      </c>
      <c r="B363" s="10" t="s">
        <v>35</v>
      </c>
      <c r="C363" s="10" t="s">
        <v>23</v>
      </c>
      <c r="D363" s="10" t="s">
        <v>136</v>
      </c>
      <c r="E363" s="10" t="s">
        <v>145</v>
      </c>
      <c r="F363" s="10" t="s">
        <v>629</v>
      </c>
      <c r="G363" s="10" t="s">
        <v>78</v>
      </c>
      <c r="H363" s="10">
        <v>2007</v>
      </c>
      <c r="I363" s="10" t="s">
        <v>188</v>
      </c>
      <c r="J363" s="10" t="s">
        <v>236</v>
      </c>
      <c r="K363" s="10">
        <v>5.2</v>
      </c>
      <c r="L363" s="12" t="s">
        <v>622</v>
      </c>
    </row>
    <row r="364" spans="1:12" ht="28.8" x14ac:dyDescent="0.3">
      <c r="A364" t="s">
        <v>597</v>
      </c>
      <c r="B364" s="10" t="s">
        <v>35</v>
      </c>
      <c r="C364" s="10" t="s">
        <v>23</v>
      </c>
      <c r="D364" s="10" t="s">
        <v>136</v>
      </c>
      <c r="E364" s="10" t="s">
        <v>145</v>
      </c>
      <c r="F364" s="10" t="s">
        <v>629</v>
      </c>
      <c r="G364" s="10" t="s">
        <v>78</v>
      </c>
      <c r="H364" s="10">
        <v>2007</v>
      </c>
      <c r="I364" s="10" t="s">
        <v>156</v>
      </c>
      <c r="J364" s="10" t="s">
        <v>90</v>
      </c>
      <c r="K364" s="10">
        <v>6.6</v>
      </c>
      <c r="L364" s="12" t="s">
        <v>622</v>
      </c>
    </row>
    <row r="365" spans="1:12" ht="37.799999999999997" x14ac:dyDescent="0.3">
      <c r="A365" t="s">
        <v>597</v>
      </c>
      <c r="B365" s="10" t="s">
        <v>630</v>
      </c>
      <c r="C365" s="10" t="s">
        <v>23</v>
      </c>
      <c r="D365" s="10" t="s">
        <v>136</v>
      </c>
      <c r="E365" s="10" t="s">
        <v>138</v>
      </c>
      <c r="F365" s="10" t="s">
        <v>631</v>
      </c>
      <c r="G365" s="10" t="s">
        <v>78</v>
      </c>
      <c r="H365" s="10" t="s">
        <v>632</v>
      </c>
      <c r="I365" s="10" t="s">
        <v>150</v>
      </c>
      <c r="J365" s="10" t="s">
        <v>627</v>
      </c>
      <c r="K365" s="10">
        <v>4</v>
      </c>
      <c r="L365" s="12" t="s">
        <v>622</v>
      </c>
    </row>
    <row r="366" spans="1:12" ht="37.799999999999997" x14ac:dyDescent="0.3">
      <c r="A366" t="s">
        <v>597</v>
      </c>
      <c r="B366" s="10" t="s">
        <v>630</v>
      </c>
      <c r="C366" s="10" t="s">
        <v>23</v>
      </c>
      <c r="D366" s="10" t="s">
        <v>136</v>
      </c>
      <c r="E366" s="10" t="s">
        <v>138</v>
      </c>
      <c r="F366" s="10" t="s">
        <v>631</v>
      </c>
      <c r="G366" s="10" t="s">
        <v>78</v>
      </c>
      <c r="H366" s="10" t="s">
        <v>632</v>
      </c>
      <c r="I366" s="10" t="s">
        <v>153</v>
      </c>
      <c r="J366" s="10" t="s">
        <v>633</v>
      </c>
      <c r="K366" s="10">
        <v>6.4</v>
      </c>
      <c r="L366" s="12" t="s">
        <v>622</v>
      </c>
    </row>
    <row r="367" spans="1:12" ht="37.799999999999997" x14ac:dyDescent="0.3">
      <c r="A367" t="s">
        <v>597</v>
      </c>
      <c r="B367" s="10" t="s">
        <v>630</v>
      </c>
      <c r="C367" s="10" t="s">
        <v>23</v>
      </c>
      <c r="D367" s="10" t="s">
        <v>136</v>
      </c>
      <c r="E367" s="10" t="s">
        <v>138</v>
      </c>
      <c r="F367" s="10" t="s">
        <v>631</v>
      </c>
      <c r="G367" s="10" t="s">
        <v>78</v>
      </c>
      <c r="H367" s="10" t="s">
        <v>632</v>
      </c>
      <c r="I367" s="10" t="s">
        <v>188</v>
      </c>
      <c r="J367" s="10" t="s">
        <v>244</v>
      </c>
      <c r="K367" s="10">
        <v>3</v>
      </c>
      <c r="L367" s="12" t="s">
        <v>622</v>
      </c>
    </row>
    <row r="368" spans="1:12" ht="37.799999999999997" x14ac:dyDescent="0.3">
      <c r="A368" t="s">
        <v>597</v>
      </c>
      <c r="B368" s="10" t="s">
        <v>630</v>
      </c>
      <c r="C368" s="10" t="s">
        <v>23</v>
      </c>
      <c r="D368" s="10" t="s">
        <v>136</v>
      </c>
      <c r="E368" s="10" t="s">
        <v>138</v>
      </c>
      <c r="F368" s="10" t="s">
        <v>631</v>
      </c>
      <c r="G368" s="10" t="s">
        <v>78</v>
      </c>
      <c r="H368" s="10" t="s">
        <v>632</v>
      </c>
      <c r="I368" s="10" t="s">
        <v>156</v>
      </c>
      <c r="J368" s="10" t="s">
        <v>146</v>
      </c>
      <c r="K368" s="10">
        <v>1.8</v>
      </c>
      <c r="L368" s="12" t="s">
        <v>622</v>
      </c>
    </row>
    <row r="369" spans="1:12" ht="37.799999999999997" x14ac:dyDescent="0.3">
      <c r="A369" t="s">
        <v>597</v>
      </c>
      <c r="B369" s="10" t="s">
        <v>630</v>
      </c>
      <c r="C369" s="10" t="s">
        <v>23</v>
      </c>
      <c r="D369" s="10" t="s">
        <v>136</v>
      </c>
      <c r="E369" s="10" t="s">
        <v>138</v>
      </c>
      <c r="F369" s="10" t="s">
        <v>631</v>
      </c>
      <c r="G369" s="10" t="s">
        <v>78</v>
      </c>
      <c r="H369" s="10" t="s">
        <v>632</v>
      </c>
      <c r="I369" s="10" t="s">
        <v>189</v>
      </c>
      <c r="J369" s="10" t="s">
        <v>634</v>
      </c>
      <c r="K369" s="10">
        <v>0.8</v>
      </c>
      <c r="L369" s="12" t="s">
        <v>622</v>
      </c>
    </row>
    <row r="370" spans="1:12" ht="37.799999999999997" x14ac:dyDescent="0.3">
      <c r="A370" t="s">
        <v>597</v>
      </c>
      <c r="B370" s="10" t="s">
        <v>630</v>
      </c>
      <c r="C370" s="10" t="s">
        <v>23</v>
      </c>
      <c r="D370" s="10" t="s">
        <v>136</v>
      </c>
      <c r="E370" s="10" t="s">
        <v>138</v>
      </c>
      <c r="F370" s="10" t="s">
        <v>631</v>
      </c>
      <c r="G370" s="10" t="s">
        <v>78</v>
      </c>
      <c r="H370" s="10" t="s">
        <v>632</v>
      </c>
      <c r="I370" s="10" t="s">
        <v>207</v>
      </c>
      <c r="J370" s="10" t="s">
        <v>234</v>
      </c>
      <c r="K370" s="10">
        <v>2</v>
      </c>
      <c r="L370" s="12" t="s">
        <v>622</v>
      </c>
    </row>
    <row r="371" spans="1:12" ht="28.8" x14ac:dyDescent="0.3">
      <c r="A371" t="s">
        <v>597</v>
      </c>
      <c r="B371" s="10" t="s">
        <v>35</v>
      </c>
      <c r="C371" s="10" t="s">
        <v>23</v>
      </c>
      <c r="D371" s="10" t="s">
        <v>136</v>
      </c>
      <c r="E371" s="10" t="s">
        <v>279</v>
      </c>
      <c r="F371" s="10" t="s">
        <v>625</v>
      </c>
      <c r="G371" s="10" t="s">
        <v>78</v>
      </c>
      <c r="H371" s="10">
        <v>2009</v>
      </c>
      <c r="I371" s="10" t="s">
        <v>150</v>
      </c>
      <c r="J371" s="10" t="s">
        <v>232</v>
      </c>
      <c r="K371" s="10">
        <v>1.2</v>
      </c>
      <c r="L371" s="12" t="s">
        <v>635</v>
      </c>
    </row>
    <row r="372" spans="1:12" ht="28.8" x14ac:dyDescent="0.3">
      <c r="A372" t="s">
        <v>597</v>
      </c>
      <c r="B372" s="10" t="s">
        <v>35</v>
      </c>
      <c r="C372" s="10" t="s">
        <v>23</v>
      </c>
      <c r="D372" s="10" t="s">
        <v>136</v>
      </c>
      <c r="E372" s="10" t="s">
        <v>279</v>
      </c>
      <c r="F372" s="10" t="s">
        <v>625</v>
      </c>
      <c r="G372" s="10" t="s">
        <v>78</v>
      </c>
      <c r="H372" s="10">
        <v>2009</v>
      </c>
      <c r="I372" s="10" t="s">
        <v>153</v>
      </c>
      <c r="J372" s="10" t="s">
        <v>216</v>
      </c>
      <c r="K372" s="10">
        <v>2.2000000000000002</v>
      </c>
      <c r="L372" s="12" t="s">
        <v>635</v>
      </c>
    </row>
    <row r="373" spans="1:12" ht="28.8" x14ac:dyDescent="0.3">
      <c r="A373" t="s">
        <v>597</v>
      </c>
      <c r="B373" s="10" t="s">
        <v>35</v>
      </c>
      <c r="C373" s="10" t="s">
        <v>23</v>
      </c>
      <c r="D373" s="10" t="s">
        <v>136</v>
      </c>
      <c r="E373" s="10" t="s">
        <v>279</v>
      </c>
      <c r="F373" s="10" t="s">
        <v>625</v>
      </c>
      <c r="G373" s="10" t="s">
        <v>78</v>
      </c>
      <c r="H373" s="10">
        <v>2009</v>
      </c>
      <c r="I373" s="10" t="s">
        <v>188</v>
      </c>
      <c r="J373" s="10" t="s">
        <v>636</v>
      </c>
      <c r="K373" s="10">
        <v>0</v>
      </c>
      <c r="L373" s="12" t="s">
        <v>635</v>
      </c>
    </row>
    <row r="374" spans="1:12" ht="28.8" x14ac:dyDescent="0.3">
      <c r="A374" t="s">
        <v>597</v>
      </c>
      <c r="B374" s="10" t="s">
        <v>35</v>
      </c>
      <c r="C374" s="10" t="s">
        <v>23</v>
      </c>
      <c r="D374" s="10" t="s">
        <v>136</v>
      </c>
      <c r="E374" s="10" t="s">
        <v>279</v>
      </c>
      <c r="F374" s="10" t="s">
        <v>625</v>
      </c>
      <c r="G374" s="10" t="s">
        <v>78</v>
      </c>
      <c r="H374" s="10">
        <v>2009</v>
      </c>
      <c r="I374" s="10" t="s">
        <v>156</v>
      </c>
      <c r="J374" s="10" t="s">
        <v>637</v>
      </c>
      <c r="K374" s="10">
        <v>0.4</v>
      </c>
      <c r="L374" s="12" t="s">
        <v>635</v>
      </c>
    </row>
    <row r="375" spans="1:12" ht="28.8" x14ac:dyDescent="0.3">
      <c r="A375" t="s">
        <v>597</v>
      </c>
      <c r="B375" s="10" t="s">
        <v>35</v>
      </c>
      <c r="C375" s="10" t="s">
        <v>23</v>
      </c>
      <c r="D375" s="10" t="s">
        <v>136</v>
      </c>
      <c r="E375" s="10" t="s">
        <v>279</v>
      </c>
      <c r="F375" s="10" t="s">
        <v>625</v>
      </c>
      <c r="G375" s="10" t="s">
        <v>78</v>
      </c>
      <c r="H375" s="10">
        <v>2009</v>
      </c>
      <c r="I375" s="10" t="s">
        <v>189</v>
      </c>
      <c r="J375" s="10" t="s">
        <v>638</v>
      </c>
      <c r="K375" s="10">
        <v>0.4</v>
      </c>
      <c r="L375" s="12" t="s">
        <v>635</v>
      </c>
    </row>
    <row r="376" spans="1:12" ht="28.8" x14ac:dyDescent="0.3">
      <c r="A376" t="s">
        <v>597</v>
      </c>
      <c r="B376" s="10" t="s">
        <v>35</v>
      </c>
      <c r="C376" s="10" t="s">
        <v>23</v>
      </c>
      <c r="D376" s="10" t="s">
        <v>136</v>
      </c>
      <c r="E376" s="10" t="s">
        <v>279</v>
      </c>
      <c r="F376" s="10" t="s">
        <v>625</v>
      </c>
      <c r="G376" s="10" t="s">
        <v>78</v>
      </c>
      <c r="H376" s="10">
        <v>2009</v>
      </c>
      <c r="I376" s="10" t="s">
        <v>207</v>
      </c>
      <c r="J376" s="10" t="s">
        <v>638</v>
      </c>
      <c r="K376" s="10">
        <v>0.2</v>
      </c>
      <c r="L376" s="12" t="s">
        <v>635</v>
      </c>
    </row>
    <row r="377" spans="1:12" ht="28.8" x14ac:dyDescent="0.3">
      <c r="A377" t="s">
        <v>597</v>
      </c>
      <c r="B377" s="10" t="s">
        <v>35</v>
      </c>
      <c r="C377" s="10" t="s">
        <v>23</v>
      </c>
      <c r="D377" s="10" t="s">
        <v>144</v>
      </c>
      <c r="E377" s="10" t="s">
        <v>138</v>
      </c>
      <c r="F377" s="10" t="s">
        <v>625</v>
      </c>
      <c r="G377" s="10" t="s">
        <v>78</v>
      </c>
      <c r="H377" s="10" t="s">
        <v>626</v>
      </c>
      <c r="I377" s="10" t="s">
        <v>150</v>
      </c>
      <c r="J377" s="10" t="s">
        <v>639</v>
      </c>
      <c r="K377" s="10">
        <v>0.4</v>
      </c>
      <c r="L377" s="12" t="s">
        <v>622</v>
      </c>
    </row>
    <row r="378" spans="1:12" ht="28.8" x14ac:dyDescent="0.3">
      <c r="A378" t="s">
        <v>597</v>
      </c>
      <c r="B378" s="10" t="s">
        <v>35</v>
      </c>
      <c r="C378" s="10" t="s">
        <v>23</v>
      </c>
      <c r="D378" s="10" t="s">
        <v>144</v>
      </c>
      <c r="E378" s="10" t="s">
        <v>138</v>
      </c>
      <c r="F378" s="10" t="s">
        <v>625</v>
      </c>
      <c r="G378" s="10" t="s">
        <v>78</v>
      </c>
      <c r="H378" s="10" t="s">
        <v>626</v>
      </c>
      <c r="I378" s="10" t="s">
        <v>153</v>
      </c>
      <c r="J378" s="10" t="s">
        <v>639</v>
      </c>
      <c r="K378" s="10">
        <v>0.4</v>
      </c>
      <c r="L378" s="12" t="s">
        <v>622</v>
      </c>
    </row>
    <row r="379" spans="1:12" ht="28.8" x14ac:dyDescent="0.3">
      <c r="A379" t="s">
        <v>597</v>
      </c>
      <c r="B379" s="10" t="s">
        <v>35</v>
      </c>
      <c r="C379" s="10" t="s">
        <v>23</v>
      </c>
      <c r="D379" s="10" t="s">
        <v>144</v>
      </c>
      <c r="E379" s="10" t="s">
        <v>138</v>
      </c>
      <c r="F379" s="10" t="s">
        <v>625</v>
      </c>
      <c r="G379" s="10" t="s">
        <v>78</v>
      </c>
      <c r="H379" s="10" t="s">
        <v>626</v>
      </c>
      <c r="I379" s="10" t="s">
        <v>188</v>
      </c>
      <c r="J379" s="10" t="s">
        <v>154</v>
      </c>
      <c r="K379" s="10">
        <v>0</v>
      </c>
      <c r="L379" s="12" t="s">
        <v>622</v>
      </c>
    </row>
    <row r="380" spans="1:12" ht="28.8" x14ac:dyDescent="0.3">
      <c r="A380" t="s">
        <v>597</v>
      </c>
      <c r="B380" s="10" t="s">
        <v>35</v>
      </c>
      <c r="C380" s="10" t="s">
        <v>23</v>
      </c>
      <c r="D380" s="10" t="s">
        <v>144</v>
      </c>
      <c r="E380" s="10" t="s">
        <v>138</v>
      </c>
      <c r="F380" s="10" t="s">
        <v>625</v>
      </c>
      <c r="G380" s="10" t="s">
        <v>78</v>
      </c>
      <c r="H380" s="10" t="s">
        <v>626</v>
      </c>
      <c r="I380" s="10" t="s">
        <v>156</v>
      </c>
      <c r="J380" s="10" t="s">
        <v>154</v>
      </c>
      <c r="K380" s="10">
        <v>0</v>
      </c>
      <c r="L380" s="12" t="s">
        <v>622</v>
      </c>
    </row>
    <row r="381" spans="1:12" ht="28.8" x14ac:dyDescent="0.3">
      <c r="A381" t="s">
        <v>597</v>
      </c>
      <c r="B381" s="10" t="s">
        <v>35</v>
      </c>
      <c r="C381" s="10" t="s">
        <v>23</v>
      </c>
      <c r="D381" s="10" t="s">
        <v>144</v>
      </c>
      <c r="E381" s="10" t="s">
        <v>138</v>
      </c>
      <c r="F381" s="10" t="s">
        <v>625</v>
      </c>
      <c r="G381" s="10" t="s">
        <v>78</v>
      </c>
      <c r="H381" s="10" t="s">
        <v>626</v>
      </c>
      <c r="I381" s="10" t="s">
        <v>189</v>
      </c>
      <c r="J381" s="10" t="s">
        <v>639</v>
      </c>
      <c r="K381" s="10">
        <v>0.2</v>
      </c>
      <c r="L381" s="12" t="s">
        <v>622</v>
      </c>
    </row>
    <row r="382" spans="1:12" ht="28.8" x14ac:dyDescent="0.3">
      <c r="A382" t="s">
        <v>597</v>
      </c>
      <c r="B382" s="10" t="s">
        <v>35</v>
      </c>
      <c r="C382" s="10" t="s">
        <v>23</v>
      </c>
      <c r="D382" s="10" t="s">
        <v>144</v>
      </c>
      <c r="E382" s="10" t="s">
        <v>138</v>
      </c>
      <c r="F382" s="10" t="s">
        <v>625</v>
      </c>
      <c r="G382" s="10" t="s">
        <v>78</v>
      </c>
      <c r="H382" s="10" t="s">
        <v>626</v>
      </c>
      <c r="I382" s="10" t="s">
        <v>207</v>
      </c>
      <c r="J382" s="10" t="s">
        <v>154</v>
      </c>
      <c r="K382" s="10">
        <v>0</v>
      </c>
      <c r="L382" s="12" t="s">
        <v>622</v>
      </c>
    </row>
    <row r="383" spans="1:12" ht="43.2" x14ac:dyDescent="0.3">
      <c r="A383" t="s">
        <v>597</v>
      </c>
      <c r="B383" s="10" t="s">
        <v>35</v>
      </c>
      <c r="C383" s="10" t="s">
        <v>23</v>
      </c>
      <c r="D383" s="10" t="s">
        <v>144</v>
      </c>
      <c r="E383" s="10" t="s">
        <v>138</v>
      </c>
      <c r="F383" s="10" t="s">
        <v>640</v>
      </c>
      <c r="G383" s="10" t="s">
        <v>140</v>
      </c>
      <c r="H383" s="10">
        <v>2008</v>
      </c>
      <c r="I383" s="10" t="s">
        <v>169</v>
      </c>
      <c r="J383" s="10" t="s">
        <v>154</v>
      </c>
      <c r="K383" s="10">
        <v>0</v>
      </c>
      <c r="L383" s="12" t="s">
        <v>641</v>
      </c>
    </row>
    <row r="384" spans="1:12" ht="43.2" x14ac:dyDescent="0.3">
      <c r="A384" t="s">
        <v>597</v>
      </c>
      <c r="B384" s="10" t="s">
        <v>35</v>
      </c>
      <c r="C384" s="10" t="s">
        <v>23</v>
      </c>
      <c r="D384" s="10" t="s">
        <v>144</v>
      </c>
      <c r="E384" s="10" t="s">
        <v>138</v>
      </c>
      <c r="F384" s="10" t="s">
        <v>640</v>
      </c>
      <c r="G384" s="10" t="s">
        <v>140</v>
      </c>
      <c r="H384" s="10">
        <v>2008</v>
      </c>
      <c r="I384" s="10" t="s">
        <v>174</v>
      </c>
      <c r="J384" s="10" t="s">
        <v>642</v>
      </c>
      <c r="K384" s="10">
        <v>0.6</v>
      </c>
      <c r="L384" s="12" t="s">
        <v>641</v>
      </c>
    </row>
    <row r="385" spans="1:12" ht="43.2" x14ac:dyDescent="0.3">
      <c r="A385" t="s">
        <v>597</v>
      </c>
      <c r="B385" s="10" t="s">
        <v>35</v>
      </c>
      <c r="C385" s="10" t="s">
        <v>23</v>
      </c>
      <c r="D385" s="10" t="s">
        <v>144</v>
      </c>
      <c r="E385" s="10" t="s">
        <v>138</v>
      </c>
      <c r="F385" s="10" t="s">
        <v>640</v>
      </c>
      <c r="G385" s="10" t="s">
        <v>140</v>
      </c>
      <c r="H385" s="10">
        <v>2008</v>
      </c>
      <c r="I385" s="10" t="s">
        <v>643</v>
      </c>
      <c r="J385" s="10" t="s">
        <v>644</v>
      </c>
      <c r="K385" s="10">
        <v>4.2</v>
      </c>
      <c r="L385" s="12" t="s">
        <v>641</v>
      </c>
    </row>
    <row r="386" spans="1:12" ht="43.2" x14ac:dyDescent="0.3">
      <c r="A386" t="s">
        <v>597</v>
      </c>
      <c r="B386" s="10" t="s">
        <v>35</v>
      </c>
      <c r="C386" s="10" t="s">
        <v>23</v>
      </c>
      <c r="D386" s="10" t="s">
        <v>144</v>
      </c>
      <c r="E386" s="10" t="s">
        <v>138</v>
      </c>
      <c r="F386" s="10" t="s">
        <v>640</v>
      </c>
      <c r="G386" s="10" t="s">
        <v>140</v>
      </c>
      <c r="H386" s="10">
        <v>2008</v>
      </c>
      <c r="I386" s="10" t="s">
        <v>177</v>
      </c>
      <c r="J386" s="10" t="s">
        <v>644</v>
      </c>
      <c r="K386" s="10">
        <v>3.1</v>
      </c>
      <c r="L386" s="12" t="s">
        <v>641</v>
      </c>
    </row>
    <row r="387" spans="1:12" ht="50.4" x14ac:dyDescent="0.3">
      <c r="A387" t="s">
        <v>597</v>
      </c>
      <c r="B387" s="10" t="s">
        <v>645</v>
      </c>
      <c r="C387" s="10" t="s">
        <v>23</v>
      </c>
      <c r="D387" s="10" t="s">
        <v>144</v>
      </c>
      <c r="E387" s="10" t="s">
        <v>138</v>
      </c>
      <c r="F387" s="10" t="s">
        <v>646</v>
      </c>
      <c r="G387" s="10" t="s">
        <v>140</v>
      </c>
      <c r="H387" s="10">
        <v>2009</v>
      </c>
      <c r="I387" s="10" t="s">
        <v>169</v>
      </c>
      <c r="J387" s="10" t="s">
        <v>154</v>
      </c>
      <c r="K387" s="10">
        <v>0</v>
      </c>
      <c r="L387" s="12" t="s">
        <v>641</v>
      </c>
    </row>
    <row r="388" spans="1:12" ht="50.4" x14ac:dyDescent="0.3">
      <c r="A388" t="s">
        <v>597</v>
      </c>
      <c r="B388" s="10" t="s">
        <v>645</v>
      </c>
      <c r="C388" s="10" t="s">
        <v>23</v>
      </c>
      <c r="D388" s="10" t="s">
        <v>144</v>
      </c>
      <c r="E388" s="10" t="s">
        <v>138</v>
      </c>
      <c r="F388" s="10" t="s">
        <v>646</v>
      </c>
      <c r="G388" s="10" t="s">
        <v>140</v>
      </c>
      <c r="H388" s="10">
        <v>2009</v>
      </c>
      <c r="I388" s="10" t="s">
        <v>174</v>
      </c>
      <c r="J388" s="10" t="s">
        <v>154</v>
      </c>
      <c r="K388" s="10">
        <v>0</v>
      </c>
      <c r="L388" s="12" t="s">
        <v>641</v>
      </c>
    </row>
    <row r="389" spans="1:12" ht="50.4" x14ac:dyDescent="0.3">
      <c r="A389" t="s">
        <v>597</v>
      </c>
      <c r="B389" s="10" t="s">
        <v>645</v>
      </c>
      <c r="C389" s="10" t="s">
        <v>23</v>
      </c>
      <c r="D389" s="10" t="s">
        <v>144</v>
      </c>
      <c r="E389" s="10" t="s">
        <v>138</v>
      </c>
      <c r="F389" s="10" t="s">
        <v>646</v>
      </c>
      <c r="G389" s="10" t="s">
        <v>140</v>
      </c>
      <c r="H389" s="10">
        <v>2009</v>
      </c>
      <c r="I389" s="10" t="s">
        <v>643</v>
      </c>
      <c r="J389" s="10" t="s">
        <v>154</v>
      </c>
      <c r="K389" s="10">
        <v>0</v>
      </c>
      <c r="L389" s="12" t="s">
        <v>641</v>
      </c>
    </row>
    <row r="390" spans="1:12" ht="50.4" x14ac:dyDescent="0.3">
      <c r="A390" t="s">
        <v>597</v>
      </c>
      <c r="B390" s="10" t="s">
        <v>645</v>
      </c>
      <c r="C390" s="10" t="s">
        <v>23</v>
      </c>
      <c r="D390" s="10" t="s">
        <v>144</v>
      </c>
      <c r="E390" s="10" t="s">
        <v>138</v>
      </c>
      <c r="F390" s="10" t="s">
        <v>646</v>
      </c>
      <c r="G390" s="10" t="s">
        <v>140</v>
      </c>
      <c r="H390" s="10">
        <v>2009</v>
      </c>
      <c r="I390" s="10" t="s">
        <v>177</v>
      </c>
      <c r="J390" s="10" t="s">
        <v>154</v>
      </c>
      <c r="K390" s="10">
        <v>0</v>
      </c>
      <c r="L390" s="12" t="s">
        <v>641</v>
      </c>
    </row>
    <row r="391" spans="1:12" ht="50.4" x14ac:dyDescent="0.3">
      <c r="A391" t="s">
        <v>597</v>
      </c>
      <c r="B391" s="10" t="s">
        <v>645</v>
      </c>
      <c r="C391" s="10" t="s">
        <v>23</v>
      </c>
      <c r="D391" s="10" t="s">
        <v>144</v>
      </c>
      <c r="E391" s="10" t="s">
        <v>138</v>
      </c>
      <c r="F391" s="10" t="s">
        <v>647</v>
      </c>
      <c r="G391" s="10" t="s">
        <v>140</v>
      </c>
      <c r="H391" s="10">
        <v>2010</v>
      </c>
      <c r="I391" s="10" t="s">
        <v>169</v>
      </c>
      <c r="J391" s="10" t="s">
        <v>648</v>
      </c>
      <c r="K391" s="10">
        <v>0.9</v>
      </c>
      <c r="L391" s="12" t="s">
        <v>641</v>
      </c>
    </row>
    <row r="392" spans="1:12" ht="50.4" x14ac:dyDescent="0.3">
      <c r="A392" t="s">
        <v>597</v>
      </c>
      <c r="B392" s="10" t="s">
        <v>645</v>
      </c>
      <c r="C392" s="10" t="s">
        <v>23</v>
      </c>
      <c r="D392" s="10" t="s">
        <v>144</v>
      </c>
      <c r="E392" s="10" t="s">
        <v>138</v>
      </c>
      <c r="F392" s="10" t="s">
        <v>647</v>
      </c>
      <c r="G392" s="10" t="s">
        <v>140</v>
      </c>
      <c r="H392" s="10">
        <v>2010</v>
      </c>
      <c r="I392" s="10" t="s">
        <v>174</v>
      </c>
      <c r="J392" s="10" t="s">
        <v>649</v>
      </c>
      <c r="K392" s="10">
        <v>0.9</v>
      </c>
      <c r="L392" s="12" t="s">
        <v>641</v>
      </c>
    </row>
    <row r="393" spans="1:12" ht="50.4" x14ac:dyDescent="0.3">
      <c r="A393" t="s">
        <v>597</v>
      </c>
      <c r="B393" s="10" t="s">
        <v>645</v>
      </c>
      <c r="C393" s="10" t="s">
        <v>23</v>
      </c>
      <c r="D393" s="10" t="s">
        <v>144</v>
      </c>
      <c r="E393" s="10" t="s">
        <v>138</v>
      </c>
      <c r="F393" s="10" t="s">
        <v>647</v>
      </c>
      <c r="G393" s="10" t="s">
        <v>140</v>
      </c>
      <c r="H393" s="10">
        <v>2010</v>
      </c>
      <c r="I393" s="10" t="s">
        <v>643</v>
      </c>
      <c r="J393" s="10" t="s">
        <v>650</v>
      </c>
      <c r="K393" s="10">
        <v>1.5</v>
      </c>
      <c r="L393" s="12" t="s">
        <v>641</v>
      </c>
    </row>
    <row r="394" spans="1:12" ht="50.4" x14ac:dyDescent="0.3">
      <c r="A394" t="s">
        <v>597</v>
      </c>
      <c r="B394" s="10" t="s">
        <v>645</v>
      </c>
      <c r="C394" s="10" t="s">
        <v>23</v>
      </c>
      <c r="D394" s="10" t="s">
        <v>144</v>
      </c>
      <c r="E394" s="10" t="s">
        <v>138</v>
      </c>
      <c r="F394" s="10" t="s">
        <v>647</v>
      </c>
      <c r="G394" s="10" t="s">
        <v>140</v>
      </c>
      <c r="H394" s="10">
        <v>2010</v>
      </c>
      <c r="I394" s="10" t="s">
        <v>177</v>
      </c>
      <c r="J394" s="10" t="s">
        <v>90</v>
      </c>
      <c r="K394" s="10">
        <v>0.6</v>
      </c>
      <c r="L394" s="12" t="s">
        <v>641</v>
      </c>
    </row>
    <row r="395" spans="1:12" ht="50.4" x14ac:dyDescent="0.3">
      <c r="A395" t="s">
        <v>597</v>
      </c>
      <c r="B395" s="10" t="s">
        <v>651</v>
      </c>
      <c r="C395" s="10" t="s">
        <v>23</v>
      </c>
      <c r="D395" s="10" t="s">
        <v>144</v>
      </c>
      <c r="E395" s="10" t="s">
        <v>138</v>
      </c>
      <c r="F395" s="10" t="s">
        <v>652</v>
      </c>
      <c r="G395" s="10" t="s">
        <v>140</v>
      </c>
      <c r="H395" s="10">
        <v>2010</v>
      </c>
      <c r="I395" s="10" t="s">
        <v>169</v>
      </c>
      <c r="J395" s="10" t="s">
        <v>242</v>
      </c>
      <c r="K395" s="10">
        <v>1.3</v>
      </c>
      <c r="L395" s="12" t="s">
        <v>641</v>
      </c>
    </row>
    <row r="396" spans="1:12" ht="50.4" x14ac:dyDescent="0.3">
      <c r="A396" t="s">
        <v>597</v>
      </c>
      <c r="B396" s="10" t="s">
        <v>651</v>
      </c>
      <c r="C396" s="10" t="s">
        <v>23</v>
      </c>
      <c r="D396" s="10" t="s">
        <v>144</v>
      </c>
      <c r="E396" s="10" t="s">
        <v>138</v>
      </c>
      <c r="F396" s="10" t="s">
        <v>652</v>
      </c>
      <c r="G396" s="10" t="s">
        <v>140</v>
      </c>
      <c r="H396" s="10">
        <v>2010</v>
      </c>
      <c r="I396" s="10" t="s">
        <v>174</v>
      </c>
      <c r="J396" s="10" t="s">
        <v>653</v>
      </c>
      <c r="K396" s="10">
        <v>1.2</v>
      </c>
      <c r="L396" s="12" t="s">
        <v>641</v>
      </c>
    </row>
    <row r="397" spans="1:12" ht="50.4" x14ac:dyDescent="0.3">
      <c r="A397" t="s">
        <v>597</v>
      </c>
      <c r="B397" s="10" t="s">
        <v>651</v>
      </c>
      <c r="C397" s="10" t="s">
        <v>23</v>
      </c>
      <c r="D397" s="10" t="s">
        <v>144</v>
      </c>
      <c r="E397" s="10" t="s">
        <v>138</v>
      </c>
      <c r="F397" s="10" t="s">
        <v>652</v>
      </c>
      <c r="G397" s="10" t="s">
        <v>140</v>
      </c>
      <c r="H397" s="10">
        <v>2010</v>
      </c>
      <c r="I397" s="10" t="s">
        <v>643</v>
      </c>
      <c r="J397" s="10" t="s">
        <v>654</v>
      </c>
      <c r="K397" s="10">
        <v>1.9</v>
      </c>
      <c r="L397" s="12" t="s">
        <v>641</v>
      </c>
    </row>
    <row r="398" spans="1:12" ht="50.4" x14ac:dyDescent="0.3">
      <c r="A398" t="s">
        <v>597</v>
      </c>
      <c r="B398" s="10" t="s">
        <v>651</v>
      </c>
      <c r="C398" s="10" t="s">
        <v>23</v>
      </c>
      <c r="D398" s="10" t="s">
        <v>144</v>
      </c>
      <c r="E398" s="10" t="s">
        <v>138</v>
      </c>
      <c r="F398" s="10" t="s">
        <v>652</v>
      </c>
      <c r="G398" s="10" t="s">
        <v>140</v>
      </c>
      <c r="H398" s="10">
        <v>2010</v>
      </c>
      <c r="I398" s="10" t="s">
        <v>177</v>
      </c>
      <c r="J398" s="10" t="s">
        <v>648</v>
      </c>
      <c r="K398" s="10">
        <v>0.5</v>
      </c>
      <c r="L398" s="12" t="s">
        <v>641</v>
      </c>
    </row>
    <row r="399" spans="1:12" ht="28.8" x14ac:dyDescent="0.3">
      <c r="A399" t="s">
        <v>597</v>
      </c>
      <c r="B399" s="10" t="s">
        <v>49</v>
      </c>
      <c r="C399" s="10" t="s">
        <v>23</v>
      </c>
      <c r="D399" s="10" t="s">
        <v>136</v>
      </c>
      <c r="E399" s="10" t="s">
        <v>279</v>
      </c>
      <c r="F399" s="10" t="s">
        <v>625</v>
      </c>
      <c r="G399" s="10" t="s">
        <v>78</v>
      </c>
      <c r="H399" s="10">
        <v>2010</v>
      </c>
      <c r="I399" s="10" t="s">
        <v>150</v>
      </c>
      <c r="J399" s="10" t="s">
        <v>616</v>
      </c>
      <c r="K399" s="10">
        <v>1.8</v>
      </c>
      <c r="L399" s="12" t="s">
        <v>635</v>
      </c>
    </row>
    <row r="400" spans="1:12" ht="28.8" x14ac:dyDescent="0.3">
      <c r="A400" t="s">
        <v>597</v>
      </c>
      <c r="B400" s="10" t="s">
        <v>49</v>
      </c>
      <c r="C400" s="10" t="s">
        <v>23</v>
      </c>
      <c r="D400" s="10" t="s">
        <v>136</v>
      </c>
      <c r="E400" s="10" t="s">
        <v>279</v>
      </c>
      <c r="F400" s="10" t="s">
        <v>625</v>
      </c>
      <c r="G400" s="10" t="s">
        <v>78</v>
      </c>
      <c r="H400" s="10">
        <v>2010</v>
      </c>
      <c r="I400" s="10" t="s">
        <v>153</v>
      </c>
      <c r="J400" s="10" t="s">
        <v>86</v>
      </c>
      <c r="K400" s="10">
        <v>3.2</v>
      </c>
      <c r="L400" s="12" t="s">
        <v>635</v>
      </c>
    </row>
    <row r="401" spans="1:12" ht="28.8" x14ac:dyDescent="0.3">
      <c r="A401" t="s">
        <v>597</v>
      </c>
      <c r="B401" s="10" t="s">
        <v>49</v>
      </c>
      <c r="C401" s="10" t="s">
        <v>23</v>
      </c>
      <c r="D401" s="10" t="s">
        <v>136</v>
      </c>
      <c r="E401" s="10" t="s">
        <v>279</v>
      </c>
      <c r="F401" s="10" t="s">
        <v>625</v>
      </c>
      <c r="G401" s="10" t="s">
        <v>78</v>
      </c>
      <c r="H401" s="10">
        <v>2010</v>
      </c>
      <c r="I401" s="10" t="s">
        <v>188</v>
      </c>
      <c r="J401" s="10" t="s">
        <v>655</v>
      </c>
      <c r="K401" s="10">
        <v>0.8</v>
      </c>
      <c r="L401" s="12" t="s">
        <v>635</v>
      </c>
    </row>
    <row r="402" spans="1:12" ht="28.8" x14ac:dyDescent="0.3">
      <c r="A402" t="s">
        <v>597</v>
      </c>
      <c r="B402" s="10" t="s">
        <v>49</v>
      </c>
      <c r="C402" s="10" t="s">
        <v>23</v>
      </c>
      <c r="D402" s="10" t="s">
        <v>136</v>
      </c>
      <c r="E402" s="10" t="s">
        <v>279</v>
      </c>
      <c r="F402" s="10" t="s">
        <v>625</v>
      </c>
      <c r="G402" s="10" t="s">
        <v>78</v>
      </c>
      <c r="H402" s="10">
        <v>2010</v>
      </c>
      <c r="I402" s="10" t="s">
        <v>156</v>
      </c>
      <c r="J402" s="10" t="s">
        <v>656</v>
      </c>
      <c r="K402" s="10">
        <v>1</v>
      </c>
      <c r="L402" s="12" t="s">
        <v>635</v>
      </c>
    </row>
    <row r="403" spans="1:12" ht="28.8" x14ac:dyDescent="0.3">
      <c r="A403" t="s">
        <v>597</v>
      </c>
      <c r="B403" s="10" t="s">
        <v>49</v>
      </c>
      <c r="C403" s="10" t="s">
        <v>23</v>
      </c>
      <c r="D403" s="10" t="s">
        <v>136</v>
      </c>
      <c r="E403" s="10" t="s">
        <v>279</v>
      </c>
      <c r="F403" s="10" t="s">
        <v>625</v>
      </c>
      <c r="G403" s="10" t="s">
        <v>78</v>
      </c>
      <c r="H403" s="10">
        <v>2010</v>
      </c>
      <c r="I403" s="10" t="s">
        <v>189</v>
      </c>
      <c r="J403" s="10" t="s">
        <v>657</v>
      </c>
      <c r="K403" s="10">
        <v>0.2</v>
      </c>
      <c r="L403" s="12" t="s">
        <v>635</v>
      </c>
    </row>
    <row r="404" spans="1:12" ht="28.8" x14ac:dyDescent="0.3">
      <c r="A404" t="s">
        <v>597</v>
      </c>
      <c r="B404" s="10" t="s">
        <v>49</v>
      </c>
      <c r="C404" s="10" t="s">
        <v>23</v>
      </c>
      <c r="D404" s="10" t="s">
        <v>136</v>
      </c>
      <c r="E404" s="10" t="s">
        <v>279</v>
      </c>
      <c r="F404" s="10" t="s">
        <v>625</v>
      </c>
      <c r="G404" s="10" t="s">
        <v>78</v>
      </c>
      <c r="H404" s="10">
        <v>2010</v>
      </c>
      <c r="I404" s="10" t="s">
        <v>207</v>
      </c>
      <c r="J404" s="10" t="s">
        <v>658</v>
      </c>
      <c r="K404" s="10">
        <v>1</v>
      </c>
      <c r="L404" s="12" t="s">
        <v>635</v>
      </c>
    </row>
    <row r="405" spans="1:12" ht="28.8" x14ac:dyDescent="0.3">
      <c r="A405" t="s">
        <v>597</v>
      </c>
      <c r="B405" s="10" t="s">
        <v>49</v>
      </c>
      <c r="C405" s="10" t="s">
        <v>23</v>
      </c>
      <c r="D405" s="10" t="s">
        <v>136</v>
      </c>
      <c r="E405" s="10" t="s">
        <v>145</v>
      </c>
      <c r="F405" s="10" t="s">
        <v>629</v>
      </c>
      <c r="G405" s="10" t="s">
        <v>78</v>
      </c>
      <c r="H405" s="10">
        <v>2007</v>
      </c>
      <c r="I405" s="10" t="s">
        <v>150</v>
      </c>
      <c r="J405" s="10" t="s">
        <v>659</v>
      </c>
      <c r="K405" s="10">
        <v>2</v>
      </c>
      <c r="L405" s="12" t="s">
        <v>622</v>
      </c>
    </row>
    <row r="406" spans="1:12" ht="28.8" x14ac:dyDescent="0.3">
      <c r="A406" t="s">
        <v>597</v>
      </c>
      <c r="B406" s="10" t="s">
        <v>49</v>
      </c>
      <c r="C406" s="10" t="s">
        <v>23</v>
      </c>
      <c r="D406" s="10" t="s">
        <v>136</v>
      </c>
      <c r="E406" s="10" t="s">
        <v>145</v>
      </c>
      <c r="F406" s="10" t="s">
        <v>629</v>
      </c>
      <c r="G406" s="10" t="s">
        <v>78</v>
      </c>
      <c r="H406" s="10">
        <v>2007</v>
      </c>
      <c r="I406" s="10" t="s">
        <v>153</v>
      </c>
      <c r="J406" s="10" t="s">
        <v>627</v>
      </c>
      <c r="K406" s="10">
        <v>2</v>
      </c>
      <c r="L406" s="12" t="s">
        <v>622</v>
      </c>
    </row>
    <row r="407" spans="1:12" ht="28.8" x14ac:dyDescent="0.3">
      <c r="A407" t="s">
        <v>597</v>
      </c>
      <c r="B407" s="10" t="s">
        <v>49</v>
      </c>
      <c r="C407" s="10" t="s">
        <v>23</v>
      </c>
      <c r="D407" s="10" t="s">
        <v>136</v>
      </c>
      <c r="E407" s="10" t="s">
        <v>145</v>
      </c>
      <c r="F407" s="10" t="s">
        <v>629</v>
      </c>
      <c r="G407" s="10" t="s">
        <v>78</v>
      </c>
      <c r="H407" s="10">
        <v>2007</v>
      </c>
      <c r="I407" s="10" t="s">
        <v>188</v>
      </c>
      <c r="J407" s="10" t="s">
        <v>660</v>
      </c>
      <c r="K407" s="10">
        <v>2.2000000000000002</v>
      </c>
      <c r="L407" s="12" t="s">
        <v>622</v>
      </c>
    </row>
    <row r="408" spans="1:12" ht="28.8" x14ac:dyDescent="0.3">
      <c r="A408" t="s">
        <v>597</v>
      </c>
      <c r="B408" s="10" t="s">
        <v>49</v>
      </c>
      <c r="C408" s="10" t="s">
        <v>23</v>
      </c>
      <c r="D408" s="10" t="s">
        <v>136</v>
      </c>
      <c r="E408" s="10" t="s">
        <v>145</v>
      </c>
      <c r="F408" s="10" t="s">
        <v>629</v>
      </c>
      <c r="G408" s="10" t="s">
        <v>78</v>
      </c>
      <c r="H408" s="10">
        <v>2007</v>
      </c>
      <c r="I408" s="10" t="s">
        <v>156</v>
      </c>
      <c r="J408" s="10" t="s">
        <v>661</v>
      </c>
      <c r="K408" s="10">
        <v>2.4</v>
      </c>
      <c r="L408" s="12" t="s">
        <v>622</v>
      </c>
    </row>
    <row r="409" spans="1:12" ht="43.2" x14ac:dyDescent="0.3">
      <c r="A409" t="s">
        <v>597</v>
      </c>
      <c r="B409" s="10" t="s">
        <v>662</v>
      </c>
      <c r="C409" s="10" t="s">
        <v>23</v>
      </c>
      <c r="D409" s="10" t="s">
        <v>144</v>
      </c>
      <c r="E409" s="10" t="s">
        <v>138</v>
      </c>
      <c r="F409" s="10" t="s">
        <v>240</v>
      </c>
      <c r="G409" s="10" t="s">
        <v>140</v>
      </c>
      <c r="H409" s="10" t="s">
        <v>149</v>
      </c>
      <c r="I409" s="10" t="s">
        <v>150</v>
      </c>
      <c r="J409" s="10" t="s">
        <v>663</v>
      </c>
      <c r="K409" s="10">
        <v>0.7</v>
      </c>
      <c r="L409" s="12" t="s">
        <v>664</v>
      </c>
    </row>
    <row r="410" spans="1:12" ht="43.2" x14ac:dyDescent="0.3">
      <c r="A410" t="s">
        <v>597</v>
      </c>
      <c r="B410" s="10" t="s">
        <v>662</v>
      </c>
      <c r="C410" s="10" t="s">
        <v>23</v>
      </c>
      <c r="D410" s="10" t="s">
        <v>144</v>
      </c>
      <c r="E410" s="10" t="s">
        <v>138</v>
      </c>
      <c r="F410" s="10" t="s">
        <v>240</v>
      </c>
      <c r="G410" s="10" t="s">
        <v>140</v>
      </c>
      <c r="H410" s="10" t="s">
        <v>149</v>
      </c>
      <c r="I410" s="10" t="s">
        <v>153</v>
      </c>
      <c r="J410" s="10" t="s">
        <v>665</v>
      </c>
      <c r="K410" s="10">
        <v>0.1</v>
      </c>
      <c r="L410" s="12" t="s">
        <v>664</v>
      </c>
    </row>
    <row r="411" spans="1:12" ht="43.2" x14ac:dyDescent="0.3">
      <c r="A411" t="s">
        <v>597</v>
      </c>
      <c r="B411" s="10" t="s">
        <v>662</v>
      </c>
      <c r="C411" s="10" t="s">
        <v>23</v>
      </c>
      <c r="D411" s="10" t="s">
        <v>144</v>
      </c>
      <c r="E411" s="10" t="s">
        <v>138</v>
      </c>
      <c r="F411" s="10" t="s">
        <v>240</v>
      </c>
      <c r="G411" s="10" t="s">
        <v>140</v>
      </c>
      <c r="H411" s="10" t="s">
        <v>149</v>
      </c>
      <c r="I411" s="10" t="s">
        <v>188</v>
      </c>
      <c r="J411" s="10" t="s">
        <v>666</v>
      </c>
      <c r="K411" s="10">
        <v>0.2</v>
      </c>
      <c r="L411" s="12" t="s">
        <v>664</v>
      </c>
    </row>
    <row r="412" spans="1:12" ht="37.799999999999997" x14ac:dyDescent="0.3">
      <c r="A412" t="s">
        <v>597</v>
      </c>
      <c r="B412" s="10" t="s">
        <v>667</v>
      </c>
      <c r="C412" s="10" t="s">
        <v>23</v>
      </c>
      <c r="D412" s="10" t="s">
        <v>136</v>
      </c>
      <c r="E412" s="10" t="s">
        <v>138</v>
      </c>
      <c r="F412" s="10" t="s">
        <v>668</v>
      </c>
      <c r="G412" s="10" t="s">
        <v>78</v>
      </c>
      <c r="H412" s="10">
        <v>2009</v>
      </c>
      <c r="I412" s="10" t="s">
        <v>150</v>
      </c>
      <c r="J412" s="10" t="s">
        <v>663</v>
      </c>
      <c r="K412" s="10">
        <v>9.1999999999999993</v>
      </c>
      <c r="L412" s="12" t="s">
        <v>635</v>
      </c>
    </row>
    <row r="413" spans="1:12" ht="37.799999999999997" x14ac:dyDescent="0.3">
      <c r="A413" t="s">
        <v>597</v>
      </c>
      <c r="B413" s="10" t="s">
        <v>667</v>
      </c>
      <c r="C413" s="10" t="s">
        <v>23</v>
      </c>
      <c r="D413" s="10" t="s">
        <v>136</v>
      </c>
      <c r="E413" s="10" t="s">
        <v>138</v>
      </c>
      <c r="F413" s="10" t="s">
        <v>668</v>
      </c>
      <c r="G413" s="10" t="s">
        <v>78</v>
      </c>
      <c r="H413" s="10">
        <v>2009</v>
      </c>
      <c r="I413" s="10" t="s">
        <v>153</v>
      </c>
      <c r="J413" s="10" t="s">
        <v>669</v>
      </c>
      <c r="K413" s="10">
        <v>6.2</v>
      </c>
      <c r="L413" s="12" t="s">
        <v>635</v>
      </c>
    </row>
    <row r="414" spans="1:12" ht="37.799999999999997" x14ac:dyDescent="0.3">
      <c r="A414" t="s">
        <v>597</v>
      </c>
      <c r="B414" s="10" t="s">
        <v>667</v>
      </c>
      <c r="C414" s="10" t="s">
        <v>23</v>
      </c>
      <c r="D414" s="10" t="s">
        <v>136</v>
      </c>
      <c r="E414" s="10" t="s">
        <v>279</v>
      </c>
      <c r="F414" s="10" t="s">
        <v>670</v>
      </c>
      <c r="G414" s="10" t="s">
        <v>78</v>
      </c>
      <c r="H414" s="10">
        <v>2010</v>
      </c>
      <c r="I414" s="10" t="s">
        <v>150</v>
      </c>
      <c r="J414" s="10" t="s">
        <v>199</v>
      </c>
      <c r="K414" s="10">
        <v>2.6</v>
      </c>
      <c r="L414" s="12" t="s">
        <v>635</v>
      </c>
    </row>
    <row r="415" spans="1:12" ht="37.799999999999997" x14ac:dyDescent="0.3">
      <c r="A415" t="s">
        <v>597</v>
      </c>
      <c r="B415" s="10" t="s">
        <v>667</v>
      </c>
      <c r="C415" s="10" t="s">
        <v>23</v>
      </c>
      <c r="D415" s="10" t="s">
        <v>136</v>
      </c>
      <c r="E415" s="10" t="s">
        <v>279</v>
      </c>
      <c r="F415" s="10" t="s">
        <v>670</v>
      </c>
      <c r="G415" s="10" t="s">
        <v>78</v>
      </c>
      <c r="H415" s="10">
        <v>2010</v>
      </c>
      <c r="I415" s="10" t="s">
        <v>153</v>
      </c>
      <c r="J415" s="10" t="s">
        <v>97</v>
      </c>
      <c r="K415" s="10">
        <v>3</v>
      </c>
      <c r="L415" s="12" t="s">
        <v>635</v>
      </c>
    </row>
    <row r="416" spans="1:12" ht="37.799999999999997" x14ac:dyDescent="0.3">
      <c r="A416" t="s">
        <v>597</v>
      </c>
      <c r="B416" s="10" t="s">
        <v>667</v>
      </c>
      <c r="C416" s="10" t="s">
        <v>23</v>
      </c>
      <c r="D416" s="10" t="s">
        <v>136</v>
      </c>
      <c r="E416" s="10" t="s">
        <v>279</v>
      </c>
      <c r="F416" s="10" t="s">
        <v>670</v>
      </c>
      <c r="G416" s="10" t="s">
        <v>78</v>
      </c>
      <c r="H416" s="10">
        <v>2010</v>
      </c>
      <c r="I416" s="10" t="s">
        <v>188</v>
      </c>
      <c r="J416" s="10" t="s">
        <v>671</v>
      </c>
      <c r="K416" s="10">
        <v>0.6</v>
      </c>
      <c r="L416" s="12" t="s">
        <v>635</v>
      </c>
    </row>
    <row r="417" spans="1:12" ht="37.799999999999997" x14ac:dyDescent="0.3">
      <c r="A417" t="s">
        <v>597</v>
      </c>
      <c r="B417" s="10" t="s">
        <v>667</v>
      </c>
      <c r="C417" s="10" t="s">
        <v>23</v>
      </c>
      <c r="D417" s="10" t="s">
        <v>136</v>
      </c>
      <c r="E417" s="10" t="s">
        <v>279</v>
      </c>
      <c r="F417" s="10" t="s">
        <v>670</v>
      </c>
      <c r="G417" s="10" t="s">
        <v>78</v>
      </c>
      <c r="H417" s="10">
        <v>2010</v>
      </c>
      <c r="I417" s="10" t="s">
        <v>156</v>
      </c>
      <c r="J417" s="10" t="s">
        <v>672</v>
      </c>
      <c r="K417" s="10">
        <v>1.6</v>
      </c>
      <c r="L417" s="12" t="s">
        <v>635</v>
      </c>
    </row>
    <row r="418" spans="1:12" ht="37.799999999999997" x14ac:dyDescent="0.3">
      <c r="A418" t="s">
        <v>597</v>
      </c>
      <c r="B418" s="10" t="s">
        <v>667</v>
      </c>
      <c r="C418" s="10" t="s">
        <v>23</v>
      </c>
      <c r="D418" s="10" t="s">
        <v>136</v>
      </c>
      <c r="E418" s="10" t="s">
        <v>279</v>
      </c>
      <c r="F418" s="10" t="s">
        <v>670</v>
      </c>
      <c r="G418" s="10" t="s">
        <v>78</v>
      </c>
      <c r="H418" s="10">
        <v>2010</v>
      </c>
      <c r="I418" s="10" t="s">
        <v>189</v>
      </c>
      <c r="J418" s="10" t="s">
        <v>673</v>
      </c>
      <c r="K418" s="10">
        <v>0.8</v>
      </c>
      <c r="L418" s="12" t="s">
        <v>635</v>
      </c>
    </row>
    <row r="419" spans="1:12" ht="37.799999999999997" x14ac:dyDescent="0.3">
      <c r="A419" t="s">
        <v>597</v>
      </c>
      <c r="B419" s="10" t="s">
        <v>667</v>
      </c>
      <c r="C419" s="10" t="s">
        <v>23</v>
      </c>
      <c r="D419" s="10" t="s">
        <v>136</v>
      </c>
      <c r="E419" s="10" t="s">
        <v>279</v>
      </c>
      <c r="F419" s="10" t="s">
        <v>670</v>
      </c>
      <c r="G419" s="10" t="s">
        <v>78</v>
      </c>
      <c r="H419" s="10">
        <v>2010</v>
      </c>
      <c r="I419" s="10" t="s">
        <v>207</v>
      </c>
      <c r="J419" s="10" t="s">
        <v>674</v>
      </c>
      <c r="K419" s="10">
        <v>2.6</v>
      </c>
      <c r="L419" s="12" t="s">
        <v>635</v>
      </c>
    </row>
    <row r="420" spans="1:12" ht="37.799999999999997" x14ac:dyDescent="0.3">
      <c r="A420" t="s">
        <v>597</v>
      </c>
      <c r="B420" s="10" t="s">
        <v>667</v>
      </c>
      <c r="C420" s="10" t="s">
        <v>23</v>
      </c>
      <c r="D420" s="10" t="s">
        <v>144</v>
      </c>
      <c r="E420" s="10" t="s">
        <v>147</v>
      </c>
      <c r="F420" s="10" t="s">
        <v>668</v>
      </c>
      <c r="G420" s="10" t="s">
        <v>78</v>
      </c>
      <c r="H420" s="10" t="s">
        <v>149</v>
      </c>
      <c r="I420" s="10" t="s">
        <v>150</v>
      </c>
      <c r="J420" s="10" t="s">
        <v>675</v>
      </c>
      <c r="K420" s="10" t="s">
        <v>31</v>
      </c>
      <c r="L420" s="12" t="s">
        <v>152</v>
      </c>
    </row>
    <row r="421" spans="1:12" ht="37.799999999999997" x14ac:dyDescent="0.3">
      <c r="A421" t="s">
        <v>597</v>
      </c>
      <c r="B421" s="10" t="s">
        <v>667</v>
      </c>
      <c r="C421" s="10" t="s">
        <v>23</v>
      </c>
      <c r="D421" s="10" t="s">
        <v>144</v>
      </c>
      <c r="E421" s="10" t="s">
        <v>147</v>
      </c>
      <c r="F421" s="10" t="s">
        <v>668</v>
      </c>
      <c r="G421" s="10" t="s">
        <v>78</v>
      </c>
      <c r="H421" s="10" t="s">
        <v>149</v>
      </c>
      <c r="I421" s="10" t="s">
        <v>153</v>
      </c>
      <c r="J421" s="10" t="s">
        <v>675</v>
      </c>
      <c r="K421" s="10" t="s">
        <v>31</v>
      </c>
      <c r="L421" s="12" t="s">
        <v>152</v>
      </c>
    </row>
    <row r="422" spans="1:12" ht="37.799999999999997" x14ac:dyDescent="0.3">
      <c r="A422" t="s">
        <v>597</v>
      </c>
      <c r="B422" s="10" t="s">
        <v>667</v>
      </c>
      <c r="C422" s="10" t="s">
        <v>23</v>
      </c>
      <c r="D422" s="10" t="s">
        <v>144</v>
      </c>
      <c r="E422" s="10" t="s">
        <v>147</v>
      </c>
      <c r="F422" s="10" t="s">
        <v>668</v>
      </c>
      <c r="G422" s="10" t="s">
        <v>78</v>
      </c>
      <c r="H422" s="10" t="s">
        <v>149</v>
      </c>
      <c r="I422" s="10" t="s">
        <v>150</v>
      </c>
      <c r="J422" s="10" t="s">
        <v>154</v>
      </c>
      <c r="K422" s="10" t="s">
        <v>31</v>
      </c>
      <c r="L422" s="12" t="s">
        <v>155</v>
      </c>
    </row>
    <row r="423" spans="1:12" ht="37.799999999999997" x14ac:dyDescent="0.3">
      <c r="A423" t="s">
        <v>597</v>
      </c>
      <c r="B423" s="10" t="s">
        <v>667</v>
      </c>
      <c r="C423" s="10" t="s">
        <v>23</v>
      </c>
      <c r="D423" s="10" t="s">
        <v>144</v>
      </c>
      <c r="E423" s="10" t="s">
        <v>147</v>
      </c>
      <c r="F423" s="10" t="s">
        <v>668</v>
      </c>
      <c r="G423" s="10" t="s">
        <v>78</v>
      </c>
      <c r="H423" s="10" t="s">
        <v>149</v>
      </c>
      <c r="I423" s="10" t="s">
        <v>153</v>
      </c>
      <c r="J423" s="10" t="s">
        <v>154</v>
      </c>
      <c r="K423" s="10" t="s">
        <v>31</v>
      </c>
      <c r="L423" s="12" t="s">
        <v>155</v>
      </c>
    </row>
    <row r="424" spans="1:12" ht="38.4" thickBot="1" x14ac:dyDescent="0.35">
      <c r="A424" t="s">
        <v>597</v>
      </c>
      <c r="B424" s="14" t="s">
        <v>667</v>
      </c>
      <c r="C424" s="14" t="s">
        <v>23</v>
      </c>
      <c r="D424" s="14" t="s">
        <v>144</v>
      </c>
      <c r="E424" s="14" t="s">
        <v>147</v>
      </c>
      <c r="F424" s="14" t="s">
        <v>668</v>
      </c>
      <c r="G424" s="14" t="s">
        <v>78</v>
      </c>
      <c r="H424" s="14" t="s">
        <v>149</v>
      </c>
      <c r="I424" s="14" t="s">
        <v>156</v>
      </c>
      <c r="J424" s="14" t="s">
        <v>154</v>
      </c>
      <c r="K424" s="14" t="s">
        <v>31</v>
      </c>
      <c r="L424" s="15" t="s">
        <v>155</v>
      </c>
    </row>
    <row r="425" spans="1:12" ht="15" thickBot="1" x14ac:dyDescent="0.35"/>
    <row r="426" spans="1:12" ht="24" customHeight="1" x14ac:dyDescent="0.3">
      <c r="B426" s="13" t="s">
        <v>676</v>
      </c>
      <c r="C426" s="13" t="s">
        <v>118</v>
      </c>
      <c r="D426" s="49" t="s">
        <v>60</v>
      </c>
      <c r="E426" s="13" t="s">
        <v>680</v>
      </c>
      <c r="F426" s="13" t="s">
        <v>7</v>
      </c>
      <c r="G426" s="51" t="s">
        <v>683</v>
      </c>
      <c r="H426" s="51"/>
      <c r="I426" s="51" t="s">
        <v>683</v>
      </c>
      <c r="J426" s="51"/>
      <c r="K426" s="49" t="s">
        <v>17</v>
      </c>
    </row>
    <row r="427" spans="1:12" ht="24" customHeight="1" x14ac:dyDescent="0.3">
      <c r="B427" s="9" t="s">
        <v>677</v>
      </c>
      <c r="C427" s="9" t="s">
        <v>678</v>
      </c>
      <c r="D427" s="50"/>
      <c r="E427" s="9" t="s">
        <v>681</v>
      </c>
      <c r="F427" s="9" t="s">
        <v>8</v>
      </c>
      <c r="G427" s="48" t="s">
        <v>684</v>
      </c>
      <c r="H427" s="48"/>
      <c r="I427" s="48" t="s">
        <v>686</v>
      </c>
      <c r="J427" s="48"/>
      <c r="K427" s="50"/>
    </row>
    <row r="428" spans="1:12" ht="24" customHeight="1" x14ac:dyDescent="0.3">
      <c r="B428" s="9"/>
      <c r="C428" s="9" t="s">
        <v>679</v>
      </c>
      <c r="D428" s="50"/>
      <c r="E428" s="9" t="s">
        <v>682</v>
      </c>
      <c r="F428" s="9" t="s">
        <v>61</v>
      </c>
      <c r="G428" s="48" t="s">
        <v>685</v>
      </c>
      <c r="H428" s="48"/>
      <c r="I428" s="48" t="s">
        <v>687</v>
      </c>
      <c r="J428" s="48"/>
      <c r="K428" s="50"/>
    </row>
    <row r="429" spans="1:12" ht="24" customHeight="1" x14ac:dyDescent="0.3">
      <c r="B429" s="9"/>
      <c r="C429" s="9"/>
      <c r="D429" s="50"/>
      <c r="E429" s="9"/>
      <c r="F429" s="9" t="s">
        <v>59</v>
      </c>
      <c r="G429" s="48" t="s">
        <v>522</v>
      </c>
      <c r="H429" s="48"/>
      <c r="I429" s="48" t="s">
        <v>518</v>
      </c>
      <c r="J429" s="48"/>
      <c r="K429" s="50"/>
    </row>
    <row r="430" spans="1:12" ht="28.5" customHeight="1" x14ac:dyDescent="0.3">
      <c r="B430" s="9"/>
      <c r="C430" s="9"/>
      <c r="D430" s="50"/>
      <c r="E430" s="9"/>
      <c r="F430" s="9"/>
      <c r="G430" s="48" t="s">
        <v>467</v>
      </c>
      <c r="H430" s="48"/>
      <c r="I430" s="48" t="s">
        <v>688</v>
      </c>
      <c r="J430" s="48"/>
      <c r="K430" s="50"/>
    </row>
    <row r="431" spans="1:12" ht="16.5" customHeight="1" x14ac:dyDescent="0.3">
      <c r="B431" s="9"/>
      <c r="C431" s="9"/>
      <c r="D431" s="50"/>
      <c r="E431" s="9"/>
      <c r="F431" s="9"/>
      <c r="G431" s="48" t="s">
        <v>69</v>
      </c>
      <c r="H431" s="48"/>
      <c r="I431" s="48"/>
      <c r="J431" s="48"/>
      <c r="K431" s="50"/>
    </row>
    <row r="432" spans="1:12" x14ac:dyDescent="0.3">
      <c r="B432" s="9"/>
      <c r="C432" s="9"/>
      <c r="D432" s="50"/>
      <c r="E432" s="9"/>
      <c r="F432" s="9"/>
      <c r="G432" s="48" t="s">
        <v>70</v>
      </c>
      <c r="H432" s="48"/>
      <c r="I432" s="48"/>
      <c r="J432" s="48"/>
      <c r="K432" s="50"/>
    </row>
    <row r="433" spans="1:11" x14ac:dyDescent="0.3">
      <c r="B433" s="52"/>
      <c r="C433" s="52"/>
      <c r="D433" s="52"/>
      <c r="E433" s="52"/>
      <c r="F433" s="52"/>
      <c r="G433" s="53"/>
      <c r="H433" s="53"/>
      <c r="I433" s="53"/>
      <c r="J433" s="53"/>
      <c r="K433" s="52"/>
    </row>
    <row r="434" spans="1:11" x14ac:dyDescent="0.3">
      <c r="B434" s="52"/>
      <c r="C434" s="52"/>
      <c r="D434" s="52"/>
      <c r="E434" s="52"/>
      <c r="F434" s="52"/>
      <c r="G434" s="54"/>
      <c r="H434" s="54"/>
      <c r="I434" s="54"/>
      <c r="J434" s="54"/>
      <c r="K434" s="52"/>
    </row>
    <row r="435" spans="1:11" ht="25.2" x14ac:dyDescent="0.3">
      <c r="B435" s="52"/>
      <c r="C435" s="52"/>
      <c r="D435" s="52"/>
      <c r="E435" s="52"/>
      <c r="F435" s="52"/>
      <c r="G435" s="9" t="s">
        <v>14</v>
      </c>
      <c r="H435" s="9" t="s">
        <v>75</v>
      </c>
      <c r="I435" s="9" t="s">
        <v>14</v>
      </c>
      <c r="J435" s="9" t="s">
        <v>75</v>
      </c>
      <c r="K435" s="52"/>
    </row>
    <row r="436" spans="1:11" ht="16.8" x14ac:dyDescent="0.3">
      <c r="B436" s="52"/>
      <c r="C436" s="52"/>
      <c r="D436" s="52"/>
      <c r="E436" s="52"/>
      <c r="F436" s="52"/>
      <c r="G436" s="9" t="s">
        <v>689</v>
      </c>
      <c r="H436" s="9" t="s">
        <v>74</v>
      </c>
      <c r="I436" s="9" t="s">
        <v>74</v>
      </c>
      <c r="J436" s="9" t="s">
        <v>74</v>
      </c>
      <c r="K436" s="52"/>
    </row>
    <row r="437" spans="1:11" ht="28.8" x14ac:dyDescent="0.3">
      <c r="A437" t="s">
        <v>752</v>
      </c>
      <c r="B437" s="10" t="s">
        <v>690</v>
      </c>
      <c r="C437" s="10" t="s">
        <v>691</v>
      </c>
      <c r="D437" s="10" t="s">
        <v>140</v>
      </c>
      <c r="E437" s="10">
        <v>7.4</v>
      </c>
      <c r="F437" s="10" t="s">
        <v>528</v>
      </c>
      <c r="G437" s="10">
        <v>62</v>
      </c>
      <c r="H437" s="10">
        <v>0.9</v>
      </c>
      <c r="I437" s="10" t="s">
        <v>692</v>
      </c>
      <c r="J437" s="10">
        <v>0.02</v>
      </c>
      <c r="K437" s="12" t="s">
        <v>693</v>
      </c>
    </row>
    <row r="438" spans="1:11" ht="28.8" x14ac:dyDescent="0.3">
      <c r="A438" t="s">
        <v>752</v>
      </c>
      <c r="B438" s="10" t="s">
        <v>690</v>
      </c>
      <c r="C438" s="10" t="s">
        <v>694</v>
      </c>
      <c r="D438" s="10" t="s">
        <v>140</v>
      </c>
      <c r="E438" s="10" t="s">
        <v>695</v>
      </c>
      <c r="F438" s="10" t="s">
        <v>696</v>
      </c>
      <c r="G438" s="10">
        <v>47</v>
      </c>
      <c r="H438" s="10">
        <v>1.9</v>
      </c>
      <c r="I438" s="10" t="s">
        <v>697</v>
      </c>
      <c r="J438" s="10">
        <v>0.2</v>
      </c>
      <c r="K438" s="12" t="s">
        <v>693</v>
      </c>
    </row>
    <row r="439" spans="1:11" ht="28.8" x14ac:dyDescent="0.3">
      <c r="A439" t="s">
        <v>752</v>
      </c>
      <c r="B439" s="10" t="s">
        <v>690</v>
      </c>
      <c r="C439" s="10" t="s">
        <v>698</v>
      </c>
      <c r="D439" s="10" t="s">
        <v>140</v>
      </c>
      <c r="E439" s="10" t="s">
        <v>695</v>
      </c>
      <c r="F439" s="10" t="s">
        <v>696</v>
      </c>
      <c r="G439" s="10">
        <v>47</v>
      </c>
      <c r="H439" s="10">
        <v>1.6</v>
      </c>
      <c r="I439" s="10" t="s">
        <v>699</v>
      </c>
      <c r="J439" s="10">
        <v>0.18</v>
      </c>
      <c r="K439" s="12" t="s">
        <v>693</v>
      </c>
    </row>
    <row r="440" spans="1:11" ht="43.2" x14ac:dyDescent="0.3">
      <c r="A440" t="s">
        <v>752</v>
      </c>
      <c r="B440" s="10" t="s">
        <v>700</v>
      </c>
      <c r="C440" s="10" t="s">
        <v>701</v>
      </c>
      <c r="D440" s="10" t="s">
        <v>78</v>
      </c>
      <c r="E440" s="10" t="s">
        <v>702</v>
      </c>
      <c r="F440" s="10" t="s">
        <v>703</v>
      </c>
      <c r="G440" s="10">
        <v>83</v>
      </c>
      <c r="H440" s="10">
        <v>0.5</v>
      </c>
      <c r="I440" s="10" t="s">
        <v>704</v>
      </c>
      <c r="J440" s="10">
        <v>0.09</v>
      </c>
      <c r="K440" s="12" t="s">
        <v>705</v>
      </c>
    </row>
    <row r="441" spans="1:11" ht="43.2" x14ac:dyDescent="0.3">
      <c r="A441" t="s">
        <v>752</v>
      </c>
      <c r="B441" s="10" t="s">
        <v>700</v>
      </c>
      <c r="C441" s="10" t="s">
        <v>706</v>
      </c>
      <c r="D441" s="10" t="s">
        <v>78</v>
      </c>
      <c r="E441" s="10">
        <v>6</v>
      </c>
      <c r="F441" s="10" t="s">
        <v>703</v>
      </c>
      <c r="G441" s="10">
        <v>83</v>
      </c>
      <c r="H441" s="10">
        <v>0.4</v>
      </c>
      <c r="I441" s="10" t="s">
        <v>707</v>
      </c>
      <c r="J441" s="10" t="s">
        <v>707</v>
      </c>
      <c r="K441" s="12" t="s">
        <v>705</v>
      </c>
    </row>
    <row r="442" spans="1:11" ht="43.2" x14ac:dyDescent="0.3">
      <c r="A442" t="s">
        <v>752</v>
      </c>
      <c r="B442" s="10" t="s">
        <v>700</v>
      </c>
      <c r="C442" s="10" t="s">
        <v>708</v>
      </c>
      <c r="D442" s="10" t="s">
        <v>78</v>
      </c>
      <c r="E442" s="10">
        <v>10</v>
      </c>
      <c r="F442" s="10" t="s">
        <v>703</v>
      </c>
      <c r="G442" s="10">
        <v>51</v>
      </c>
      <c r="H442" s="10">
        <v>0.5</v>
      </c>
      <c r="I442" s="10" t="s">
        <v>707</v>
      </c>
      <c r="J442" s="10" t="s">
        <v>707</v>
      </c>
      <c r="K442" s="12" t="s">
        <v>705</v>
      </c>
    </row>
    <row r="443" spans="1:11" ht="43.2" x14ac:dyDescent="0.3">
      <c r="A443" t="s">
        <v>752</v>
      </c>
      <c r="B443" s="10" t="s">
        <v>700</v>
      </c>
      <c r="C443" s="10" t="s">
        <v>709</v>
      </c>
      <c r="D443" s="10" t="s">
        <v>78</v>
      </c>
      <c r="E443" s="10">
        <v>101</v>
      </c>
      <c r="F443" s="10" t="s">
        <v>703</v>
      </c>
      <c r="G443" s="10">
        <v>92</v>
      </c>
      <c r="H443" s="10">
        <v>0.1</v>
      </c>
      <c r="I443" s="10" t="s">
        <v>707</v>
      </c>
      <c r="J443" s="10" t="s">
        <v>707</v>
      </c>
      <c r="K443" s="12" t="s">
        <v>705</v>
      </c>
    </row>
    <row r="444" spans="1:11" ht="43.2" x14ac:dyDescent="0.3">
      <c r="A444" t="s">
        <v>752</v>
      </c>
      <c r="B444" s="10" t="s">
        <v>700</v>
      </c>
      <c r="C444" s="10" t="s">
        <v>710</v>
      </c>
      <c r="D444" s="10" t="s">
        <v>78</v>
      </c>
      <c r="E444" s="10">
        <v>10</v>
      </c>
      <c r="F444" s="10" t="s">
        <v>703</v>
      </c>
      <c r="G444" s="10">
        <v>97</v>
      </c>
      <c r="H444" s="10">
        <v>0.3</v>
      </c>
      <c r="I444" s="10" t="s">
        <v>707</v>
      </c>
      <c r="J444" s="10" t="s">
        <v>707</v>
      </c>
      <c r="K444" s="12" t="s">
        <v>705</v>
      </c>
    </row>
    <row r="445" spans="1:11" ht="43.2" x14ac:dyDescent="0.3">
      <c r="A445" t="s">
        <v>752</v>
      </c>
      <c r="B445" s="10" t="s">
        <v>700</v>
      </c>
      <c r="C445" s="10" t="s">
        <v>711</v>
      </c>
      <c r="D445" s="10" t="s">
        <v>78</v>
      </c>
      <c r="E445" s="10">
        <v>10</v>
      </c>
      <c r="F445" s="10" t="s">
        <v>703</v>
      </c>
      <c r="G445" s="10">
        <v>79</v>
      </c>
      <c r="H445" s="10">
        <v>4</v>
      </c>
      <c r="I445" s="10" t="s">
        <v>82</v>
      </c>
      <c r="J445" s="10" t="s">
        <v>82</v>
      </c>
      <c r="K445" s="12" t="s">
        <v>712</v>
      </c>
    </row>
    <row r="446" spans="1:11" ht="43.2" x14ac:dyDescent="0.3">
      <c r="A446" t="s">
        <v>752</v>
      </c>
      <c r="B446" s="10" t="s">
        <v>700</v>
      </c>
      <c r="C446" s="10" t="s">
        <v>713</v>
      </c>
      <c r="D446" s="10" t="s">
        <v>78</v>
      </c>
      <c r="E446" s="10">
        <v>24</v>
      </c>
      <c r="F446" s="10" t="s">
        <v>703</v>
      </c>
      <c r="G446" s="10" t="s">
        <v>436</v>
      </c>
      <c r="H446" s="10">
        <v>1</v>
      </c>
      <c r="I446" s="10" t="s">
        <v>707</v>
      </c>
      <c r="J446" s="10" t="s">
        <v>707</v>
      </c>
      <c r="K446" s="12" t="s">
        <v>705</v>
      </c>
    </row>
    <row r="447" spans="1:11" ht="43.2" x14ac:dyDescent="0.3">
      <c r="A447" t="s">
        <v>752</v>
      </c>
      <c r="B447" s="10" t="s">
        <v>700</v>
      </c>
      <c r="C447" s="10" t="s">
        <v>714</v>
      </c>
      <c r="D447" s="10" t="s">
        <v>78</v>
      </c>
      <c r="E447" s="10">
        <v>24</v>
      </c>
      <c r="F447" s="10" t="s">
        <v>703</v>
      </c>
      <c r="G447" s="10">
        <v>34</v>
      </c>
      <c r="H447" s="10">
        <v>0.3</v>
      </c>
      <c r="I447" s="10" t="s">
        <v>82</v>
      </c>
      <c r="J447" s="10" t="s">
        <v>82</v>
      </c>
      <c r="K447" s="12" t="s">
        <v>712</v>
      </c>
    </row>
    <row r="448" spans="1:11" ht="43.2" x14ac:dyDescent="0.3">
      <c r="A448" t="s">
        <v>752</v>
      </c>
      <c r="B448" s="10" t="s">
        <v>700</v>
      </c>
      <c r="C448" s="10">
        <v>1998</v>
      </c>
      <c r="D448" s="10" t="s">
        <v>78</v>
      </c>
      <c r="E448" s="10" t="s">
        <v>715</v>
      </c>
      <c r="F448" s="10" t="s">
        <v>528</v>
      </c>
      <c r="G448" s="10" t="s">
        <v>716</v>
      </c>
      <c r="H448" s="10" t="s">
        <v>717</v>
      </c>
      <c r="I448" s="10" t="s">
        <v>82</v>
      </c>
      <c r="J448" s="10" t="s">
        <v>82</v>
      </c>
      <c r="K448" s="12" t="s">
        <v>718</v>
      </c>
    </row>
    <row r="449" spans="1:12" ht="43.2" x14ac:dyDescent="0.3">
      <c r="A449" t="s">
        <v>752</v>
      </c>
      <c r="B449" s="10" t="s">
        <v>700</v>
      </c>
      <c r="C449" s="10">
        <v>1999</v>
      </c>
      <c r="D449" s="10" t="s">
        <v>78</v>
      </c>
      <c r="E449" s="10" t="s">
        <v>715</v>
      </c>
      <c r="F449" s="10" t="s">
        <v>533</v>
      </c>
      <c r="G449" s="10" t="s">
        <v>719</v>
      </c>
      <c r="H449" s="10" t="s">
        <v>567</v>
      </c>
      <c r="I449" s="10" t="s">
        <v>82</v>
      </c>
      <c r="J449" s="10" t="s">
        <v>82</v>
      </c>
      <c r="K449" s="12" t="s">
        <v>718</v>
      </c>
    </row>
    <row r="450" spans="1:12" ht="43.8" thickBot="1" x14ac:dyDescent="0.35">
      <c r="A450" t="s">
        <v>752</v>
      </c>
      <c r="B450" s="14" t="s">
        <v>700</v>
      </c>
      <c r="C450" s="14">
        <v>2000</v>
      </c>
      <c r="D450" s="14" t="s">
        <v>78</v>
      </c>
      <c r="E450" s="14" t="s">
        <v>715</v>
      </c>
      <c r="F450" s="14" t="s">
        <v>536</v>
      </c>
      <c r="G450" s="14" t="s">
        <v>716</v>
      </c>
      <c r="H450" s="14" t="s">
        <v>717</v>
      </c>
      <c r="I450" s="14" t="s">
        <v>82</v>
      </c>
      <c r="J450" s="14" t="s">
        <v>82</v>
      </c>
      <c r="K450" s="15" t="s">
        <v>718</v>
      </c>
    </row>
    <row r="451" spans="1:12" ht="15" thickBot="1" x14ac:dyDescent="0.35"/>
    <row r="452" spans="1:12" ht="25.2" x14ac:dyDescent="0.3">
      <c r="B452" s="49" t="s">
        <v>407</v>
      </c>
      <c r="C452" s="13" t="s">
        <v>108</v>
      </c>
      <c r="D452" s="13" t="s">
        <v>23</v>
      </c>
      <c r="E452" s="49" t="s">
        <v>720</v>
      </c>
      <c r="F452" s="13" t="s">
        <v>409</v>
      </c>
      <c r="G452" s="49" t="s">
        <v>60</v>
      </c>
      <c r="H452" s="13" t="s">
        <v>118</v>
      </c>
      <c r="I452" s="13" t="s">
        <v>7</v>
      </c>
      <c r="J452" s="51" t="s">
        <v>62</v>
      </c>
      <c r="K452" s="51"/>
      <c r="L452" s="49" t="s">
        <v>17</v>
      </c>
    </row>
    <row r="453" spans="1:12" ht="25.2" x14ac:dyDescent="0.3">
      <c r="B453" s="50"/>
      <c r="C453" s="9" t="s">
        <v>106</v>
      </c>
      <c r="D453" s="9" t="s">
        <v>110</v>
      </c>
      <c r="E453" s="50"/>
      <c r="F453" s="9" t="s">
        <v>410</v>
      </c>
      <c r="G453" s="50"/>
      <c r="H453" s="9" t="s">
        <v>723</v>
      </c>
      <c r="I453" s="9" t="s">
        <v>8</v>
      </c>
      <c r="J453" s="48" t="s">
        <v>63</v>
      </c>
      <c r="K453" s="48"/>
      <c r="L453" s="50"/>
    </row>
    <row r="454" spans="1:12" ht="25.2" x14ac:dyDescent="0.3">
      <c r="B454" s="50"/>
      <c r="C454" s="9" t="s">
        <v>109</v>
      </c>
      <c r="D454" s="9"/>
      <c r="E454" s="50"/>
      <c r="F454" s="9" t="s">
        <v>721</v>
      </c>
      <c r="G454" s="50"/>
      <c r="H454" s="9" t="s">
        <v>120</v>
      </c>
      <c r="I454" s="9" t="s">
        <v>61</v>
      </c>
      <c r="J454" s="48" t="s">
        <v>64</v>
      </c>
      <c r="K454" s="48"/>
      <c r="L454" s="50"/>
    </row>
    <row r="455" spans="1:12" ht="25.2" x14ac:dyDescent="0.3">
      <c r="B455" s="50"/>
      <c r="C455" s="9"/>
      <c r="D455" s="9"/>
      <c r="E455" s="50"/>
      <c r="F455" s="9" t="s">
        <v>114</v>
      </c>
      <c r="G455" s="50"/>
      <c r="H455" s="9" t="s">
        <v>121</v>
      </c>
      <c r="I455" s="9" t="s">
        <v>59</v>
      </c>
      <c r="J455" s="48" t="s">
        <v>65</v>
      </c>
      <c r="K455" s="48"/>
      <c r="L455" s="50"/>
    </row>
    <row r="456" spans="1:12" ht="25.2" x14ac:dyDescent="0.3">
      <c r="B456" s="50"/>
      <c r="C456" s="9"/>
      <c r="D456" s="9"/>
      <c r="E456" s="50"/>
      <c r="F456" s="9" t="s">
        <v>722</v>
      </c>
      <c r="G456" s="50"/>
      <c r="H456" s="9"/>
      <c r="I456" s="9"/>
      <c r="J456" s="48" t="s">
        <v>66</v>
      </c>
      <c r="K456" s="48"/>
      <c r="L456" s="50"/>
    </row>
    <row r="457" spans="1:12" ht="25.2" x14ac:dyDescent="0.3">
      <c r="B457" s="50"/>
      <c r="C457" s="9"/>
      <c r="D457" s="9"/>
      <c r="E457" s="50"/>
      <c r="F457" s="9" t="s">
        <v>273</v>
      </c>
      <c r="G457" s="50"/>
      <c r="H457" s="9"/>
      <c r="I457" s="9"/>
      <c r="J457" s="48" t="s">
        <v>522</v>
      </c>
      <c r="K457" s="48"/>
      <c r="L457" s="50"/>
    </row>
    <row r="458" spans="1:12" ht="16.8" x14ac:dyDescent="0.3">
      <c r="B458" s="50"/>
      <c r="C458" s="9"/>
      <c r="D458" s="9"/>
      <c r="E458" s="50"/>
      <c r="F458" s="9" t="s">
        <v>274</v>
      </c>
      <c r="G458" s="50"/>
      <c r="H458" s="9"/>
      <c r="I458" s="9"/>
      <c r="J458" s="48" t="s">
        <v>467</v>
      </c>
      <c r="K458" s="48"/>
      <c r="L458" s="50"/>
    </row>
    <row r="459" spans="1:12" ht="16.5" customHeight="1" x14ac:dyDescent="0.3">
      <c r="B459" s="50"/>
      <c r="C459" s="9"/>
      <c r="D459" s="9"/>
      <c r="E459" s="50"/>
      <c r="F459" s="9"/>
      <c r="G459" s="50"/>
      <c r="H459" s="9"/>
      <c r="I459" s="9"/>
      <c r="J459" s="48" t="s">
        <v>276</v>
      </c>
      <c r="K459" s="48"/>
      <c r="L459" s="50"/>
    </row>
    <row r="460" spans="1:12" x14ac:dyDescent="0.3">
      <c r="B460" s="52"/>
      <c r="C460" s="52"/>
      <c r="D460" s="52"/>
      <c r="E460" s="52"/>
      <c r="F460" s="52"/>
      <c r="G460" s="52"/>
      <c r="H460" s="52"/>
      <c r="I460" s="52"/>
      <c r="J460" s="53"/>
      <c r="K460" s="53"/>
      <c r="L460" s="52"/>
    </row>
    <row r="461" spans="1:12" x14ac:dyDescent="0.3">
      <c r="B461" s="52"/>
      <c r="C461" s="52"/>
      <c r="D461" s="52"/>
      <c r="E461" s="52"/>
      <c r="F461" s="52"/>
      <c r="G461" s="52"/>
      <c r="H461" s="52"/>
      <c r="I461" s="52"/>
      <c r="J461" s="54"/>
      <c r="K461" s="54"/>
      <c r="L461" s="52"/>
    </row>
    <row r="462" spans="1:12" ht="25.2" x14ac:dyDescent="0.3">
      <c r="B462" s="52"/>
      <c r="C462" s="52"/>
      <c r="D462" s="52"/>
      <c r="E462" s="52"/>
      <c r="F462" s="52"/>
      <c r="G462" s="52"/>
      <c r="H462" s="52"/>
      <c r="I462" s="52"/>
      <c r="J462" s="9" t="s">
        <v>724</v>
      </c>
      <c r="K462" s="9" t="s">
        <v>725</v>
      </c>
      <c r="L462" s="52"/>
    </row>
    <row r="463" spans="1:12" x14ac:dyDescent="0.3">
      <c r="B463" s="52"/>
      <c r="C463" s="52"/>
      <c r="D463" s="52"/>
      <c r="E463" s="52"/>
      <c r="F463" s="52"/>
      <c r="G463" s="52"/>
      <c r="H463" s="52"/>
      <c r="I463" s="52"/>
      <c r="J463" s="9" t="s">
        <v>74</v>
      </c>
      <c r="K463" s="9" t="s">
        <v>74</v>
      </c>
      <c r="L463" s="52"/>
    </row>
    <row r="464" spans="1:12" ht="126" x14ac:dyDescent="0.3">
      <c r="A464" t="s">
        <v>753</v>
      </c>
      <c r="B464" s="10" t="s">
        <v>726</v>
      </c>
      <c r="C464" s="10" t="s">
        <v>727</v>
      </c>
      <c r="D464" s="10" t="s">
        <v>149</v>
      </c>
      <c r="E464" s="10" t="s">
        <v>728</v>
      </c>
      <c r="F464" s="10" t="s">
        <v>729</v>
      </c>
      <c r="G464" s="10" t="s">
        <v>140</v>
      </c>
      <c r="H464" s="10" t="s">
        <v>149</v>
      </c>
      <c r="I464" s="10" t="s">
        <v>730</v>
      </c>
      <c r="J464" s="10" t="s">
        <v>224</v>
      </c>
      <c r="K464" s="10">
        <v>1.1000000000000001</v>
      </c>
      <c r="L464" s="11" t="s">
        <v>731</v>
      </c>
    </row>
    <row r="465" spans="1:12" ht="126" x14ac:dyDescent="0.3">
      <c r="A465" t="s">
        <v>753</v>
      </c>
      <c r="B465" s="10" t="s">
        <v>726</v>
      </c>
      <c r="C465" s="10" t="s">
        <v>727</v>
      </c>
      <c r="D465" s="10" t="s">
        <v>149</v>
      </c>
      <c r="E465" s="10" t="s">
        <v>728</v>
      </c>
      <c r="F465" s="10" t="s">
        <v>729</v>
      </c>
      <c r="G465" s="10" t="s">
        <v>140</v>
      </c>
      <c r="H465" s="10" t="s">
        <v>149</v>
      </c>
      <c r="I465" s="10" t="s">
        <v>732</v>
      </c>
      <c r="J465" s="10" t="s">
        <v>733</v>
      </c>
      <c r="K465" s="10">
        <v>1.4</v>
      </c>
      <c r="L465" s="11" t="s">
        <v>731</v>
      </c>
    </row>
    <row r="466" spans="1:12" ht="126" x14ac:dyDescent="0.3">
      <c r="A466" t="s">
        <v>753</v>
      </c>
      <c r="B466" s="10" t="s">
        <v>726</v>
      </c>
      <c r="C466" s="10" t="s">
        <v>727</v>
      </c>
      <c r="D466" s="10" t="s">
        <v>149</v>
      </c>
      <c r="E466" s="10" t="s">
        <v>728</v>
      </c>
      <c r="F466" s="10" t="s">
        <v>729</v>
      </c>
      <c r="G466" s="10" t="s">
        <v>140</v>
      </c>
      <c r="H466" s="10" t="s">
        <v>149</v>
      </c>
      <c r="I466" s="10" t="s">
        <v>734</v>
      </c>
      <c r="J466" s="10" t="s">
        <v>222</v>
      </c>
      <c r="K466" s="10">
        <v>1.8</v>
      </c>
      <c r="L466" s="11" t="s">
        <v>731</v>
      </c>
    </row>
    <row r="467" spans="1:12" ht="88.2" x14ac:dyDescent="0.3">
      <c r="A467" t="s">
        <v>753</v>
      </c>
      <c r="B467" s="16" t="s">
        <v>735</v>
      </c>
      <c r="C467" s="10" t="s">
        <v>23</v>
      </c>
      <c r="D467" s="10" t="s">
        <v>144</v>
      </c>
      <c r="E467" s="10" t="s">
        <v>285</v>
      </c>
      <c r="F467" s="10" t="s">
        <v>736</v>
      </c>
      <c r="G467" s="10" t="s">
        <v>140</v>
      </c>
      <c r="H467" s="10">
        <v>1999</v>
      </c>
      <c r="I467" s="10" t="s">
        <v>141</v>
      </c>
      <c r="J467" s="10" t="s">
        <v>213</v>
      </c>
      <c r="K467" s="10">
        <v>0.2</v>
      </c>
      <c r="L467" s="12" t="s">
        <v>737</v>
      </c>
    </row>
    <row r="468" spans="1:12" ht="63" x14ac:dyDescent="0.3">
      <c r="A468" t="s">
        <v>753</v>
      </c>
      <c r="B468" s="16" t="s">
        <v>738</v>
      </c>
      <c r="C468" s="10" t="s">
        <v>23</v>
      </c>
      <c r="D468" s="10" t="s">
        <v>144</v>
      </c>
      <c r="E468" s="10" t="s">
        <v>279</v>
      </c>
      <c r="F468" s="10" t="s">
        <v>739</v>
      </c>
      <c r="G468" s="10" t="s">
        <v>140</v>
      </c>
      <c r="H468" s="10">
        <v>1999</v>
      </c>
      <c r="I468" s="10" t="s">
        <v>141</v>
      </c>
      <c r="J468" s="10" t="s">
        <v>237</v>
      </c>
      <c r="K468" s="10">
        <v>0.2</v>
      </c>
      <c r="L468" s="12" t="s">
        <v>737</v>
      </c>
    </row>
    <row r="469" spans="1:12" ht="88.2" x14ac:dyDescent="0.3">
      <c r="A469" t="s">
        <v>753</v>
      </c>
      <c r="B469" s="16" t="s">
        <v>735</v>
      </c>
      <c r="C469" s="10" t="s">
        <v>23</v>
      </c>
      <c r="D469" s="10" t="s">
        <v>144</v>
      </c>
      <c r="E469" s="10" t="s">
        <v>279</v>
      </c>
      <c r="F469" s="10" t="s">
        <v>736</v>
      </c>
      <c r="G469" s="10" t="s">
        <v>140</v>
      </c>
      <c r="H469" s="10">
        <v>2000</v>
      </c>
      <c r="I469" s="10" t="s">
        <v>141</v>
      </c>
      <c r="J469" s="10" t="s">
        <v>194</v>
      </c>
      <c r="K469" s="10">
        <v>0.5</v>
      </c>
      <c r="L469" s="12" t="s">
        <v>737</v>
      </c>
    </row>
    <row r="470" spans="1:12" ht="63" x14ac:dyDescent="0.3">
      <c r="A470" t="s">
        <v>753</v>
      </c>
      <c r="B470" s="16" t="s">
        <v>738</v>
      </c>
      <c r="C470" s="10" t="s">
        <v>23</v>
      </c>
      <c r="D470" s="10" t="s">
        <v>144</v>
      </c>
      <c r="E470" s="10" t="s">
        <v>279</v>
      </c>
      <c r="F470" s="10" t="s">
        <v>739</v>
      </c>
      <c r="G470" s="10" t="s">
        <v>140</v>
      </c>
      <c r="H470" s="10">
        <v>2000</v>
      </c>
      <c r="I470" s="10" t="s">
        <v>141</v>
      </c>
      <c r="J470" s="10" t="s">
        <v>550</v>
      </c>
      <c r="K470" s="10">
        <v>1.6</v>
      </c>
      <c r="L470" s="12" t="s">
        <v>737</v>
      </c>
    </row>
    <row r="471" spans="1:12" ht="67.2" x14ac:dyDescent="0.3">
      <c r="A471" t="s">
        <v>753</v>
      </c>
      <c r="B471" s="10" t="s">
        <v>740</v>
      </c>
      <c r="C471" s="10" t="s">
        <v>23</v>
      </c>
      <c r="D471" s="10" t="s">
        <v>144</v>
      </c>
      <c r="E471" s="10" t="s">
        <v>138</v>
      </c>
      <c r="F471" s="10" t="s">
        <v>741</v>
      </c>
      <c r="G471" s="10" t="s">
        <v>140</v>
      </c>
      <c r="H471" s="10" t="s">
        <v>149</v>
      </c>
      <c r="I471" s="10" t="s">
        <v>150</v>
      </c>
      <c r="J471" s="10" t="s">
        <v>742</v>
      </c>
      <c r="K471" s="10">
        <v>0.4</v>
      </c>
      <c r="L471" s="12" t="s">
        <v>641</v>
      </c>
    </row>
    <row r="472" spans="1:12" ht="67.2" x14ac:dyDescent="0.3">
      <c r="A472" t="s">
        <v>753</v>
      </c>
      <c r="B472" s="10" t="s">
        <v>740</v>
      </c>
      <c r="C472" s="10" t="s">
        <v>23</v>
      </c>
      <c r="D472" s="10" t="s">
        <v>144</v>
      </c>
      <c r="E472" s="10" t="s">
        <v>138</v>
      </c>
      <c r="F472" s="10" t="s">
        <v>741</v>
      </c>
      <c r="G472" s="10" t="s">
        <v>140</v>
      </c>
      <c r="H472" s="10" t="s">
        <v>149</v>
      </c>
      <c r="I472" s="10" t="s">
        <v>153</v>
      </c>
      <c r="J472" s="10" t="s">
        <v>743</v>
      </c>
      <c r="K472" s="10">
        <v>5.3</v>
      </c>
      <c r="L472" s="12" t="s">
        <v>641</v>
      </c>
    </row>
    <row r="473" spans="1:12" ht="67.2" x14ac:dyDescent="0.3">
      <c r="A473" t="s">
        <v>753</v>
      </c>
      <c r="B473" s="10" t="s">
        <v>740</v>
      </c>
      <c r="C473" s="10" t="s">
        <v>23</v>
      </c>
      <c r="D473" s="10" t="s">
        <v>144</v>
      </c>
      <c r="E473" s="10" t="s">
        <v>138</v>
      </c>
      <c r="F473" s="10" t="s">
        <v>741</v>
      </c>
      <c r="G473" s="10" t="s">
        <v>140</v>
      </c>
      <c r="H473" s="10" t="s">
        <v>149</v>
      </c>
      <c r="I473" s="10" t="s">
        <v>188</v>
      </c>
      <c r="J473" s="10" t="s">
        <v>743</v>
      </c>
      <c r="K473" s="10">
        <v>1.7</v>
      </c>
      <c r="L473" s="12" t="s">
        <v>641</v>
      </c>
    </row>
    <row r="474" spans="1:12" ht="67.8" thickBot="1" x14ac:dyDescent="0.35">
      <c r="A474" t="s">
        <v>753</v>
      </c>
      <c r="B474" s="14" t="s">
        <v>740</v>
      </c>
      <c r="C474" s="14" t="s">
        <v>23</v>
      </c>
      <c r="D474" s="14" t="s">
        <v>144</v>
      </c>
      <c r="E474" s="14" t="s">
        <v>138</v>
      </c>
      <c r="F474" s="14" t="s">
        <v>741</v>
      </c>
      <c r="G474" s="14" t="s">
        <v>140</v>
      </c>
      <c r="H474" s="14" t="s">
        <v>149</v>
      </c>
      <c r="I474" s="14" t="s">
        <v>156</v>
      </c>
      <c r="J474" s="14" t="s">
        <v>743</v>
      </c>
      <c r="K474" s="14">
        <v>1.6</v>
      </c>
      <c r="L474" s="15" t="s">
        <v>641</v>
      </c>
    </row>
  </sheetData>
  <mergeCells count="369">
    <mergeCell ref="L462:L463"/>
    <mergeCell ref="J460:K461"/>
    <mergeCell ref="L460:L461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59:K459"/>
    <mergeCell ref="L452:L459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B452:B459"/>
    <mergeCell ref="E452:E459"/>
    <mergeCell ref="G452:G459"/>
    <mergeCell ref="J452:K452"/>
    <mergeCell ref="J453:K453"/>
    <mergeCell ref="J454:K454"/>
    <mergeCell ref="J455:K455"/>
    <mergeCell ref="J456:K456"/>
    <mergeCell ref="J457:K457"/>
    <mergeCell ref="J458:K458"/>
    <mergeCell ref="B435:B436"/>
    <mergeCell ref="C435:C436"/>
    <mergeCell ref="D435:D436"/>
    <mergeCell ref="E435:E436"/>
    <mergeCell ref="F435:F436"/>
    <mergeCell ref="K435:K436"/>
    <mergeCell ref="K426:K432"/>
    <mergeCell ref="B433:B434"/>
    <mergeCell ref="C433:C434"/>
    <mergeCell ref="D433:D434"/>
    <mergeCell ref="E433:E434"/>
    <mergeCell ref="F433:F434"/>
    <mergeCell ref="G433:H434"/>
    <mergeCell ref="I433:J434"/>
    <mergeCell ref="K433:K434"/>
    <mergeCell ref="I427:J427"/>
    <mergeCell ref="I428:J428"/>
    <mergeCell ref="I429:J429"/>
    <mergeCell ref="I430:J430"/>
    <mergeCell ref="I431:J431"/>
    <mergeCell ref="I432:J432"/>
    <mergeCell ref="D426:D432"/>
    <mergeCell ref="G426:H426"/>
    <mergeCell ref="G427:H427"/>
    <mergeCell ref="G428:H428"/>
    <mergeCell ref="G429:H429"/>
    <mergeCell ref="G430:H430"/>
    <mergeCell ref="G431:H431"/>
    <mergeCell ref="G432:H432"/>
    <mergeCell ref="I426:J426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L333:L334"/>
    <mergeCell ref="L322:L330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K332"/>
    <mergeCell ref="L331:L332"/>
    <mergeCell ref="G322:G330"/>
    <mergeCell ref="J322:K322"/>
    <mergeCell ref="J323:K323"/>
    <mergeCell ref="J324:K324"/>
    <mergeCell ref="J325:K325"/>
    <mergeCell ref="J326:K326"/>
    <mergeCell ref="J327:K327"/>
    <mergeCell ref="J328:K328"/>
    <mergeCell ref="J329:K329"/>
    <mergeCell ref="J330:K330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N290:N291"/>
    <mergeCell ref="L287:M287"/>
    <mergeCell ref="J281:K281"/>
    <mergeCell ref="J282:K282"/>
    <mergeCell ref="J283:K283"/>
    <mergeCell ref="J284:K284"/>
    <mergeCell ref="J285:K285"/>
    <mergeCell ref="J286:K286"/>
    <mergeCell ref="L288:M289"/>
    <mergeCell ref="N288:N289"/>
    <mergeCell ref="B261:B262"/>
    <mergeCell ref="C261:C262"/>
    <mergeCell ref="D261:D262"/>
    <mergeCell ref="E261:E262"/>
    <mergeCell ref="F261:F262"/>
    <mergeCell ref="K261:K262"/>
    <mergeCell ref="L261:L262"/>
    <mergeCell ref="N281:N287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J288:K289"/>
    <mergeCell ref="J287:K287"/>
    <mergeCell ref="L281:M281"/>
    <mergeCell ref="L282:M282"/>
    <mergeCell ref="L283:M283"/>
    <mergeCell ref="L284:M284"/>
    <mergeCell ref="L285:M285"/>
    <mergeCell ref="L286:M286"/>
    <mergeCell ref="L251:L258"/>
    <mergeCell ref="B259:B260"/>
    <mergeCell ref="C259:C260"/>
    <mergeCell ref="D259:D260"/>
    <mergeCell ref="E259:E260"/>
    <mergeCell ref="F259:F260"/>
    <mergeCell ref="G259:H260"/>
    <mergeCell ref="I259:J260"/>
    <mergeCell ref="I251:J251"/>
    <mergeCell ref="I252:J252"/>
    <mergeCell ref="I253:J253"/>
    <mergeCell ref="I254:J254"/>
    <mergeCell ref="I255:J255"/>
    <mergeCell ref="I256:J256"/>
    <mergeCell ref="K259:K260"/>
    <mergeCell ref="L259:L260"/>
    <mergeCell ref="D251:D258"/>
    <mergeCell ref="G251:H251"/>
    <mergeCell ref="G252:H252"/>
    <mergeCell ref="G253:H253"/>
    <mergeCell ref="G254:H254"/>
    <mergeCell ref="G255:H255"/>
    <mergeCell ref="J226:K226"/>
    <mergeCell ref="J227:K227"/>
    <mergeCell ref="J228:K228"/>
    <mergeCell ref="J229:K229"/>
    <mergeCell ref="G256:H256"/>
    <mergeCell ref="G257:H257"/>
    <mergeCell ref="G258:H258"/>
    <mergeCell ref="B232:B234"/>
    <mergeCell ref="C232:C234"/>
    <mergeCell ref="D232:D234"/>
    <mergeCell ref="E232:E234"/>
    <mergeCell ref="F232:F234"/>
    <mergeCell ref="G232:G234"/>
    <mergeCell ref="I257:J257"/>
    <mergeCell ref="I258:J258"/>
    <mergeCell ref="C230:C231"/>
    <mergeCell ref="D230:D231"/>
    <mergeCell ref="E230:E231"/>
    <mergeCell ref="F230:F231"/>
    <mergeCell ref="G230:G231"/>
    <mergeCell ref="H230:I231"/>
    <mergeCell ref="J230:K231"/>
    <mergeCell ref="L230:L231"/>
    <mergeCell ref="H228:I228"/>
    <mergeCell ref="H229:I229"/>
    <mergeCell ref="L199:M199"/>
    <mergeCell ref="L200:M200"/>
    <mergeCell ref="O197:O200"/>
    <mergeCell ref="L201:M202"/>
    <mergeCell ref="O201:O202"/>
    <mergeCell ref="L232:L234"/>
    <mergeCell ref="H224:K225"/>
    <mergeCell ref="L224:L225"/>
    <mergeCell ref="B226:B229"/>
    <mergeCell ref="C226:C229"/>
    <mergeCell ref="D226:D229"/>
    <mergeCell ref="E226:E229"/>
    <mergeCell ref="F226:F229"/>
    <mergeCell ref="G226:G229"/>
    <mergeCell ref="H226:I226"/>
    <mergeCell ref="H227:I227"/>
    <mergeCell ref="B224:B225"/>
    <mergeCell ref="C224:C225"/>
    <mergeCell ref="D224:D225"/>
    <mergeCell ref="E224:E225"/>
    <mergeCell ref="F224:F225"/>
    <mergeCell ref="G224:G225"/>
    <mergeCell ref="L226:L229"/>
    <mergeCell ref="B230:B231"/>
    <mergeCell ref="O195:O196"/>
    <mergeCell ref="B195:B196"/>
    <mergeCell ref="C195:C196"/>
    <mergeCell ref="D195:D196"/>
    <mergeCell ref="E195:E196"/>
    <mergeCell ref="F195:F196"/>
    <mergeCell ref="G195:G196"/>
    <mergeCell ref="O203:O204"/>
    <mergeCell ref="B220:B223"/>
    <mergeCell ref="C220:C223"/>
    <mergeCell ref="F220:F223"/>
    <mergeCell ref="H220:K220"/>
    <mergeCell ref="H221:K221"/>
    <mergeCell ref="H222:K222"/>
    <mergeCell ref="H223:K223"/>
    <mergeCell ref="L220:L223"/>
    <mergeCell ref="B197:B204"/>
    <mergeCell ref="C197:C204"/>
    <mergeCell ref="D197:D204"/>
    <mergeCell ref="E197:E204"/>
    <mergeCell ref="F197:F204"/>
    <mergeCell ref="G197:G204"/>
    <mergeCell ref="L197:M197"/>
    <mergeCell ref="L198:M198"/>
    <mergeCell ref="L192:N192"/>
    <mergeCell ref="L193:N193"/>
    <mergeCell ref="L194:N194"/>
    <mergeCell ref="H190:I190"/>
    <mergeCell ref="H191:I191"/>
    <mergeCell ref="H192:I192"/>
    <mergeCell ref="H193:I193"/>
    <mergeCell ref="H194:I194"/>
    <mergeCell ref="H195:I196"/>
    <mergeCell ref="J195:K196"/>
    <mergeCell ref="L195:N196"/>
    <mergeCell ref="E185:E194"/>
    <mergeCell ref="H185:I185"/>
    <mergeCell ref="H186:I186"/>
    <mergeCell ref="H187:I187"/>
    <mergeCell ref="H188:I188"/>
    <mergeCell ref="H189:I189"/>
    <mergeCell ref="O185:O194"/>
    <mergeCell ref="J190:K190"/>
    <mergeCell ref="J191:K191"/>
    <mergeCell ref="J192:K192"/>
    <mergeCell ref="J193:K193"/>
    <mergeCell ref="J194:K194"/>
    <mergeCell ref="L185:N185"/>
    <mergeCell ref="L186:N186"/>
    <mergeCell ref="L187:N187"/>
    <mergeCell ref="L188:N188"/>
    <mergeCell ref="L189:N189"/>
    <mergeCell ref="J185:K185"/>
    <mergeCell ref="J186:K186"/>
    <mergeCell ref="J187:K187"/>
    <mergeCell ref="J188:K188"/>
    <mergeCell ref="J189:K189"/>
    <mergeCell ref="L190:N190"/>
    <mergeCell ref="L191:N191"/>
    <mergeCell ref="L160:L161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L162:L163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K161"/>
    <mergeCell ref="M77:M78"/>
    <mergeCell ref="N77:N78"/>
    <mergeCell ref="G150:G15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L150:L159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1:L71"/>
    <mergeCell ref="K72:L72"/>
    <mergeCell ref="K73:L73"/>
    <mergeCell ref="K74:L74"/>
    <mergeCell ref="N65:N74"/>
    <mergeCell ref="B75:B76"/>
    <mergeCell ref="C75:C76"/>
    <mergeCell ref="D75:D76"/>
    <mergeCell ref="E75:E76"/>
    <mergeCell ref="F75:F76"/>
    <mergeCell ref="K65:L65"/>
    <mergeCell ref="K66:L66"/>
    <mergeCell ref="K67:L67"/>
    <mergeCell ref="K68:L68"/>
    <mergeCell ref="K69:L69"/>
    <mergeCell ref="K70:L70"/>
    <mergeCell ref="N75:N76"/>
    <mergeCell ref="G75:G76"/>
    <mergeCell ref="H75:H76"/>
    <mergeCell ref="I75:I76"/>
    <mergeCell ref="J75:J76"/>
    <mergeCell ref="K75:L76"/>
    <mergeCell ref="M75:M76"/>
    <mergeCell ref="B56:B57"/>
    <mergeCell ref="C56:C57"/>
    <mergeCell ref="D56:D57"/>
    <mergeCell ref="E56:E57"/>
    <mergeCell ref="J56:J57"/>
    <mergeCell ref="H65:H74"/>
    <mergeCell ref="H52:I52"/>
    <mergeCell ref="H53:I53"/>
    <mergeCell ref="J44:J53"/>
    <mergeCell ref="B54:B55"/>
    <mergeCell ref="C54:C55"/>
    <mergeCell ref="D54:D55"/>
    <mergeCell ref="E54:E55"/>
    <mergeCell ref="F54:G55"/>
    <mergeCell ref="H54:I55"/>
    <mergeCell ref="J54:J55"/>
    <mergeCell ref="F52:G52"/>
    <mergeCell ref="F53:G53"/>
    <mergeCell ref="H44:I44"/>
    <mergeCell ref="H45:I45"/>
    <mergeCell ref="H46:I46"/>
    <mergeCell ref="H47:I47"/>
    <mergeCell ref="H48:I48"/>
    <mergeCell ref="H49:I49"/>
    <mergeCell ref="F1:F5"/>
    <mergeCell ref="G1:G5"/>
    <mergeCell ref="H1:I1"/>
    <mergeCell ref="H2:I2"/>
    <mergeCell ref="K1:K5"/>
    <mergeCell ref="H3:I4"/>
    <mergeCell ref="H50:I50"/>
    <mergeCell ref="H51:I51"/>
    <mergeCell ref="D44:D53"/>
    <mergeCell ref="F44:G44"/>
    <mergeCell ref="F45:G45"/>
    <mergeCell ref="F46:G46"/>
    <mergeCell ref="F47:G47"/>
    <mergeCell ref="F48:G48"/>
    <mergeCell ref="F49:G49"/>
    <mergeCell ref="F50:G50"/>
    <mergeCell ref="F51:G51"/>
  </mergeCells>
  <hyperlinks>
    <hyperlink ref="J3" r:id="rId1" location="TFN1" display="https://www.ncbi.nlm.nih.gov/pmc/articles/PMC5788731/table/T1/?report=objectonly - TFN1" xr:uid="{00000000-0004-0000-0000-000000000000}"/>
    <hyperlink ref="K7" r:id="rId2" location="R147" display="R147" xr:uid="{00000000-0004-0000-0000-000001000000}"/>
    <hyperlink ref="K8" r:id="rId3" location="R147" display="https://www.ncbi.nlm.nih.gov/pmc/articles/PMC5788731/ - R147" xr:uid="{00000000-0004-0000-0000-000002000000}"/>
    <hyperlink ref="K9" r:id="rId4" location="R147" display="https://www.ncbi.nlm.nih.gov/pmc/articles/PMC5788731/ - R147" xr:uid="{00000000-0004-0000-0000-000003000000}"/>
    <hyperlink ref="K10" r:id="rId5" location="R147" display="https://www.ncbi.nlm.nih.gov/pmc/articles/PMC5788731/ - R147" xr:uid="{00000000-0004-0000-0000-000004000000}"/>
    <hyperlink ref="K11" r:id="rId6" location="R166" display="https://www.ncbi.nlm.nih.gov/pmc/articles/PMC5788731/ - R166" xr:uid="{00000000-0004-0000-0000-000005000000}"/>
    <hyperlink ref="K12" r:id="rId7" location="R166" display="https://www.ncbi.nlm.nih.gov/pmc/articles/PMC5788731/ - R166" xr:uid="{00000000-0004-0000-0000-000006000000}"/>
    <hyperlink ref="K13" r:id="rId8" location="R166" display="https://www.ncbi.nlm.nih.gov/pmc/articles/PMC5788731/ - R166" xr:uid="{00000000-0004-0000-0000-000007000000}"/>
    <hyperlink ref="K14" r:id="rId9" location="R95" display="https://www.ncbi.nlm.nih.gov/pmc/articles/PMC5788731/ - R95" xr:uid="{00000000-0004-0000-0000-000008000000}"/>
    <hyperlink ref="K15" r:id="rId10" location="R95" display="https://www.ncbi.nlm.nih.gov/pmc/articles/PMC5788731/ - R95" xr:uid="{00000000-0004-0000-0000-000009000000}"/>
    <hyperlink ref="K16" r:id="rId11" location="R95" display="https://www.ncbi.nlm.nih.gov/pmc/articles/PMC5788731/ - R95" xr:uid="{00000000-0004-0000-0000-00000A000000}"/>
    <hyperlink ref="K17" r:id="rId12" location="R95" display="https://www.ncbi.nlm.nih.gov/pmc/articles/PMC5788731/ - R95" xr:uid="{00000000-0004-0000-0000-00000B000000}"/>
    <hyperlink ref="K18" r:id="rId13" location="R166" display="https://www.ncbi.nlm.nih.gov/pmc/articles/PMC5788731/ - R166" xr:uid="{00000000-0004-0000-0000-00000C000000}"/>
    <hyperlink ref="K19" r:id="rId14" location="R166" display="https://www.ncbi.nlm.nih.gov/pmc/articles/PMC5788731/ - R166" xr:uid="{00000000-0004-0000-0000-00000D000000}"/>
    <hyperlink ref="K20" r:id="rId15" location="R166" display="https://www.ncbi.nlm.nih.gov/pmc/articles/PMC5788731/ - R166" xr:uid="{00000000-0004-0000-0000-00000E000000}"/>
    <hyperlink ref="K21" r:id="rId16" location="R95" display="https://www.ncbi.nlm.nih.gov/pmc/articles/PMC5788731/ - R95" xr:uid="{00000000-0004-0000-0000-00000F000000}"/>
    <hyperlink ref="K22" r:id="rId17" location="R95" display="https://www.ncbi.nlm.nih.gov/pmc/articles/PMC5788731/ - R95" xr:uid="{00000000-0004-0000-0000-000010000000}"/>
    <hyperlink ref="K23" r:id="rId18" location="R95" display="https://www.ncbi.nlm.nih.gov/pmc/articles/PMC5788731/ - R95" xr:uid="{00000000-0004-0000-0000-000011000000}"/>
    <hyperlink ref="K24" r:id="rId19" location="R95" display="https://www.ncbi.nlm.nih.gov/pmc/articles/PMC5788731/ - R95" xr:uid="{00000000-0004-0000-0000-000012000000}"/>
    <hyperlink ref="K25" r:id="rId20" location="R166" display="https://www.ncbi.nlm.nih.gov/pmc/articles/PMC5788731/ - R166" xr:uid="{00000000-0004-0000-0000-000013000000}"/>
    <hyperlink ref="K26" r:id="rId21" location="R166" display="https://www.ncbi.nlm.nih.gov/pmc/articles/PMC5788731/ - R166" xr:uid="{00000000-0004-0000-0000-000014000000}"/>
    <hyperlink ref="K27" r:id="rId22" location="R166" display="https://www.ncbi.nlm.nih.gov/pmc/articles/PMC5788731/ - R166" xr:uid="{00000000-0004-0000-0000-000015000000}"/>
    <hyperlink ref="K28" r:id="rId23" location="R95" display="https://www.ncbi.nlm.nih.gov/pmc/articles/PMC5788731/ - R95" xr:uid="{00000000-0004-0000-0000-000016000000}"/>
    <hyperlink ref="K29" r:id="rId24" location="R95" display="https://www.ncbi.nlm.nih.gov/pmc/articles/PMC5788731/ - R95" xr:uid="{00000000-0004-0000-0000-000017000000}"/>
    <hyperlink ref="K30" r:id="rId25" location="R95" display="https://www.ncbi.nlm.nih.gov/pmc/articles/PMC5788731/ - R95" xr:uid="{00000000-0004-0000-0000-000018000000}"/>
    <hyperlink ref="K31" r:id="rId26" location="R95" display="https://www.ncbi.nlm.nih.gov/pmc/articles/PMC5788731/ - R95" xr:uid="{00000000-0004-0000-0000-000019000000}"/>
    <hyperlink ref="K32" r:id="rId27" location="R147" display="https://www.ncbi.nlm.nih.gov/pmc/articles/PMC5788731/ - R147" xr:uid="{00000000-0004-0000-0000-00001A000000}"/>
    <hyperlink ref="K33" r:id="rId28" location="R147" display="https://www.ncbi.nlm.nih.gov/pmc/articles/PMC5788731/ - R147" xr:uid="{00000000-0004-0000-0000-00001B000000}"/>
    <hyperlink ref="K34" r:id="rId29" location="R95" display="https://www.ncbi.nlm.nih.gov/pmc/articles/PMC5788731/ - R95" xr:uid="{00000000-0004-0000-0000-00001C000000}"/>
    <hyperlink ref="K35" r:id="rId30" location="R95" display="https://www.ncbi.nlm.nih.gov/pmc/articles/PMC5788731/ - R95" xr:uid="{00000000-0004-0000-0000-00001D000000}"/>
    <hyperlink ref="K36" r:id="rId31" location="R95" display="https://www.ncbi.nlm.nih.gov/pmc/articles/PMC5788731/ - R95" xr:uid="{00000000-0004-0000-0000-00001E000000}"/>
    <hyperlink ref="K37" r:id="rId32" location="R95" display="https://www.ncbi.nlm.nih.gov/pmc/articles/PMC5788731/ - R95" xr:uid="{00000000-0004-0000-0000-00001F000000}"/>
    <hyperlink ref="K38" r:id="rId33" location="R166" display="https://www.ncbi.nlm.nih.gov/pmc/articles/PMC5788731/ - R166" xr:uid="{00000000-0004-0000-0000-000020000000}"/>
    <hyperlink ref="K39" r:id="rId34" location="R166" display="https://www.ncbi.nlm.nih.gov/pmc/articles/PMC5788731/ - R166" xr:uid="{00000000-0004-0000-0000-000021000000}"/>
    <hyperlink ref="K40" r:id="rId35" location="R166" display="https://www.ncbi.nlm.nih.gov/pmc/articles/PMC5788731/ - R166" xr:uid="{00000000-0004-0000-0000-000022000000}"/>
    <hyperlink ref="J58" r:id="rId36" location="R155" display="https://www.ncbi.nlm.nih.gov/pmc/articles/PMC5788731/?tool=pmcentrez - R155" xr:uid="{00000000-0004-0000-0000-000023000000}"/>
    <hyperlink ref="J59" r:id="rId37" location="R155" display="https://www.ncbi.nlm.nih.gov/pmc/articles/PMC5788731/?tool=pmcentrez - R155" xr:uid="{00000000-0004-0000-0000-000024000000}"/>
    <hyperlink ref="J60" r:id="rId38" location="R110" display="https://www.ncbi.nlm.nih.gov/pmc/articles/PMC5788731/?tool=pmcentrez - R110" xr:uid="{00000000-0004-0000-0000-000025000000}"/>
    <hyperlink ref="J61" r:id="rId39" location="R186" display="https://www.ncbi.nlm.nih.gov/pmc/articles/PMC5788731/?tool=pmcentrez - R186" xr:uid="{00000000-0004-0000-0000-000026000000}"/>
    <hyperlink ref="J62" r:id="rId40" location="R186" display="https://www.ncbi.nlm.nih.gov/pmc/articles/PMC5788731/?tool=pmcentrez - R186" xr:uid="{00000000-0004-0000-0000-000027000000}"/>
    <hyperlink ref="N80" r:id="rId41" location="R183" display="https://www.ncbi.nlm.nih.gov/pmc/articles/PMC5788731/?tool=pmcentrez - R183" xr:uid="{00000000-0004-0000-0000-000028000000}"/>
    <hyperlink ref="N81" r:id="rId42" location="R183" display="https://www.ncbi.nlm.nih.gov/pmc/articles/PMC5788731/?tool=pmcentrez - R183" xr:uid="{00000000-0004-0000-0000-000029000000}"/>
    <hyperlink ref="N82" r:id="rId43" location="R141" display="https://www.ncbi.nlm.nih.gov/pmc/articles/PMC5788731/?tool=pmcentrez - R141" xr:uid="{00000000-0004-0000-0000-00002A000000}"/>
    <hyperlink ref="N83" r:id="rId44" location="R141" display="https://www.ncbi.nlm.nih.gov/pmc/articles/PMC5788731/?tool=pmcentrez - R141" xr:uid="{00000000-0004-0000-0000-00002B000000}"/>
    <hyperlink ref="N84" r:id="rId45" location="R53" display="https://www.ncbi.nlm.nih.gov/pmc/articles/PMC5788731/?tool=pmcentrez - R53" xr:uid="{00000000-0004-0000-0000-00002C000000}"/>
    <hyperlink ref="N85" r:id="rId46" location="R53" display="https://www.ncbi.nlm.nih.gov/pmc/articles/PMC5788731/?tool=pmcentrez - R53" xr:uid="{00000000-0004-0000-0000-00002D000000}"/>
    <hyperlink ref="N86" r:id="rId47" location="R53" display="https://www.ncbi.nlm.nih.gov/pmc/articles/PMC5788731/?tool=pmcentrez - R53" xr:uid="{00000000-0004-0000-0000-00002E000000}"/>
    <hyperlink ref="N87" r:id="rId48" location="R85" display="https://www.ncbi.nlm.nih.gov/pmc/articles/PMC5788731/?tool=pmcentrez - R85" xr:uid="{00000000-0004-0000-0000-00002F000000}"/>
    <hyperlink ref="N88" r:id="rId49" location="R85" display="https://www.ncbi.nlm.nih.gov/pmc/articles/PMC5788731/?tool=pmcentrez - R85" xr:uid="{00000000-0004-0000-0000-000030000000}"/>
    <hyperlink ref="N89" r:id="rId50" location="R169" display="https://www.ncbi.nlm.nih.gov/pmc/articles/PMC5788731/?tool=pmcentrez - R169" xr:uid="{00000000-0004-0000-0000-000031000000}"/>
    <hyperlink ref="N90" r:id="rId51" location="R169" display="https://www.ncbi.nlm.nih.gov/pmc/articles/PMC5788731/?tool=pmcentrez - R169" xr:uid="{00000000-0004-0000-0000-000032000000}"/>
    <hyperlink ref="N91" r:id="rId52" location="R35" display="https://www.ncbi.nlm.nih.gov/pmc/articles/PMC5788731/?tool=pmcentrez - R35" xr:uid="{00000000-0004-0000-0000-000033000000}"/>
    <hyperlink ref="N92" r:id="rId53" location="R35" display="https://www.ncbi.nlm.nih.gov/pmc/articles/PMC5788731/?tool=pmcentrez - R35" xr:uid="{00000000-0004-0000-0000-000034000000}"/>
    <hyperlink ref="N93" r:id="rId54" location="R35" display="https://www.ncbi.nlm.nih.gov/pmc/articles/PMC5788731/?tool=pmcentrez - R35" xr:uid="{00000000-0004-0000-0000-000035000000}"/>
    <hyperlink ref="N94" r:id="rId55" location="R169" display="https://www.ncbi.nlm.nih.gov/pmc/articles/PMC5788731/?tool=pmcentrez - R169" xr:uid="{00000000-0004-0000-0000-000036000000}"/>
    <hyperlink ref="N95" r:id="rId56" location="R169" display="https://www.ncbi.nlm.nih.gov/pmc/articles/PMC5788731/?tool=pmcentrez - R169" xr:uid="{00000000-0004-0000-0000-000037000000}"/>
    <hyperlink ref="N96" r:id="rId57" location="R159" display="https://www.ncbi.nlm.nih.gov/pmc/articles/PMC5788731/?tool=pmcentrez - R159" xr:uid="{00000000-0004-0000-0000-000038000000}"/>
    <hyperlink ref="N97" r:id="rId58" location="R161" display="https://www.ncbi.nlm.nih.gov/pmc/articles/PMC5788731/?tool=pmcentrez - R161" xr:uid="{00000000-0004-0000-0000-000039000000}"/>
    <hyperlink ref="N98" r:id="rId59" location="R161" display="https://www.ncbi.nlm.nih.gov/pmc/articles/PMC5788731/?tool=pmcentrez - R161" xr:uid="{00000000-0004-0000-0000-00003A000000}"/>
    <hyperlink ref="N99" r:id="rId60" location="R161" display="https://www.ncbi.nlm.nih.gov/pmc/articles/PMC5788731/?tool=pmcentrez - R161" xr:uid="{00000000-0004-0000-0000-00003B000000}"/>
    <hyperlink ref="N100" r:id="rId61" location="R161" display="https://www.ncbi.nlm.nih.gov/pmc/articles/PMC5788731/?tool=pmcentrez - R161" xr:uid="{00000000-0004-0000-0000-00003C000000}"/>
    <hyperlink ref="N101" r:id="rId62" location="R161" display="https://www.ncbi.nlm.nih.gov/pmc/articles/PMC5788731/?tool=pmcentrez - R161" xr:uid="{00000000-0004-0000-0000-00003D000000}"/>
    <hyperlink ref="N102" r:id="rId63" location="R169" display="https://www.ncbi.nlm.nih.gov/pmc/articles/PMC5788731/?tool=pmcentrez - R169" xr:uid="{00000000-0004-0000-0000-00003E000000}"/>
    <hyperlink ref="N103" r:id="rId64" location="R169" display="https://www.ncbi.nlm.nih.gov/pmc/articles/PMC5788731/?tool=pmcentrez - R169" xr:uid="{00000000-0004-0000-0000-00003F000000}"/>
    <hyperlink ref="N104" r:id="rId65" location="R163" display="https://www.ncbi.nlm.nih.gov/pmc/articles/PMC5788731/?tool=pmcentrez - R163" xr:uid="{00000000-0004-0000-0000-000040000000}"/>
    <hyperlink ref="N105" r:id="rId66" location="R163" display="https://www.ncbi.nlm.nih.gov/pmc/articles/PMC5788731/?tool=pmcentrez - R163" xr:uid="{00000000-0004-0000-0000-000041000000}"/>
    <hyperlink ref="N106" r:id="rId67" location="R163" display="https://www.ncbi.nlm.nih.gov/pmc/articles/PMC5788731/?tool=pmcentrez - R163" xr:uid="{00000000-0004-0000-0000-000042000000}"/>
    <hyperlink ref="N107" r:id="rId68" location="R3" display="https://www.ncbi.nlm.nih.gov/pmc/articles/PMC5788731/?tool=pmcentrez - R3" xr:uid="{00000000-0004-0000-0000-000043000000}"/>
    <hyperlink ref="N108" r:id="rId69" location="R3" display="https://www.ncbi.nlm.nih.gov/pmc/articles/PMC5788731/?tool=pmcentrez - R3" xr:uid="{00000000-0004-0000-0000-000044000000}"/>
    <hyperlink ref="N109" r:id="rId70" location="R3" display="https://www.ncbi.nlm.nih.gov/pmc/articles/PMC5788731/?tool=pmcentrez - R3" xr:uid="{00000000-0004-0000-0000-000045000000}"/>
    <hyperlink ref="N110" r:id="rId71" location="R35" display="https://www.ncbi.nlm.nih.gov/pmc/articles/PMC5788731/?tool=pmcentrez - R35" xr:uid="{00000000-0004-0000-0000-000046000000}"/>
    <hyperlink ref="N111" r:id="rId72" location="R35" display="https://www.ncbi.nlm.nih.gov/pmc/articles/PMC5788731/?tool=pmcentrez - R35" xr:uid="{00000000-0004-0000-0000-000047000000}"/>
    <hyperlink ref="N112" r:id="rId73" location="R35" display="https://www.ncbi.nlm.nih.gov/pmc/articles/PMC5788731/?tool=pmcentrez - R35" xr:uid="{00000000-0004-0000-0000-000048000000}"/>
    <hyperlink ref="N113" r:id="rId74" location="R35" display="https://www.ncbi.nlm.nih.gov/pmc/articles/PMC5788731/?tool=pmcentrez - R35" xr:uid="{00000000-0004-0000-0000-000049000000}"/>
    <hyperlink ref="N114" r:id="rId75" location="R35" display="https://www.ncbi.nlm.nih.gov/pmc/articles/PMC5788731/?tool=pmcentrez - R35" xr:uid="{00000000-0004-0000-0000-00004A000000}"/>
    <hyperlink ref="N115" r:id="rId76" location="R35" display="https://www.ncbi.nlm.nih.gov/pmc/articles/PMC5788731/?tool=pmcentrez - R35" xr:uid="{00000000-0004-0000-0000-00004B000000}"/>
    <hyperlink ref="N116" r:id="rId77" location="R35" display="https://www.ncbi.nlm.nih.gov/pmc/articles/PMC5788731/?tool=pmcentrez - R35" xr:uid="{00000000-0004-0000-0000-00004C000000}"/>
    <hyperlink ref="N117" r:id="rId78" location="R35" display="https://www.ncbi.nlm.nih.gov/pmc/articles/PMC5788731/?tool=pmcentrez - R35" xr:uid="{00000000-0004-0000-0000-00004D000000}"/>
    <hyperlink ref="N118" r:id="rId79" location="R35" display="https://www.ncbi.nlm.nih.gov/pmc/articles/PMC5788731/?tool=pmcentrez - R35" xr:uid="{00000000-0004-0000-0000-00004E000000}"/>
    <hyperlink ref="N119" r:id="rId80" location="R152" display="https://www.ncbi.nlm.nih.gov/pmc/articles/PMC5788731/?tool=pmcentrez - R152" xr:uid="{00000000-0004-0000-0000-00004F000000}"/>
    <hyperlink ref="N120" r:id="rId81" location="R152" display="https://www.ncbi.nlm.nih.gov/pmc/articles/PMC5788731/?tool=pmcentrez - R152" xr:uid="{00000000-0004-0000-0000-000050000000}"/>
    <hyperlink ref="N121" r:id="rId82" location="R35" display="https://www.ncbi.nlm.nih.gov/pmc/articles/PMC5788731/?tool=pmcentrez - R35" xr:uid="{00000000-0004-0000-0000-000051000000}"/>
    <hyperlink ref="N122" r:id="rId83" location="R35" display="https://www.ncbi.nlm.nih.gov/pmc/articles/PMC5788731/?tool=pmcentrez - R35" xr:uid="{00000000-0004-0000-0000-000052000000}"/>
    <hyperlink ref="N123" r:id="rId84" location="R35" display="https://www.ncbi.nlm.nih.gov/pmc/articles/PMC5788731/?tool=pmcentrez - R35" xr:uid="{00000000-0004-0000-0000-000053000000}"/>
    <hyperlink ref="N124" r:id="rId85" location="R35" display="https://www.ncbi.nlm.nih.gov/pmc/articles/PMC5788731/?tool=pmcentrez - R35" xr:uid="{00000000-0004-0000-0000-000054000000}"/>
    <hyperlink ref="N125" r:id="rId86" location="R35" display="https://www.ncbi.nlm.nih.gov/pmc/articles/PMC5788731/?tool=pmcentrez - R35" xr:uid="{00000000-0004-0000-0000-000055000000}"/>
    <hyperlink ref="N126" r:id="rId87" location="R35" display="https://www.ncbi.nlm.nih.gov/pmc/articles/PMC5788731/?tool=pmcentrez - R35" xr:uid="{00000000-0004-0000-0000-000056000000}"/>
    <hyperlink ref="N127" r:id="rId88" location="R178" display="https://www.ncbi.nlm.nih.gov/pmc/articles/PMC5788731/?tool=pmcentrez - R178" xr:uid="{00000000-0004-0000-0000-000057000000}"/>
    <hyperlink ref="N128" r:id="rId89" location="R178" display="https://www.ncbi.nlm.nih.gov/pmc/articles/PMC5788731/?tool=pmcentrez - R178" xr:uid="{00000000-0004-0000-0000-000058000000}"/>
    <hyperlink ref="N129" r:id="rId90" location="R178" display="https://www.ncbi.nlm.nih.gov/pmc/articles/PMC5788731/?tool=pmcentrez - R178" xr:uid="{00000000-0004-0000-0000-000059000000}"/>
    <hyperlink ref="N130" r:id="rId91" location="R178" display="https://www.ncbi.nlm.nih.gov/pmc/articles/PMC5788731/?tool=pmcentrez - R178" xr:uid="{00000000-0004-0000-0000-00005A000000}"/>
    <hyperlink ref="N131" r:id="rId92" location="R178" display="https://www.ncbi.nlm.nih.gov/pmc/articles/PMC5788731/?tool=pmcentrez - R178" xr:uid="{00000000-0004-0000-0000-00005B000000}"/>
    <hyperlink ref="N132" r:id="rId93" location="R35" display="https://www.ncbi.nlm.nih.gov/pmc/articles/PMC5788731/?tool=pmcentrez - R35" xr:uid="{00000000-0004-0000-0000-00005C000000}"/>
    <hyperlink ref="N133" r:id="rId94" location="R35" display="https://www.ncbi.nlm.nih.gov/pmc/articles/PMC5788731/?tool=pmcentrez - R35" xr:uid="{00000000-0004-0000-0000-00005D000000}"/>
    <hyperlink ref="N134" r:id="rId95" location="R35" display="https://www.ncbi.nlm.nih.gov/pmc/articles/PMC5788731/?tool=pmcentrez - R35" xr:uid="{00000000-0004-0000-0000-00005E000000}"/>
    <hyperlink ref="N135" r:id="rId96" location="R152" display="https://www.ncbi.nlm.nih.gov/pmc/articles/PMC5788731/?tool=pmcentrez - R152" xr:uid="{00000000-0004-0000-0000-00005F000000}"/>
    <hyperlink ref="N136" r:id="rId97" location="R152" display="https://www.ncbi.nlm.nih.gov/pmc/articles/PMC5788731/?tool=pmcentrez - R152" xr:uid="{00000000-0004-0000-0000-000060000000}"/>
    <hyperlink ref="N137" r:id="rId98" location="R152" display="https://www.ncbi.nlm.nih.gov/pmc/articles/PMC5788731/?tool=pmcentrez - R152" xr:uid="{00000000-0004-0000-0000-000061000000}"/>
    <hyperlink ref="N138" r:id="rId99" location="R152" display="https://www.ncbi.nlm.nih.gov/pmc/articles/PMC5788731/?tool=pmcentrez - R152" xr:uid="{00000000-0004-0000-0000-000062000000}"/>
    <hyperlink ref="N139" r:id="rId100" location="R157" display="https://www.ncbi.nlm.nih.gov/pmc/articles/PMC5788731/?tool=pmcentrez - R157" xr:uid="{00000000-0004-0000-0000-000063000000}"/>
    <hyperlink ref="N140" r:id="rId101" location="R154" display="https://www.ncbi.nlm.nih.gov/pmc/articles/PMC5788731/?tool=pmcentrez - R154" xr:uid="{00000000-0004-0000-0000-000064000000}"/>
    <hyperlink ref="N141" r:id="rId102" location="R154" display="https://www.ncbi.nlm.nih.gov/pmc/articles/PMC5788731/?tool=pmcentrez - R154" xr:uid="{00000000-0004-0000-0000-000065000000}"/>
    <hyperlink ref="N142" r:id="rId103" location="R154" display="https://www.ncbi.nlm.nih.gov/pmc/articles/PMC5788731/?tool=pmcentrez - R154" xr:uid="{00000000-0004-0000-0000-000066000000}"/>
    <hyperlink ref="N143" r:id="rId104" location="R154" display="https://www.ncbi.nlm.nih.gov/pmc/articles/PMC5788731/?tool=pmcentrez - R154" xr:uid="{00000000-0004-0000-0000-000067000000}"/>
    <hyperlink ref="N144" r:id="rId105" location="R155" display="https://www.ncbi.nlm.nih.gov/pmc/articles/PMC5788731/?tool=pmcentrez - R155" xr:uid="{00000000-0004-0000-0000-000068000000}"/>
    <hyperlink ref="N145" r:id="rId106" location="R155" display="https://www.ncbi.nlm.nih.gov/pmc/articles/PMC5788731/?tool=pmcentrez - R155" xr:uid="{00000000-0004-0000-0000-000069000000}"/>
    <hyperlink ref="N146" r:id="rId107" location="R155" display="https://www.ncbi.nlm.nih.gov/pmc/articles/PMC5788731/?tool=pmcentrez - R155" xr:uid="{00000000-0004-0000-0000-00006A000000}"/>
    <hyperlink ref="N147" r:id="rId108" location="R155" display="https://www.ncbi.nlm.nih.gov/pmc/articles/PMC5788731/?tool=pmcentrez - R155" xr:uid="{00000000-0004-0000-0000-00006B000000}"/>
    <hyperlink ref="L165" r:id="rId109" location="R183" display="https://www.ncbi.nlm.nih.gov/pmc/articles/PMC5788731/?tool=pmcentrez - R183" xr:uid="{00000000-0004-0000-0000-00006C000000}"/>
    <hyperlink ref="L166" r:id="rId110" location="R183" display="https://www.ncbi.nlm.nih.gov/pmc/articles/PMC5788731/?tool=pmcentrez - R183" xr:uid="{00000000-0004-0000-0000-00006D000000}"/>
    <hyperlink ref="L167" r:id="rId111" location="R183" display="https://www.ncbi.nlm.nih.gov/pmc/articles/PMC5788731/?tool=pmcentrez - R183" xr:uid="{00000000-0004-0000-0000-00006E000000}"/>
    <hyperlink ref="L168" r:id="rId112" location="R183" display="https://www.ncbi.nlm.nih.gov/pmc/articles/PMC5788731/?tool=pmcentrez - R183" xr:uid="{00000000-0004-0000-0000-00006F000000}"/>
    <hyperlink ref="L169" r:id="rId113" location="R87" display="https://www.ncbi.nlm.nih.gov/pmc/articles/PMC5788731/?tool=pmcentrez - R87" xr:uid="{00000000-0004-0000-0000-000070000000}"/>
    <hyperlink ref="L170" r:id="rId114" location="R87" display="https://www.ncbi.nlm.nih.gov/pmc/articles/PMC5788731/?tool=pmcentrez - R87" xr:uid="{00000000-0004-0000-0000-000071000000}"/>
    <hyperlink ref="L171" r:id="rId115" location="R87" display="https://www.ncbi.nlm.nih.gov/pmc/articles/PMC5788731/?tool=pmcentrez - R87" xr:uid="{00000000-0004-0000-0000-000072000000}"/>
    <hyperlink ref="L172" r:id="rId116" location="R87" display="https://www.ncbi.nlm.nih.gov/pmc/articles/PMC5788731/?tool=pmcentrez - R87" xr:uid="{00000000-0004-0000-0000-000073000000}"/>
    <hyperlink ref="L173" r:id="rId117" location="R87" display="https://www.ncbi.nlm.nih.gov/pmc/articles/PMC5788731/?tool=pmcentrez - R87" xr:uid="{00000000-0004-0000-0000-000074000000}"/>
    <hyperlink ref="L174" r:id="rId118" location="R87" display="https://www.ncbi.nlm.nih.gov/pmc/articles/PMC5788731/?tool=pmcentrez - R87" xr:uid="{00000000-0004-0000-0000-000075000000}"/>
    <hyperlink ref="L175" r:id="rId119" location="R9" display="https://www.ncbi.nlm.nih.gov/pmc/articles/PMC5788731/?tool=pmcentrez - R9" xr:uid="{00000000-0004-0000-0000-000076000000}"/>
    <hyperlink ref="L176" r:id="rId120" location="R9" display="https://www.ncbi.nlm.nih.gov/pmc/articles/PMC5788731/?tool=pmcentrez - R9" xr:uid="{00000000-0004-0000-0000-000077000000}"/>
    <hyperlink ref="L177" r:id="rId121" location="R9" display="https://www.ncbi.nlm.nih.gov/pmc/articles/PMC5788731/?tool=pmcentrez - R9" xr:uid="{00000000-0004-0000-0000-000078000000}"/>
    <hyperlink ref="L178" r:id="rId122" location="R9" display="https://www.ncbi.nlm.nih.gov/pmc/articles/PMC5788731/?tool=pmcentrez - R9" xr:uid="{00000000-0004-0000-0000-000079000000}"/>
    <hyperlink ref="L179" r:id="rId123" location="R9" display="https://www.ncbi.nlm.nih.gov/pmc/articles/PMC5788731/?tool=pmcentrez - R9" xr:uid="{00000000-0004-0000-0000-00007A000000}"/>
    <hyperlink ref="L180" r:id="rId124" location="R9" display="https://www.ncbi.nlm.nih.gov/pmc/articles/PMC5788731/?tool=pmcentrez - R9" xr:uid="{00000000-0004-0000-0000-00007B000000}"/>
    <hyperlink ref="L181" r:id="rId125" location="R183" display="https://www.ncbi.nlm.nih.gov/pmc/articles/PMC5788731/?tool=pmcentrez - R183" xr:uid="{00000000-0004-0000-0000-00007C000000}"/>
    <hyperlink ref="L182" r:id="rId126" location="R183" display="https://www.ncbi.nlm.nih.gov/pmc/articles/PMC5788731/?tool=pmcentrez - R183" xr:uid="{00000000-0004-0000-0000-00007D000000}"/>
    <hyperlink ref="O205" r:id="rId127" location="R108" display="https://www.ncbi.nlm.nih.gov/pmc/articles/PMC5788731/?tool=pmcentrez - R108" xr:uid="{00000000-0004-0000-0000-00007E000000}"/>
    <hyperlink ref="O206" r:id="rId128" location="R179" display="https://www.ncbi.nlm.nih.gov/pmc/articles/PMC5788731/?tool=pmcentrez - R179" xr:uid="{00000000-0004-0000-0000-00007F000000}"/>
    <hyperlink ref="O207" r:id="rId129" location="R180" display="https://www.ncbi.nlm.nih.gov/pmc/articles/PMC5788731/?tool=pmcentrez - R180" xr:uid="{00000000-0004-0000-0000-000080000000}"/>
    <hyperlink ref="O208" r:id="rId130" location="R37" display="https://www.ncbi.nlm.nih.gov/pmc/articles/PMC5788731/?tool=pmcentrez - R37" xr:uid="{00000000-0004-0000-0000-000081000000}"/>
    <hyperlink ref="O209" r:id="rId131" location="R37" display="https://www.ncbi.nlm.nih.gov/pmc/articles/PMC5788731/?tool=pmcentrez - R37" xr:uid="{00000000-0004-0000-0000-000082000000}"/>
    <hyperlink ref="O210" r:id="rId132" location="R75" display="https://www.ncbi.nlm.nih.gov/pmc/articles/PMC5788731/?tool=pmcentrez - R75" xr:uid="{00000000-0004-0000-0000-000083000000}"/>
    <hyperlink ref="O211" r:id="rId133" location="R75" display="https://www.ncbi.nlm.nih.gov/pmc/articles/PMC5788731/?tool=pmcentrez - R75" xr:uid="{00000000-0004-0000-0000-000084000000}"/>
    <hyperlink ref="O212" r:id="rId134" location="R40" display="https://www.ncbi.nlm.nih.gov/pmc/articles/PMC5788731/?tool=pmcentrez - R40" xr:uid="{00000000-0004-0000-0000-000085000000}"/>
    <hyperlink ref="O213" r:id="rId135" location="R40" display="https://www.ncbi.nlm.nih.gov/pmc/articles/PMC5788731/?tool=pmcentrez - R40" xr:uid="{00000000-0004-0000-0000-000086000000}"/>
    <hyperlink ref="O214" r:id="rId136" location="R37" display="https://www.ncbi.nlm.nih.gov/pmc/articles/PMC5788731/?tool=pmcentrez - R37" xr:uid="{00000000-0004-0000-0000-000087000000}"/>
    <hyperlink ref="O215" r:id="rId137" location="R37" display="https://www.ncbi.nlm.nih.gov/pmc/articles/PMC5788731/?tool=pmcentrez - R37" xr:uid="{00000000-0004-0000-0000-000088000000}"/>
    <hyperlink ref="O216" r:id="rId138" location="R44" display="https://www.ncbi.nlm.nih.gov/pmc/articles/PMC5788731/?tool=pmcentrez - R44" xr:uid="{00000000-0004-0000-0000-000089000000}"/>
    <hyperlink ref="O217" r:id="rId139" location="R44" display="https://www.ncbi.nlm.nih.gov/pmc/articles/PMC5788731/?tool=pmcentrez - R44" xr:uid="{00000000-0004-0000-0000-00008A000000}"/>
    <hyperlink ref="O218" r:id="rId140" location="R44" display="https://www.ncbi.nlm.nih.gov/pmc/articles/PMC5788731/?tool=pmcentrez - R44" xr:uid="{00000000-0004-0000-0000-00008B000000}"/>
    <hyperlink ref="L236" r:id="rId141" location="R47" display="https://www.ncbi.nlm.nih.gov/pmc/articles/PMC5788731/?tool=pmcentrez - R47" xr:uid="{00000000-0004-0000-0000-00008C000000}"/>
    <hyperlink ref="L237" r:id="rId142" location="R47" display="https://www.ncbi.nlm.nih.gov/pmc/articles/PMC5788731/?tool=pmcentrez - R47" xr:uid="{00000000-0004-0000-0000-00008D000000}"/>
    <hyperlink ref="L238" r:id="rId143" location="R115" display="https://www.ncbi.nlm.nih.gov/pmc/articles/PMC5788731/?tool=pmcentrez - R115" xr:uid="{00000000-0004-0000-0000-00008E000000}"/>
    <hyperlink ref="L239" r:id="rId144" location="R115" display="https://www.ncbi.nlm.nih.gov/pmc/articles/PMC5788731/?tool=pmcentrez - R115" xr:uid="{00000000-0004-0000-0000-00008F000000}"/>
    <hyperlink ref="L240" r:id="rId145" location="R115" display="https://www.ncbi.nlm.nih.gov/pmc/articles/PMC5788731/?tool=pmcentrez - R115" xr:uid="{00000000-0004-0000-0000-000090000000}"/>
    <hyperlink ref="L241" r:id="rId146" location="R115" display="https://www.ncbi.nlm.nih.gov/pmc/articles/PMC5788731/?tool=pmcentrez - R115" xr:uid="{00000000-0004-0000-0000-000091000000}"/>
    <hyperlink ref="L242" r:id="rId147" location="R115" display="https://www.ncbi.nlm.nih.gov/pmc/articles/PMC5788731/?tool=pmcentrez - R115" xr:uid="{00000000-0004-0000-0000-000092000000}"/>
    <hyperlink ref="L243" r:id="rId148" location="R115" display="https://www.ncbi.nlm.nih.gov/pmc/articles/PMC5788731/?tool=pmcentrez - R115" xr:uid="{00000000-0004-0000-0000-000093000000}"/>
    <hyperlink ref="L244" r:id="rId149" location="R115" display="https://www.ncbi.nlm.nih.gov/pmc/articles/PMC5788731/?tool=pmcentrez - R115" xr:uid="{00000000-0004-0000-0000-000094000000}"/>
    <hyperlink ref="L245" r:id="rId150" location="R115" display="https://www.ncbi.nlm.nih.gov/pmc/articles/PMC5788731/?tool=pmcentrez - R115" xr:uid="{00000000-0004-0000-0000-000095000000}"/>
    <hyperlink ref="L246" r:id="rId151" location="R115" display="https://www.ncbi.nlm.nih.gov/pmc/articles/PMC5788731/?tool=pmcentrez - R115" xr:uid="{00000000-0004-0000-0000-000096000000}"/>
    <hyperlink ref="L247" r:id="rId152" location="R115" display="https://www.ncbi.nlm.nih.gov/pmc/articles/PMC5788731/?tool=pmcentrez - R115" xr:uid="{00000000-0004-0000-0000-000097000000}"/>
    <hyperlink ref="L248" r:id="rId153" location="R115" display="https://www.ncbi.nlm.nih.gov/pmc/articles/PMC5788731/?tool=pmcentrez - R115" xr:uid="{00000000-0004-0000-0000-000098000000}"/>
    <hyperlink ref="L263" r:id="rId154" location="R93" display="https://www.ncbi.nlm.nih.gov/pmc/articles/PMC5788731/?tool=pmcentrez - R93" xr:uid="{00000000-0004-0000-0000-000099000000}"/>
    <hyperlink ref="L264" r:id="rId155" location="R187" display="https://www.ncbi.nlm.nih.gov/pmc/articles/PMC5788731/?tool=pmcentrez - R187" xr:uid="{00000000-0004-0000-0000-00009A000000}"/>
    <hyperlink ref="L265" r:id="rId156" location="R187" display="https://www.ncbi.nlm.nih.gov/pmc/articles/PMC5788731/?tool=pmcentrez - R187" xr:uid="{00000000-0004-0000-0000-00009B000000}"/>
    <hyperlink ref="L266" r:id="rId157" location="R187" display="https://www.ncbi.nlm.nih.gov/pmc/articles/PMC5788731/?tool=pmcentrez - R187" xr:uid="{00000000-0004-0000-0000-00009C000000}"/>
    <hyperlink ref="L267" r:id="rId158" location="R187" display="https://www.ncbi.nlm.nih.gov/pmc/articles/PMC5788731/?tool=pmcentrez - R187" xr:uid="{00000000-0004-0000-0000-00009D000000}"/>
    <hyperlink ref="L268" r:id="rId159" location="R41" display="https://www.ncbi.nlm.nih.gov/pmc/articles/PMC5788731/?tool=pmcentrez - R41" xr:uid="{00000000-0004-0000-0000-00009E000000}"/>
    <hyperlink ref="L269" r:id="rId160" location="R41" display="https://www.ncbi.nlm.nih.gov/pmc/articles/PMC5788731/?tool=pmcentrez - R41" xr:uid="{00000000-0004-0000-0000-00009F000000}"/>
    <hyperlink ref="L270" r:id="rId161" location="R41" display="https://www.ncbi.nlm.nih.gov/pmc/articles/PMC5788731/?tool=pmcentrez - R41" xr:uid="{00000000-0004-0000-0000-0000A0000000}"/>
    <hyperlink ref="L271" r:id="rId162" location="R96" display="https://www.ncbi.nlm.nih.gov/pmc/articles/PMC5788731/?tool=pmcentrez - R96" xr:uid="{00000000-0004-0000-0000-0000A1000000}"/>
    <hyperlink ref="L272" r:id="rId163" location="R96" display="https://www.ncbi.nlm.nih.gov/pmc/articles/PMC5788731/?tool=pmcentrez - R96" xr:uid="{00000000-0004-0000-0000-0000A2000000}"/>
    <hyperlink ref="L273" r:id="rId164" location="R96" display="https://www.ncbi.nlm.nih.gov/pmc/articles/PMC5788731/?tool=pmcentrez - R96" xr:uid="{00000000-0004-0000-0000-0000A3000000}"/>
    <hyperlink ref="L274" r:id="rId165" location="R96" display="https://www.ncbi.nlm.nih.gov/pmc/articles/PMC5788731/?tool=pmcentrez - R96" xr:uid="{00000000-0004-0000-0000-0000A4000000}"/>
    <hyperlink ref="L275" r:id="rId166" location="R96" display="https://www.ncbi.nlm.nih.gov/pmc/articles/PMC5788731/?tool=pmcentrez - R96" xr:uid="{00000000-0004-0000-0000-0000A5000000}"/>
    <hyperlink ref="L276" r:id="rId167" location="R96" display="https://www.ncbi.nlm.nih.gov/pmc/articles/PMC5788731/?tool=pmcentrez - R96" xr:uid="{00000000-0004-0000-0000-0000A6000000}"/>
    <hyperlink ref="L277" r:id="rId168" location="R206" display="https://www.ncbi.nlm.nih.gov/pmc/articles/PMC5788731/?tool=pmcentrez - R206" xr:uid="{00000000-0004-0000-0000-0000A7000000}"/>
    <hyperlink ref="L278" r:id="rId169" location="R140" display="https://www.ncbi.nlm.nih.gov/pmc/articles/PMC5788731/?tool=pmcentrez - R140" xr:uid="{00000000-0004-0000-0000-0000A8000000}"/>
    <hyperlink ref="L279" r:id="rId170" location="R140" display="https://www.ncbi.nlm.nih.gov/pmc/articles/PMC5788731/?tool=pmcentrez - R140" xr:uid="{00000000-0004-0000-0000-0000A9000000}"/>
    <hyperlink ref="N297" r:id="rId171" location="R39" display="https://www.ncbi.nlm.nih.gov/pmc/articles/PMC5788731/?tool=pmcentrez - R39" xr:uid="{00000000-0004-0000-0000-0000AA000000}"/>
    <hyperlink ref="N298" r:id="rId172" location="R39" display="https://www.ncbi.nlm.nih.gov/pmc/articles/PMC5788731/?tool=pmcentrez - R39" xr:uid="{00000000-0004-0000-0000-0000AB000000}"/>
    <hyperlink ref="N299" r:id="rId173" location="R39" display="https://www.ncbi.nlm.nih.gov/pmc/articles/PMC5788731/?tool=pmcentrez - R39" xr:uid="{00000000-0004-0000-0000-0000AC000000}"/>
    <hyperlink ref="N300" r:id="rId174" location="R188" display="https://www.ncbi.nlm.nih.gov/pmc/articles/PMC5788731/?tool=pmcentrez - R188" xr:uid="{00000000-0004-0000-0000-0000AD000000}"/>
    <hyperlink ref="N301" r:id="rId175" location="R188" display="https://www.ncbi.nlm.nih.gov/pmc/articles/PMC5788731/?tool=pmcentrez - R188" xr:uid="{00000000-0004-0000-0000-0000AE000000}"/>
    <hyperlink ref="N302" r:id="rId176" location="R188" display="https://www.ncbi.nlm.nih.gov/pmc/articles/PMC5788731/?tool=pmcentrez - R188" xr:uid="{00000000-0004-0000-0000-0000AF000000}"/>
    <hyperlink ref="N303" r:id="rId177" location="R188" display="https://www.ncbi.nlm.nih.gov/pmc/articles/PMC5788731/?tool=pmcentrez - R188" xr:uid="{00000000-0004-0000-0000-0000B0000000}"/>
    <hyperlink ref="N304" r:id="rId178" location="R188" display="https://www.ncbi.nlm.nih.gov/pmc/articles/PMC5788731/?tool=pmcentrez - R188" xr:uid="{00000000-0004-0000-0000-0000B1000000}"/>
    <hyperlink ref="N305" r:id="rId179" location="R117" display="https://www.ncbi.nlm.nih.gov/pmc/articles/PMC5788731/?tool=pmcentrez - R117" xr:uid="{00000000-0004-0000-0000-0000B2000000}"/>
    <hyperlink ref="N306" r:id="rId180" location="R117" display="https://www.ncbi.nlm.nih.gov/pmc/articles/PMC5788731/?tool=pmcentrez - R117" xr:uid="{00000000-0004-0000-0000-0000B3000000}"/>
    <hyperlink ref="N307" r:id="rId181" location="R117" display="https://www.ncbi.nlm.nih.gov/pmc/articles/PMC5788731/?tool=pmcentrez - R117" xr:uid="{00000000-0004-0000-0000-0000B4000000}"/>
    <hyperlink ref="N308" r:id="rId182" location="R117" display="https://www.ncbi.nlm.nih.gov/pmc/articles/PMC5788731/?tool=pmcentrez - R117" xr:uid="{00000000-0004-0000-0000-0000B5000000}"/>
    <hyperlink ref="N309" r:id="rId183" location="R117" display="https://www.ncbi.nlm.nih.gov/pmc/articles/PMC5788731/?tool=pmcentrez - R117" xr:uid="{00000000-0004-0000-0000-0000B6000000}"/>
    <hyperlink ref="N310" r:id="rId184" location="R31" display="https://www.ncbi.nlm.nih.gov/pmc/articles/PMC5788731/?tool=pmcentrez - R31" xr:uid="{00000000-0004-0000-0000-0000B7000000}"/>
    <hyperlink ref="N311" r:id="rId185" location="R32" display="https://www.ncbi.nlm.nih.gov/pmc/articles/PMC5788731/?tool=pmcentrez - R32" xr:uid="{00000000-0004-0000-0000-0000B8000000}"/>
    <hyperlink ref="N312" r:id="rId186" location="R165" display="https://www.ncbi.nlm.nih.gov/pmc/articles/PMC5788731/?tool=pmcentrez - R165" xr:uid="{00000000-0004-0000-0000-0000B9000000}"/>
    <hyperlink ref="N313" r:id="rId187" location="R165" display="https://www.ncbi.nlm.nih.gov/pmc/articles/PMC5788731/?tool=pmcentrez - R165" xr:uid="{00000000-0004-0000-0000-0000BA000000}"/>
    <hyperlink ref="N314" r:id="rId188" location="R165" display="https://www.ncbi.nlm.nih.gov/pmc/articles/PMC5788731/?tool=pmcentrez - R165" xr:uid="{00000000-0004-0000-0000-0000BB000000}"/>
    <hyperlink ref="N315" r:id="rId189" location="R165" display="https://www.ncbi.nlm.nih.gov/pmc/articles/PMC5788731/?tool=pmcentrez - R165" xr:uid="{00000000-0004-0000-0000-0000BC000000}"/>
    <hyperlink ref="N316" r:id="rId190" location="R165" display="https://www.ncbi.nlm.nih.gov/pmc/articles/PMC5788731/?tool=pmcentrez - R165" xr:uid="{00000000-0004-0000-0000-0000BD000000}"/>
    <hyperlink ref="N317" r:id="rId191" location="R170" display="https://www.ncbi.nlm.nih.gov/pmc/articles/PMC5788731/?tool=pmcentrez - R170" xr:uid="{00000000-0004-0000-0000-0000BE000000}"/>
    <hyperlink ref="N318" r:id="rId192" location="R170" display="https://www.ncbi.nlm.nih.gov/pmc/articles/PMC5788731/?tool=pmcentrez - R170" xr:uid="{00000000-0004-0000-0000-0000BF000000}"/>
    <hyperlink ref="N319" r:id="rId193" location="R80" display="https://www.ncbi.nlm.nih.gov/pmc/articles/PMC5788731/?tool=pmcentrez - R80" xr:uid="{00000000-0004-0000-0000-0000C0000000}"/>
    <hyperlink ref="L336" r:id="rId194" location="R3" display="https://www.ncbi.nlm.nih.gov/pmc/articles/PMC5788731/?tool=pmcentrez - R3" xr:uid="{00000000-0004-0000-0000-0000C1000000}"/>
    <hyperlink ref="L337" r:id="rId195" location="R3" display="https://www.ncbi.nlm.nih.gov/pmc/articles/PMC5788731/?tool=pmcentrez - R3" xr:uid="{00000000-0004-0000-0000-0000C2000000}"/>
    <hyperlink ref="L338" r:id="rId196" location="R3" display="https://www.ncbi.nlm.nih.gov/pmc/articles/PMC5788731/?tool=pmcentrez - R3" xr:uid="{00000000-0004-0000-0000-0000C3000000}"/>
    <hyperlink ref="L339" r:id="rId197" location="R127" display="https://www.ncbi.nlm.nih.gov/pmc/articles/PMC5788731/?tool=pmcentrez - R127" xr:uid="{00000000-0004-0000-0000-0000C4000000}"/>
    <hyperlink ref="L340" r:id="rId198" location="R127" display="https://www.ncbi.nlm.nih.gov/pmc/articles/PMC5788731/?tool=pmcentrez - R127" xr:uid="{00000000-0004-0000-0000-0000C5000000}"/>
    <hyperlink ref="L341" r:id="rId199" location="R127" display="https://www.ncbi.nlm.nih.gov/pmc/articles/PMC5788731/?tool=pmcentrez - R127" xr:uid="{00000000-0004-0000-0000-0000C6000000}"/>
    <hyperlink ref="L342" r:id="rId200" location="R127" display="https://www.ncbi.nlm.nih.gov/pmc/articles/PMC5788731/?tool=pmcentrez - R127" xr:uid="{00000000-0004-0000-0000-0000C7000000}"/>
    <hyperlink ref="L343" r:id="rId201" location="R127" display="https://www.ncbi.nlm.nih.gov/pmc/articles/PMC5788731/?tool=pmcentrez - R127" xr:uid="{00000000-0004-0000-0000-0000C8000000}"/>
    <hyperlink ref="L344" r:id="rId202" location="R127" display="https://www.ncbi.nlm.nih.gov/pmc/articles/PMC5788731/?tool=pmcentrez - R127" xr:uid="{00000000-0004-0000-0000-0000C9000000}"/>
    <hyperlink ref="L345" r:id="rId203" location="R3" display="https://www.ncbi.nlm.nih.gov/pmc/articles/PMC5788731/?tool=pmcentrez - R3" xr:uid="{00000000-0004-0000-0000-0000CA000000}"/>
    <hyperlink ref="L346" r:id="rId204" location="R3" display="https://www.ncbi.nlm.nih.gov/pmc/articles/PMC5788731/?tool=pmcentrez - R3" xr:uid="{00000000-0004-0000-0000-0000CB000000}"/>
    <hyperlink ref="L347" r:id="rId205" location="R3" display="https://www.ncbi.nlm.nih.gov/pmc/articles/PMC5788731/?tool=pmcentrez - R3" xr:uid="{00000000-0004-0000-0000-0000CC000000}"/>
    <hyperlink ref="L348" r:id="rId206" location="R127" display="https://www.ncbi.nlm.nih.gov/pmc/articles/PMC5788731/?tool=pmcentrez - R127" xr:uid="{00000000-0004-0000-0000-0000CD000000}"/>
    <hyperlink ref="L349" r:id="rId207" location="R127" display="https://www.ncbi.nlm.nih.gov/pmc/articles/PMC5788731/?tool=pmcentrez - R127" xr:uid="{00000000-0004-0000-0000-0000CE000000}"/>
    <hyperlink ref="L350" r:id="rId208" location="R127" display="https://www.ncbi.nlm.nih.gov/pmc/articles/PMC5788731/?tool=pmcentrez - R127" xr:uid="{00000000-0004-0000-0000-0000CF000000}"/>
    <hyperlink ref="L351" r:id="rId209" location="R46" display="https://www.ncbi.nlm.nih.gov/pmc/articles/PMC5788731/?tool=pmcentrez - R46" xr:uid="{00000000-0004-0000-0000-0000D0000000}"/>
    <hyperlink ref="L352" r:id="rId210" location="R46" display="https://www.ncbi.nlm.nih.gov/pmc/articles/PMC5788731/?tool=pmcentrez - R46" xr:uid="{00000000-0004-0000-0000-0000D1000000}"/>
    <hyperlink ref="L353" r:id="rId211" location="R46" display="https://www.ncbi.nlm.nih.gov/pmc/articles/PMC5788731/?tool=pmcentrez - R46" xr:uid="{00000000-0004-0000-0000-0000D2000000}"/>
    <hyperlink ref="L354" r:id="rId212" location="R46" display="https://www.ncbi.nlm.nih.gov/pmc/articles/PMC5788731/?tool=pmcentrez - R46" xr:uid="{00000000-0004-0000-0000-0000D3000000}"/>
    <hyperlink ref="L355" r:id="rId213" location="R46" display="https://www.ncbi.nlm.nih.gov/pmc/articles/PMC5788731/?tool=pmcentrez - R46" xr:uid="{00000000-0004-0000-0000-0000D4000000}"/>
    <hyperlink ref="L356" r:id="rId214" location="R46" display="https://www.ncbi.nlm.nih.gov/pmc/articles/PMC5788731/?tool=pmcentrez - R46" xr:uid="{00000000-0004-0000-0000-0000D5000000}"/>
    <hyperlink ref="L357" r:id="rId215" location="R46" display="https://www.ncbi.nlm.nih.gov/pmc/articles/PMC5788731/?tool=pmcentrez - R46" xr:uid="{00000000-0004-0000-0000-0000D6000000}"/>
    <hyperlink ref="L358" r:id="rId216" location="R46" display="https://www.ncbi.nlm.nih.gov/pmc/articles/PMC5788731/?tool=pmcentrez - R46" xr:uid="{00000000-0004-0000-0000-0000D7000000}"/>
    <hyperlink ref="L359" r:id="rId217" location="R46" display="https://www.ncbi.nlm.nih.gov/pmc/articles/PMC5788731/?tool=pmcentrez - R46" xr:uid="{00000000-0004-0000-0000-0000D8000000}"/>
    <hyperlink ref="L360" r:id="rId218" location="R46" display="https://www.ncbi.nlm.nih.gov/pmc/articles/PMC5788731/?tool=pmcentrez - R46" xr:uid="{00000000-0004-0000-0000-0000D9000000}"/>
    <hyperlink ref="L361" r:id="rId219" location="R46" display="https://www.ncbi.nlm.nih.gov/pmc/articles/PMC5788731/?tool=pmcentrez - R46" xr:uid="{00000000-0004-0000-0000-0000DA000000}"/>
    <hyperlink ref="L362" r:id="rId220" location="R46" display="https://www.ncbi.nlm.nih.gov/pmc/articles/PMC5788731/?tool=pmcentrez - R46" xr:uid="{00000000-0004-0000-0000-0000DB000000}"/>
    <hyperlink ref="L363" r:id="rId221" location="R46" display="https://www.ncbi.nlm.nih.gov/pmc/articles/PMC5788731/?tool=pmcentrez - R46" xr:uid="{00000000-0004-0000-0000-0000DC000000}"/>
    <hyperlink ref="L364" r:id="rId222" location="R46" display="https://www.ncbi.nlm.nih.gov/pmc/articles/PMC5788731/?tool=pmcentrez - R46" xr:uid="{00000000-0004-0000-0000-0000DD000000}"/>
    <hyperlink ref="L365" r:id="rId223" location="R46" display="https://www.ncbi.nlm.nih.gov/pmc/articles/PMC5788731/?tool=pmcentrez - R46" xr:uid="{00000000-0004-0000-0000-0000DE000000}"/>
    <hyperlink ref="L366" r:id="rId224" location="R46" display="https://www.ncbi.nlm.nih.gov/pmc/articles/PMC5788731/?tool=pmcentrez - R46" xr:uid="{00000000-0004-0000-0000-0000DF000000}"/>
    <hyperlink ref="L367" r:id="rId225" location="R46" display="https://www.ncbi.nlm.nih.gov/pmc/articles/PMC5788731/?tool=pmcentrez - R46" xr:uid="{00000000-0004-0000-0000-0000E0000000}"/>
    <hyperlink ref="L368" r:id="rId226" location="R46" display="https://www.ncbi.nlm.nih.gov/pmc/articles/PMC5788731/?tool=pmcentrez - R46" xr:uid="{00000000-0004-0000-0000-0000E1000000}"/>
    <hyperlink ref="L369" r:id="rId227" location="R46" display="https://www.ncbi.nlm.nih.gov/pmc/articles/PMC5788731/?tool=pmcentrez - R46" xr:uid="{00000000-0004-0000-0000-0000E2000000}"/>
    <hyperlink ref="L370" r:id="rId228" location="R46" display="https://www.ncbi.nlm.nih.gov/pmc/articles/PMC5788731/?tool=pmcentrez - R46" xr:uid="{00000000-0004-0000-0000-0000E3000000}"/>
    <hyperlink ref="L371" r:id="rId229" location="R94" display="https://www.ncbi.nlm.nih.gov/pmc/articles/PMC5788731/?tool=pmcentrez - R94" xr:uid="{00000000-0004-0000-0000-0000E4000000}"/>
    <hyperlink ref="L372" r:id="rId230" location="R94" display="https://www.ncbi.nlm.nih.gov/pmc/articles/PMC5788731/?tool=pmcentrez - R94" xr:uid="{00000000-0004-0000-0000-0000E5000000}"/>
    <hyperlink ref="L373" r:id="rId231" location="R94" display="https://www.ncbi.nlm.nih.gov/pmc/articles/PMC5788731/?tool=pmcentrez - R94" xr:uid="{00000000-0004-0000-0000-0000E6000000}"/>
    <hyperlink ref="L374" r:id="rId232" location="R94" display="https://www.ncbi.nlm.nih.gov/pmc/articles/PMC5788731/?tool=pmcentrez - R94" xr:uid="{00000000-0004-0000-0000-0000E7000000}"/>
    <hyperlink ref="L375" r:id="rId233" location="R94" display="https://www.ncbi.nlm.nih.gov/pmc/articles/PMC5788731/?tool=pmcentrez - R94" xr:uid="{00000000-0004-0000-0000-0000E8000000}"/>
    <hyperlink ref="L376" r:id="rId234" location="R94" display="https://www.ncbi.nlm.nih.gov/pmc/articles/PMC5788731/?tool=pmcentrez - R94" xr:uid="{00000000-0004-0000-0000-0000E9000000}"/>
    <hyperlink ref="L377" r:id="rId235" location="R46" display="https://www.ncbi.nlm.nih.gov/pmc/articles/PMC5788731/?tool=pmcentrez - R46" xr:uid="{00000000-0004-0000-0000-0000EA000000}"/>
    <hyperlink ref="L378" r:id="rId236" location="R46" display="https://www.ncbi.nlm.nih.gov/pmc/articles/PMC5788731/?tool=pmcentrez - R46" xr:uid="{00000000-0004-0000-0000-0000EB000000}"/>
    <hyperlink ref="L379" r:id="rId237" location="R46" display="https://www.ncbi.nlm.nih.gov/pmc/articles/PMC5788731/?tool=pmcentrez - R46" xr:uid="{00000000-0004-0000-0000-0000EC000000}"/>
    <hyperlink ref="L380" r:id="rId238" location="R46" display="https://www.ncbi.nlm.nih.gov/pmc/articles/PMC5788731/?tool=pmcentrez - R46" xr:uid="{00000000-0004-0000-0000-0000ED000000}"/>
    <hyperlink ref="L381" r:id="rId239" location="R46" display="https://www.ncbi.nlm.nih.gov/pmc/articles/PMC5788731/?tool=pmcentrez - R46" xr:uid="{00000000-0004-0000-0000-0000EE000000}"/>
    <hyperlink ref="L382" r:id="rId240" location="R46" display="https://www.ncbi.nlm.nih.gov/pmc/articles/PMC5788731/?tool=pmcentrez - R46" xr:uid="{00000000-0004-0000-0000-0000EF000000}"/>
    <hyperlink ref="L383" r:id="rId241" location="R11" display="https://www.ncbi.nlm.nih.gov/pmc/articles/PMC5788731/?tool=pmcentrez - R11" xr:uid="{00000000-0004-0000-0000-0000F0000000}"/>
    <hyperlink ref="L384" r:id="rId242" location="R11" display="https://www.ncbi.nlm.nih.gov/pmc/articles/PMC5788731/?tool=pmcentrez - R11" xr:uid="{00000000-0004-0000-0000-0000F1000000}"/>
    <hyperlink ref="L385" r:id="rId243" location="R11" display="https://www.ncbi.nlm.nih.gov/pmc/articles/PMC5788731/?tool=pmcentrez - R11" xr:uid="{00000000-0004-0000-0000-0000F2000000}"/>
    <hyperlink ref="L386" r:id="rId244" location="R11" display="https://www.ncbi.nlm.nih.gov/pmc/articles/PMC5788731/?tool=pmcentrez - R11" xr:uid="{00000000-0004-0000-0000-0000F3000000}"/>
    <hyperlink ref="L387" r:id="rId245" location="R11" display="https://www.ncbi.nlm.nih.gov/pmc/articles/PMC5788731/?tool=pmcentrez - R11" xr:uid="{00000000-0004-0000-0000-0000F4000000}"/>
    <hyperlink ref="L388" r:id="rId246" location="R11" display="https://www.ncbi.nlm.nih.gov/pmc/articles/PMC5788731/?tool=pmcentrez - R11" xr:uid="{00000000-0004-0000-0000-0000F5000000}"/>
    <hyperlink ref="L389" r:id="rId247" location="R11" display="https://www.ncbi.nlm.nih.gov/pmc/articles/PMC5788731/?tool=pmcentrez - R11" xr:uid="{00000000-0004-0000-0000-0000F6000000}"/>
    <hyperlink ref="L390" r:id="rId248" location="R11" display="https://www.ncbi.nlm.nih.gov/pmc/articles/PMC5788731/?tool=pmcentrez - R11" xr:uid="{00000000-0004-0000-0000-0000F7000000}"/>
    <hyperlink ref="L391" r:id="rId249" location="R11" display="https://www.ncbi.nlm.nih.gov/pmc/articles/PMC5788731/?tool=pmcentrez - R11" xr:uid="{00000000-0004-0000-0000-0000F8000000}"/>
    <hyperlink ref="L392" r:id="rId250" location="R11" display="https://www.ncbi.nlm.nih.gov/pmc/articles/PMC5788731/?tool=pmcentrez - R11" xr:uid="{00000000-0004-0000-0000-0000F9000000}"/>
    <hyperlink ref="L393" r:id="rId251" location="R11" display="https://www.ncbi.nlm.nih.gov/pmc/articles/PMC5788731/?tool=pmcentrez - R11" xr:uid="{00000000-0004-0000-0000-0000FA000000}"/>
    <hyperlink ref="L394" r:id="rId252" location="R11" display="https://www.ncbi.nlm.nih.gov/pmc/articles/PMC5788731/?tool=pmcentrez - R11" xr:uid="{00000000-0004-0000-0000-0000FB000000}"/>
    <hyperlink ref="L395" r:id="rId253" location="R11" display="https://www.ncbi.nlm.nih.gov/pmc/articles/PMC5788731/?tool=pmcentrez - R11" xr:uid="{00000000-0004-0000-0000-0000FC000000}"/>
    <hyperlink ref="L396" r:id="rId254" location="R11" display="https://www.ncbi.nlm.nih.gov/pmc/articles/PMC5788731/?tool=pmcentrez - R11" xr:uid="{00000000-0004-0000-0000-0000FD000000}"/>
    <hyperlink ref="L397" r:id="rId255" location="R11" display="https://www.ncbi.nlm.nih.gov/pmc/articles/PMC5788731/?tool=pmcentrez - R11" xr:uid="{00000000-0004-0000-0000-0000FE000000}"/>
    <hyperlink ref="L398" r:id="rId256" location="R11" display="https://www.ncbi.nlm.nih.gov/pmc/articles/PMC5788731/?tool=pmcentrez - R11" xr:uid="{00000000-0004-0000-0000-0000FF000000}"/>
    <hyperlink ref="L399" r:id="rId257" location="R94" display="https://www.ncbi.nlm.nih.gov/pmc/articles/PMC5788731/?tool=pmcentrez - R94" xr:uid="{00000000-0004-0000-0000-000000010000}"/>
    <hyperlink ref="L400" r:id="rId258" location="R94" display="https://www.ncbi.nlm.nih.gov/pmc/articles/PMC5788731/?tool=pmcentrez - R94" xr:uid="{00000000-0004-0000-0000-000001010000}"/>
    <hyperlink ref="L401" r:id="rId259" location="R94" display="https://www.ncbi.nlm.nih.gov/pmc/articles/PMC5788731/?tool=pmcentrez - R94" xr:uid="{00000000-0004-0000-0000-000002010000}"/>
    <hyperlink ref="L402" r:id="rId260" location="R94" display="https://www.ncbi.nlm.nih.gov/pmc/articles/PMC5788731/?tool=pmcentrez - R94" xr:uid="{00000000-0004-0000-0000-000003010000}"/>
    <hyperlink ref="L403" r:id="rId261" location="R94" display="https://www.ncbi.nlm.nih.gov/pmc/articles/PMC5788731/?tool=pmcentrez - R94" xr:uid="{00000000-0004-0000-0000-000004010000}"/>
    <hyperlink ref="L404" r:id="rId262" location="R94" display="https://www.ncbi.nlm.nih.gov/pmc/articles/PMC5788731/?tool=pmcentrez - R94" xr:uid="{00000000-0004-0000-0000-000005010000}"/>
    <hyperlink ref="L405" r:id="rId263" location="R46" display="https://www.ncbi.nlm.nih.gov/pmc/articles/PMC5788731/?tool=pmcentrez - R46" xr:uid="{00000000-0004-0000-0000-000006010000}"/>
    <hyperlink ref="L406" r:id="rId264" location="R46" display="https://www.ncbi.nlm.nih.gov/pmc/articles/PMC5788731/?tool=pmcentrez - R46" xr:uid="{00000000-0004-0000-0000-000007010000}"/>
    <hyperlink ref="L407" r:id="rId265" location="R46" display="https://www.ncbi.nlm.nih.gov/pmc/articles/PMC5788731/?tool=pmcentrez - R46" xr:uid="{00000000-0004-0000-0000-000008010000}"/>
    <hyperlink ref="L408" r:id="rId266" location="R46" display="https://www.ncbi.nlm.nih.gov/pmc/articles/PMC5788731/?tool=pmcentrez - R46" xr:uid="{00000000-0004-0000-0000-000009010000}"/>
    <hyperlink ref="L409" r:id="rId267" location="R12" display="https://www.ncbi.nlm.nih.gov/pmc/articles/PMC5788731/?tool=pmcentrez - R12" xr:uid="{00000000-0004-0000-0000-00000A010000}"/>
    <hyperlink ref="L410" r:id="rId268" location="R12" display="https://www.ncbi.nlm.nih.gov/pmc/articles/PMC5788731/?tool=pmcentrez - R12" xr:uid="{00000000-0004-0000-0000-00000B010000}"/>
    <hyperlink ref="L411" r:id="rId269" location="R12" display="https://www.ncbi.nlm.nih.gov/pmc/articles/PMC5788731/?tool=pmcentrez - R12" xr:uid="{00000000-0004-0000-0000-00000C010000}"/>
    <hyperlink ref="L412" r:id="rId270" location="R94" display="https://www.ncbi.nlm.nih.gov/pmc/articles/PMC5788731/?tool=pmcentrez - R94" xr:uid="{00000000-0004-0000-0000-00000D010000}"/>
    <hyperlink ref="L413" r:id="rId271" location="R94" display="https://www.ncbi.nlm.nih.gov/pmc/articles/PMC5788731/?tool=pmcentrez - R94" xr:uid="{00000000-0004-0000-0000-00000E010000}"/>
    <hyperlink ref="L414" r:id="rId272" location="R94" display="https://www.ncbi.nlm.nih.gov/pmc/articles/PMC5788731/?tool=pmcentrez - R94" xr:uid="{00000000-0004-0000-0000-00000F010000}"/>
    <hyperlink ref="L415" r:id="rId273" location="R94" display="https://www.ncbi.nlm.nih.gov/pmc/articles/PMC5788731/?tool=pmcentrez - R94" xr:uid="{00000000-0004-0000-0000-000010010000}"/>
    <hyperlink ref="L416" r:id="rId274" location="R94" display="https://www.ncbi.nlm.nih.gov/pmc/articles/PMC5788731/?tool=pmcentrez - R94" xr:uid="{00000000-0004-0000-0000-000011010000}"/>
    <hyperlink ref="L417" r:id="rId275" location="R94" display="https://www.ncbi.nlm.nih.gov/pmc/articles/PMC5788731/?tool=pmcentrez - R94" xr:uid="{00000000-0004-0000-0000-000012010000}"/>
    <hyperlink ref="L418" r:id="rId276" location="R94" display="https://www.ncbi.nlm.nih.gov/pmc/articles/PMC5788731/?tool=pmcentrez - R94" xr:uid="{00000000-0004-0000-0000-000013010000}"/>
    <hyperlink ref="L419" r:id="rId277" location="R94" display="https://www.ncbi.nlm.nih.gov/pmc/articles/PMC5788731/?tool=pmcentrez - R94" xr:uid="{00000000-0004-0000-0000-000014010000}"/>
    <hyperlink ref="L420" r:id="rId278" location="R141" display="https://www.ncbi.nlm.nih.gov/pmc/articles/PMC5788731/?tool=pmcentrez - R141" xr:uid="{00000000-0004-0000-0000-000015010000}"/>
    <hyperlink ref="L421" r:id="rId279" location="R141" display="https://www.ncbi.nlm.nih.gov/pmc/articles/PMC5788731/?tool=pmcentrez - R141" xr:uid="{00000000-0004-0000-0000-000016010000}"/>
    <hyperlink ref="L422" r:id="rId280" location="R53" display="https://www.ncbi.nlm.nih.gov/pmc/articles/PMC5788731/?tool=pmcentrez - R53" xr:uid="{00000000-0004-0000-0000-000017010000}"/>
    <hyperlink ref="L423" r:id="rId281" location="R53" display="https://www.ncbi.nlm.nih.gov/pmc/articles/PMC5788731/?tool=pmcentrez - R53" xr:uid="{00000000-0004-0000-0000-000018010000}"/>
    <hyperlink ref="L424" r:id="rId282" location="R53" display="https://www.ncbi.nlm.nih.gov/pmc/articles/PMC5788731/?tool=pmcentrez - R53" xr:uid="{00000000-0004-0000-0000-000019010000}"/>
    <hyperlink ref="K437" r:id="rId283" location="R181" display="https://www.ncbi.nlm.nih.gov/pmc/articles/PMC5788731/?tool=pmcentrez - R181" xr:uid="{00000000-0004-0000-0000-00001A010000}"/>
    <hyperlink ref="K438" r:id="rId284" location="R181" display="https://www.ncbi.nlm.nih.gov/pmc/articles/PMC5788731/?tool=pmcentrez - R181" xr:uid="{00000000-0004-0000-0000-00001B010000}"/>
    <hyperlink ref="K439" r:id="rId285" location="R181" display="https://www.ncbi.nlm.nih.gov/pmc/articles/PMC5788731/?tool=pmcentrez - R181" xr:uid="{00000000-0004-0000-0000-00001C010000}"/>
    <hyperlink ref="K440" r:id="rId286" location="R38" display="https://www.ncbi.nlm.nih.gov/pmc/articles/PMC5788731/?tool=pmcentrez - R38" xr:uid="{00000000-0004-0000-0000-00001D010000}"/>
    <hyperlink ref="K441" r:id="rId287" location="R38" display="https://www.ncbi.nlm.nih.gov/pmc/articles/PMC5788731/?tool=pmcentrez - R38" xr:uid="{00000000-0004-0000-0000-00001E010000}"/>
    <hyperlink ref="K442" r:id="rId288" location="R38" display="https://www.ncbi.nlm.nih.gov/pmc/articles/PMC5788731/?tool=pmcentrez - R38" xr:uid="{00000000-0004-0000-0000-00001F010000}"/>
    <hyperlink ref="K443" r:id="rId289" location="R38" display="https://www.ncbi.nlm.nih.gov/pmc/articles/PMC5788731/?tool=pmcentrez - R38" xr:uid="{00000000-0004-0000-0000-000020010000}"/>
    <hyperlink ref="K444" r:id="rId290" location="R38" display="https://www.ncbi.nlm.nih.gov/pmc/articles/PMC5788731/?tool=pmcentrez - R38" xr:uid="{00000000-0004-0000-0000-000021010000}"/>
    <hyperlink ref="K445" r:id="rId291" location="R36" display="https://www.ncbi.nlm.nih.gov/pmc/articles/PMC5788731/?tool=pmcentrez - R36" xr:uid="{00000000-0004-0000-0000-000022010000}"/>
    <hyperlink ref="K446" r:id="rId292" location="R38" display="https://www.ncbi.nlm.nih.gov/pmc/articles/PMC5788731/?tool=pmcentrez - R38" xr:uid="{00000000-0004-0000-0000-000023010000}"/>
    <hyperlink ref="K447" r:id="rId293" location="R36" display="https://www.ncbi.nlm.nih.gov/pmc/articles/PMC5788731/?tool=pmcentrez - R36" xr:uid="{00000000-0004-0000-0000-000024010000}"/>
    <hyperlink ref="K448" r:id="rId294" location="R76" display="https://www.ncbi.nlm.nih.gov/pmc/articles/PMC5788731/?tool=pmcentrez - R76" xr:uid="{00000000-0004-0000-0000-000025010000}"/>
    <hyperlink ref="K449" r:id="rId295" location="R76" display="https://www.ncbi.nlm.nih.gov/pmc/articles/PMC5788731/?tool=pmcentrez - R76" xr:uid="{00000000-0004-0000-0000-000026010000}"/>
    <hyperlink ref="K450" r:id="rId296" location="R76" display="https://www.ncbi.nlm.nih.gov/pmc/articles/PMC5788731/?tool=pmcentrez - R76" xr:uid="{00000000-0004-0000-0000-000027010000}"/>
    <hyperlink ref="L467" r:id="rId297" location="R183" display="https://www.ncbi.nlm.nih.gov/pmc/articles/PMC5788731/?tool=pmcentrez - R183" xr:uid="{00000000-0004-0000-0000-000028010000}"/>
    <hyperlink ref="L468" r:id="rId298" location="R183" display="https://www.ncbi.nlm.nih.gov/pmc/articles/PMC5788731/?tool=pmcentrez - R183" xr:uid="{00000000-0004-0000-0000-000029010000}"/>
    <hyperlink ref="L469" r:id="rId299" location="R183" display="https://www.ncbi.nlm.nih.gov/pmc/articles/PMC5788731/?tool=pmcentrez - R183" xr:uid="{00000000-0004-0000-0000-00002A010000}"/>
    <hyperlink ref="L470" r:id="rId300" location="R183" display="https://www.ncbi.nlm.nih.gov/pmc/articles/PMC5788731/?tool=pmcentrez - R183" xr:uid="{00000000-0004-0000-0000-00002B010000}"/>
    <hyperlink ref="L471" r:id="rId301" location="R11" display="https://www.ncbi.nlm.nih.gov/pmc/articles/PMC5788731/?tool=pmcentrez - R11" xr:uid="{00000000-0004-0000-0000-00002C010000}"/>
    <hyperlink ref="L472" r:id="rId302" location="R11" display="https://www.ncbi.nlm.nih.gov/pmc/articles/PMC5788731/?tool=pmcentrez - R11" xr:uid="{00000000-0004-0000-0000-00002D010000}"/>
    <hyperlink ref="L473" r:id="rId303" location="R11" display="https://www.ncbi.nlm.nih.gov/pmc/articles/PMC5788731/?tool=pmcentrez - R11" xr:uid="{00000000-0004-0000-0000-00002E010000}"/>
    <hyperlink ref="L474" r:id="rId304" location="R11" display="https://www.ncbi.nlm.nih.gov/pmc/articles/PMC5788731/?tool=pmcentrez - R11" xr:uid="{00000000-0004-0000-0000-00002F010000}"/>
  </hyperlinks>
  <pageMargins left="0.7" right="0.7" top="0.75" bottom="0.75" header="0.3" footer="0.3"/>
  <pageSetup orientation="portrait" r:id="rId3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4"/>
  <sheetViews>
    <sheetView workbookViewId="0">
      <pane ySplit="1" topLeftCell="A260" activePane="bottomLeft" state="frozen"/>
      <selection pane="bottomLeft" activeCell="E134" sqref="E134"/>
    </sheetView>
  </sheetViews>
  <sheetFormatPr defaultColWidth="9.109375" defaultRowHeight="14.4" x14ac:dyDescent="0.3"/>
  <cols>
    <col min="1" max="1" width="23.44140625" style="21" bestFit="1" customWidth="1"/>
    <col min="2" max="2" width="24.6640625" style="21" bestFit="1" customWidth="1"/>
    <col min="3" max="3" width="21.109375" style="21" bestFit="1" customWidth="1"/>
    <col min="4" max="4" width="28.88671875" style="21" bestFit="1" customWidth="1"/>
    <col min="5" max="5" width="44.88671875" style="21" bestFit="1" customWidth="1"/>
    <col min="6" max="6" width="14.44140625" style="21" bestFit="1" customWidth="1"/>
    <col min="7" max="7" width="11.6640625" style="21" customWidth="1"/>
    <col min="8" max="8" width="12.5546875" style="21" bestFit="1" customWidth="1"/>
    <col min="9" max="9" width="11.109375" style="21" bestFit="1" customWidth="1"/>
    <col min="10" max="10" width="13.33203125" style="21" bestFit="1" customWidth="1"/>
    <col min="11" max="11" width="14.33203125" style="21" bestFit="1" customWidth="1"/>
    <col min="12" max="12" width="13.33203125" style="21" bestFit="1" customWidth="1"/>
    <col min="13" max="13" width="12.44140625" style="21" bestFit="1" customWidth="1"/>
    <col min="14" max="16384" width="9.109375" style="21"/>
  </cols>
  <sheetData>
    <row r="1" spans="1:17" ht="72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841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ht="28.8" x14ac:dyDescent="0.3">
      <c r="A2" s="21" t="s">
        <v>748</v>
      </c>
      <c r="B2" s="22" t="s">
        <v>135</v>
      </c>
      <c r="C2" s="22" t="s">
        <v>23</v>
      </c>
      <c r="D2" s="22" t="s">
        <v>136</v>
      </c>
      <c r="E2" s="22" t="s">
        <v>139</v>
      </c>
      <c r="F2" s="22" t="s">
        <v>138</v>
      </c>
      <c r="G2" s="22" t="s">
        <v>140</v>
      </c>
      <c r="H2" s="22">
        <v>4</v>
      </c>
      <c r="I2" s="22">
        <v>87</v>
      </c>
      <c r="J2" s="22">
        <v>0.1</v>
      </c>
      <c r="K2" s="22" t="s">
        <v>149</v>
      </c>
      <c r="L2" s="22" t="s">
        <v>149</v>
      </c>
      <c r="M2" s="23" t="s">
        <v>143</v>
      </c>
    </row>
    <row r="3" spans="1:17" ht="28.8" x14ac:dyDescent="0.3">
      <c r="A3" s="21" t="s">
        <v>748</v>
      </c>
      <c r="B3" s="22" t="s">
        <v>135</v>
      </c>
      <c r="C3" s="22" t="s">
        <v>23</v>
      </c>
      <c r="D3" s="22" t="s">
        <v>144</v>
      </c>
      <c r="E3" s="22" t="s">
        <v>139</v>
      </c>
      <c r="F3" s="22" t="s">
        <v>145</v>
      </c>
      <c r="G3" s="22" t="s">
        <v>140</v>
      </c>
      <c r="H3" s="22">
        <v>4</v>
      </c>
      <c r="I3" s="22">
        <v>86</v>
      </c>
      <c r="J3" s="22">
        <v>0.2</v>
      </c>
      <c r="K3" s="22" t="s">
        <v>149</v>
      </c>
      <c r="L3" s="22" t="s">
        <v>149</v>
      </c>
      <c r="M3" s="23" t="s">
        <v>143</v>
      </c>
    </row>
    <row r="4" spans="1:17" ht="28.8" x14ac:dyDescent="0.3">
      <c r="A4" s="21" t="s">
        <v>748</v>
      </c>
      <c r="B4" s="22" t="s">
        <v>135</v>
      </c>
      <c r="C4" s="22" t="s">
        <v>23</v>
      </c>
      <c r="D4" s="22" t="s">
        <v>144</v>
      </c>
      <c r="E4" s="22" t="s">
        <v>148</v>
      </c>
      <c r="F4" s="22" t="s">
        <v>147</v>
      </c>
      <c r="G4" s="22" t="s">
        <v>78</v>
      </c>
      <c r="H4" s="22">
        <v>1</v>
      </c>
      <c r="I4" s="22">
        <v>100</v>
      </c>
      <c r="J4" s="22">
        <v>0</v>
      </c>
      <c r="K4" s="22" t="s">
        <v>149</v>
      </c>
      <c r="L4" s="22" t="s">
        <v>149</v>
      </c>
      <c r="M4" s="23" t="s">
        <v>152</v>
      </c>
    </row>
    <row r="5" spans="1:17" ht="28.8" x14ac:dyDescent="0.3">
      <c r="A5" s="21" t="s">
        <v>748</v>
      </c>
      <c r="B5" s="22" t="s">
        <v>135</v>
      </c>
      <c r="C5" s="22" t="s">
        <v>23</v>
      </c>
      <c r="D5" s="22" t="s">
        <v>144</v>
      </c>
      <c r="E5" s="22" t="s">
        <v>148</v>
      </c>
      <c r="F5" s="22" t="s">
        <v>147</v>
      </c>
      <c r="G5" s="22" t="s">
        <v>78</v>
      </c>
      <c r="H5" s="22">
        <v>2</v>
      </c>
      <c r="I5" s="22">
        <v>100</v>
      </c>
      <c r="J5" s="22">
        <v>0</v>
      </c>
      <c r="K5" s="22" t="s">
        <v>149</v>
      </c>
      <c r="L5" s="22" t="s">
        <v>149</v>
      </c>
      <c r="M5" s="23" t="s">
        <v>152</v>
      </c>
    </row>
    <row r="6" spans="1:17" ht="28.8" x14ac:dyDescent="0.3">
      <c r="A6" s="21" t="s">
        <v>748</v>
      </c>
      <c r="B6" s="22" t="s">
        <v>135</v>
      </c>
      <c r="C6" s="22" t="s">
        <v>23</v>
      </c>
      <c r="D6" s="22" t="s">
        <v>144</v>
      </c>
      <c r="E6" s="22" t="s">
        <v>148</v>
      </c>
      <c r="F6" s="22" t="s">
        <v>147</v>
      </c>
      <c r="G6" s="22" t="s">
        <v>78</v>
      </c>
      <c r="H6" s="22">
        <v>1</v>
      </c>
      <c r="I6" s="22">
        <v>100</v>
      </c>
      <c r="J6" s="22">
        <v>0</v>
      </c>
      <c r="K6" s="22" t="s">
        <v>149</v>
      </c>
      <c r="L6" s="22" t="s">
        <v>149</v>
      </c>
      <c r="M6" s="23" t="s">
        <v>155</v>
      </c>
    </row>
    <row r="7" spans="1:17" ht="28.8" x14ac:dyDescent="0.3">
      <c r="A7" s="21" t="s">
        <v>748</v>
      </c>
      <c r="B7" s="22" t="s">
        <v>135</v>
      </c>
      <c r="C7" s="22" t="s">
        <v>23</v>
      </c>
      <c r="D7" s="22" t="s">
        <v>144</v>
      </c>
      <c r="E7" s="22" t="s">
        <v>148</v>
      </c>
      <c r="F7" s="22" t="s">
        <v>147</v>
      </c>
      <c r="G7" s="22" t="s">
        <v>78</v>
      </c>
      <c r="H7" s="22">
        <v>2</v>
      </c>
      <c r="I7" s="22">
        <v>100</v>
      </c>
      <c r="J7" s="22">
        <v>0</v>
      </c>
      <c r="K7" s="22" t="s">
        <v>149</v>
      </c>
      <c r="L7" s="22" t="s">
        <v>149</v>
      </c>
      <c r="M7" s="23" t="s">
        <v>155</v>
      </c>
    </row>
    <row r="8" spans="1:17" ht="28.8" x14ac:dyDescent="0.3">
      <c r="A8" s="21" t="s">
        <v>748</v>
      </c>
      <c r="B8" s="22" t="s">
        <v>135</v>
      </c>
      <c r="C8" s="22" t="s">
        <v>23</v>
      </c>
      <c r="D8" s="22" t="s">
        <v>144</v>
      </c>
      <c r="E8" s="22" t="s">
        <v>148</v>
      </c>
      <c r="F8" s="22" t="s">
        <v>147</v>
      </c>
      <c r="G8" s="22" t="s">
        <v>78</v>
      </c>
      <c r="H8" s="22">
        <v>4</v>
      </c>
      <c r="I8" s="22">
        <v>100</v>
      </c>
      <c r="J8" s="22">
        <v>0</v>
      </c>
      <c r="K8" s="22" t="s">
        <v>149</v>
      </c>
      <c r="L8" s="22" t="s">
        <v>149</v>
      </c>
      <c r="M8" s="23" t="s">
        <v>155</v>
      </c>
    </row>
    <row r="9" spans="1:17" ht="28.8" x14ac:dyDescent="0.3">
      <c r="A9" s="21" t="s">
        <v>748</v>
      </c>
      <c r="B9" s="22" t="s">
        <v>135</v>
      </c>
      <c r="C9" s="22" t="s">
        <v>23</v>
      </c>
      <c r="D9" s="22" t="s">
        <v>157</v>
      </c>
      <c r="E9" s="22" t="s">
        <v>159</v>
      </c>
      <c r="F9" s="22" t="s">
        <v>158</v>
      </c>
      <c r="G9" s="22" t="s">
        <v>140</v>
      </c>
      <c r="H9" s="22">
        <v>3.5</v>
      </c>
      <c r="I9" s="22">
        <v>69</v>
      </c>
      <c r="J9" s="22" t="s">
        <v>162</v>
      </c>
      <c r="K9" s="22" t="s">
        <v>149</v>
      </c>
      <c r="L9" s="22" t="s">
        <v>149</v>
      </c>
      <c r="M9" s="23" t="s">
        <v>163</v>
      </c>
    </row>
    <row r="10" spans="1:17" ht="28.8" x14ac:dyDescent="0.3">
      <c r="A10" s="21" t="s">
        <v>748</v>
      </c>
      <c r="B10" s="22" t="s">
        <v>135</v>
      </c>
      <c r="C10" s="22" t="s">
        <v>23</v>
      </c>
      <c r="D10" s="22" t="s">
        <v>157</v>
      </c>
      <c r="E10" s="22" t="s">
        <v>159</v>
      </c>
      <c r="F10" s="22" t="s">
        <v>164</v>
      </c>
      <c r="G10" s="22" t="s">
        <v>140</v>
      </c>
      <c r="H10" s="22">
        <v>3.5</v>
      </c>
      <c r="I10" s="22">
        <v>45</v>
      </c>
      <c r="J10" s="22" t="s">
        <v>166</v>
      </c>
      <c r="K10" s="22" t="s">
        <v>149</v>
      </c>
      <c r="L10" s="22" t="s">
        <v>149</v>
      </c>
      <c r="M10" s="23" t="s">
        <v>163</v>
      </c>
    </row>
    <row r="11" spans="1:17" ht="28.8" x14ac:dyDescent="0.3">
      <c r="A11" s="21" t="s">
        <v>748</v>
      </c>
      <c r="B11" s="22" t="s">
        <v>167</v>
      </c>
      <c r="C11" s="22" t="s">
        <v>23</v>
      </c>
      <c r="D11" s="22" t="s">
        <v>136</v>
      </c>
      <c r="E11" s="22" t="s">
        <v>168</v>
      </c>
      <c r="F11" s="22" t="s">
        <v>145</v>
      </c>
      <c r="G11" s="22" t="s">
        <v>78</v>
      </c>
      <c r="H11" s="22">
        <v>1</v>
      </c>
      <c r="I11" s="22">
        <v>96</v>
      </c>
      <c r="J11" s="22">
        <v>0.7</v>
      </c>
      <c r="K11" s="22" t="s">
        <v>149</v>
      </c>
      <c r="L11" s="22" t="s">
        <v>149</v>
      </c>
      <c r="M11" s="23" t="s">
        <v>171</v>
      </c>
    </row>
    <row r="12" spans="1:17" ht="28.8" x14ac:dyDescent="0.3">
      <c r="A12" s="21" t="s">
        <v>748</v>
      </c>
      <c r="B12" s="22" t="s">
        <v>167</v>
      </c>
      <c r="C12" s="22" t="s">
        <v>23</v>
      </c>
      <c r="D12" s="22" t="s">
        <v>136</v>
      </c>
      <c r="E12" s="22" t="s">
        <v>168</v>
      </c>
      <c r="F12" s="22" t="s">
        <v>145</v>
      </c>
      <c r="G12" s="22" t="s">
        <v>78</v>
      </c>
      <c r="H12" s="22">
        <v>8</v>
      </c>
      <c r="I12" s="22">
        <v>100</v>
      </c>
      <c r="J12" s="22">
        <v>0</v>
      </c>
      <c r="K12" s="22" t="s">
        <v>149</v>
      </c>
      <c r="L12" s="22" t="s">
        <v>149</v>
      </c>
      <c r="M12" s="23" t="s">
        <v>171</v>
      </c>
    </row>
    <row r="13" spans="1:17" ht="28.8" x14ac:dyDescent="0.3">
      <c r="A13" s="21" t="s">
        <v>748</v>
      </c>
      <c r="B13" s="22" t="s">
        <v>167</v>
      </c>
      <c r="C13" s="22" t="s">
        <v>23</v>
      </c>
      <c r="D13" s="22" t="s">
        <v>144</v>
      </c>
      <c r="E13" s="22" t="s">
        <v>173</v>
      </c>
      <c r="F13" s="22" t="s">
        <v>138</v>
      </c>
      <c r="G13" s="22" t="s">
        <v>140</v>
      </c>
      <c r="H13" s="22">
        <v>2</v>
      </c>
      <c r="I13" s="22">
        <v>95</v>
      </c>
      <c r="J13" s="22">
        <v>0.02</v>
      </c>
      <c r="K13" s="22" t="s">
        <v>149</v>
      </c>
      <c r="L13" s="22" t="s">
        <v>149</v>
      </c>
      <c r="M13" s="23" t="s">
        <v>176</v>
      </c>
    </row>
    <row r="14" spans="1:17" ht="28.8" x14ac:dyDescent="0.3">
      <c r="A14" s="21" t="s">
        <v>748</v>
      </c>
      <c r="B14" s="22" t="s">
        <v>167</v>
      </c>
      <c r="C14" s="22" t="s">
        <v>23</v>
      </c>
      <c r="D14" s="22" t="s">
        <v>144</v>
      </c>
      <c r="E14" s="22" t="s">
        <v>173</v>
      </c>
      <c r="F14" s="22" t="s">
        <v>138</v>
      </c>
      <c r="G14" s="22" t="s">
        <v>140</v>
      </c>
      <c r="H14" s="22">
        <v>4</v>
      </c>
      <c r="I14" s="22">
        <v>88</v>
      </c>
      <c r="J14" s="22">
        <v>0.11</v>
      </c>
      <c r="K14" s="22" t="s">
        <v>149</v>
      </c>
      <c r="L14" s="22" t="s">
        <v>149</v>
      </c>
      <c r="M14" s="23" t="s">
        <v>176</v>
      </c>
    </row>
    <row r="15" spans="1:17" ht="28.8" x14ac:dyDescent="0.3">
      <c r="A15" s="21" t="s">
        <v>748</v>
      </c>
      <c r="B15" s="22" t="s">
        <v>167</v>
      </c>
      <c r="C15" s="22" t="s">
        <v>23</v>
      </c>
      <c r="D15" s="22" t="s">
        <v>144</v>
      </c>
      <c r="E15" s="22" t="s">
        <v>173</v>
      </c>
      <c r="F15" s="22" t="s">
        <v>138</v>
      </c>
      <c r="G15" s="22" t="s">
        <v>140</v>
      </c>
      <c r="H15" s="22">
        <v>6</v>
      </c>
      <c r="I15" s="22">
        <v>93</v>
      </c>
      <c r="J15" s="22">
        <v>0.02</v>
      </c>
      <c r="K15" s="22" t="s">
        <v>149</v>
      </c>
      <c r="L15" s="22" t="s">
        <v>149</v>
      </c>
      <c r="M15" s="23" t="s">
        <v>176</v>
      </c>
    </row>
    <row r="16" spans="1:17" ht="28.8" x14ac:dyDescent="0.3">
      <c r="A16" s="21" t="s">
        <v>748</v>
      </c>
      <c r="B16" s="22" t="s">
        <v>167</v>
      </c>
      <c r="C16" s="22" t="s">
        <v>181</v>
      </c>
      <c r="D16" s="22" t="s">
        <v>149</v>
      </c>
      <c r="E16" s="22" t="s">
        <v>168</v>
      </c>
      <c r="F16" s="22" t="s">
        <v>145</v>
      </c>
      <c r="G16" s="22" t="s">
        <v>78</v>
      </c>
      <c r="H16" s="22">
        <v>1</v>
      </c>
      <c r="I16" s="22">
        <v>97</v>
      </c>
      <c r="J16" s="22">
        <v>0.5</v>
      </c>
      <c r="K16" s="22" t="s">
        <v>149</v>
      </c>
      <c r="L16" s="22" t="s">
        <v>149</v>
      </c>
      <c r="M16" s="23" t="s">
        <v>171</v>
      </c>
    </row>
    <row r="17" spans="1:13" ht="28.8" x14ac:dyDescent="0.3">
      <c r="A17" s="21" t="s">
        <v>748</v>
      </c>
      <c r="B17" s="22" t="s">
        <v>167</v>
      </c>
      <c r="C17" s="22" t="s">
        <v>181</v>
      </c>
      <c r="D17" s="22" t="s">
        <v>149</v>
      </c>
      <c r="E17" s="22" t="s">
        <v>168</v>
      </c>
      <c r="F17" s="22" t="s">
        <v>145</v>
      </c>
      <c r="G17" s="22" t="s">
        <v>78</v>
      </c>
      <c r="H17" s="22">
        <v>8</v>
      </c>
      <c r="I17" s="22">
        <v>87</v>
      </c>
      <c r="J17" s="22">
        <v>0.9</v>
      </c>
      <c r="K17" s="22" t="s">
        <v>149</v>
      </c>
      <c r="L17" s="22" t="s">
        <v>149</v>
      </c>
      <c r="M17" s="23" t="s">
        <v>171</v>
      </c>
    </row>
    <row r="18" spans="1:13" ht="28.8" x14ac:dyDescent="0.3">
      <c r="A18" s="21" t="s">
        <v>748</v>
      </c>
      <c r="B18" s="22" t="s">
        <v>167</v>
      </c>
      <c r="C18" s="22" t="s">
        <v>23</v>
      </c>
      <c r="D18" s="22" t="s">
        <v>136</v>
      </c>
      <c r="E18" s="22" t="s">
        <v>168</v>
      </c>
      <c r="F18" s="22" t="s">
        <v>190</v>
      </c>
      <c r="G18" s="22" t="s">
        <v>78</v>
      </c>
      <c r="H18" s="22">
        <v>26</v>
      </c>
      <c r="I18" s="22">
        <v>38</v>
      </c>
      <c r="J18" s="22">
        <v>1.2</v>
      </c>
      <c r="K18" s="22" t="s">
        <v>149</v>
      </c>
      <c r="L18" s="22" t="s">
        <v>149</v>
      </c>
      <c r="M18" s="23" t="s">
        <v>171</v>
      </c>
    </row>
    <row r="19" spans="1:13" ht="28.8" x14ac:dyDescent="0.3">
      <c r="A19" s="21" t="s">
        <v>748</v>
      </c>
      <c r="B19" s="22" t="s">
        <v>167</v>
      </c>
      <c r="C19" s="22" t="s">
        <v>181</v>
      </c>
      <c r="D19" s="22" t="s">
        <v>149</v>
      </c>
      <c r="E19" s="22" t="s">
        <v>168</v>
      </c>
      <c r="F19" s="22" t="s">
        <v>190</v>
      </c>
      <c r="G19" s="22" t="s">
        <v>78</v>
      </c>
      <c r="H19" s="22">
        <v>26</v>
      </c>
      <c r="I19" s="22">
        <v>57</v>
      </c>
      <c r="J19" s="22">
        <v>0.8</v>
      </c>
      <c r="K19" s="22" t="s">
        <v>149</v>
      </c>
      <c r="L19" s="22" t="s">
        <v>149</v>
      </c>
      <c r="M19" s="23" t="s">
        <v>171</v>
      </c>
    </row>
    <row r="20" spans="1:13" ht="28.8" x14ac:dyDescent="0.3">
      <c r="A20" s="21" t="s">
        <v>748</v>
      </c>
      <c r="B20" s="22" t="s">
        <v>182</v>
      </c>
      <c r="C20" s="22" t="s">
        <v>181</v>
      </c>
      <c r="D20" s="22" t="s">
        <v>149</v>
      </c>
      <c r="E20" s="22" t="s">
        <v>183</v>
      </c>
      <c r="F20" s="22" t="s">
        <v>138</v>
      </c>
      <c r="G20" s="22" t="s">
        <v>140</v>
      </c>
      <c r="H20" s="22">
        <v>1</v>
      </c>
      <c r="I20" s="22">
        <v>95</v>
      </c>
      <c r="J20" s="22">
        <v>0.3</v>
      </c>
      <c r="K20" s="22" t="s">
        <v>149</v>
      </c>
      <c r="L20" s="22" t="s">
        <v>149</v>
      </c>
      <c r="M20" s="23" t="s">
        <v>185</v>
      </c>
    </row>
    <row r="21" spans="1:13" ht="28.8" x14ac:dyDescent="0.3">
      <c r="A21" s="21" t="s">
        <v>748</v>
      </c>
      <c r="B21" s="22" t="s">
        <v>182</v>
      </c>
      <c r="C21" s="22" t="s">
        <v>181</v>
      </c>
      <c r="D21" s="22" t="s">
        <v>149</v>
      </c>
      <c r="E21" s="22" t="s">
        <v>183</v>
      </c>
      <c r="F21" s="22" t="s">
        <v>145</v>
      </c>
      <c r="G21" s="22" t="s">
        <v>140</v>
      </c>
      <c r="H21" s="22">
        <v>1</v>
      </c>
      <c r="I21" s="22">
        <v>99</v>
      </c>
      <c r="J21" s="22">
        <v>0.1</v>
      </c>
      <c r="K21" s="22" t="s">
        <v>149</v>
      </c>
      <c r="L21" s="22" t="s">
        <v>149</v>
      </c>
      <c r="M21" s="23" t="s">
        <v>187</v>
      </c>
    </row>
    <row r="22" spans="1:13" ht="28.8" x14ac:dyDescent="0.3">
      <c r="A22" s="21" t="s">
        <v>748</v>
      </c>
      <c r="B22" s="22" t="s">
        <v>182</v>
      </c>
      <c r="C22" s="22" t="s">
        <v>181</v>
      </c>
      <c r="D22" s="22" t="s">
        <v>149</v>
      </c>
      <c r="E22" s="22" t="s">
        <v>183</v>
      </c>
      <c r="F22" s="22" t="s">
        <v>145</v>
      </c>
      <c r="G22" s="22" t="s">
        <v>140</v>
      </c>
      <c r="H22" s="22">
        <v>2</v>
      </c>
      <c r="I22" s="22">
        <v>99</v>
      </c>
      <c r="J22" s="22">
        <v>0.1</v>
      </c>
      <c r="K22" s="22" t="s">
        <v>149</v>
      </c>
      <c r="L22" s="22" t="s">
        <v>149</v>
      </c>
      <c r="M22" s="23" t="s">
        <v>187</v>
      </c>
    </row>
    <row r="23" spans="1:13" ht="28.8" x14ac:dyDescent="0.3">
      <c r="A23" s="21" t="s">
        <v>748</v>
      </c>
      <c r="B23" s="22" t="s">
        <v>182</v>
      </c>
      <c r="C23" s="22" t="s">
        <v>181</v>
      </c>
      <c r="D23" s="22" t="s">
        <v>149</v>
      </c>
      <c r="E23" s="22" t="s">
        <v>183</v>
      </c>
      <c r="F23" s="22" t="s">
        <v>145</v>
      </c>
      <c r="G23" s="22" t="s">
        <v>140</v>
      </c>
      <c r="H23" s="22">
        <v>3</v>
      </c>
      <c r="I23" s="22">
        <v>97</v>
      </c>
      <c r="J23" s="22">
        <v>0.2</v>
      </c>
      <c r="K23" s="22" t="s">
        <v>149</v>
      </c>
      <c r="L23" s="22" t="s">
        <v>149</v>
      </c>
      <c r="M23" s="23" t="s">
        <v>187</v>
      </c>
    </row>
    <row r="24" spans="1:13" ht="28.8" x14ac:dyDescent="0.3">
      <c r="A24" s="21" t="s">
        <v>748</v>
      </c>
      <c r="B24" s="22" t="s">
        <v>182</v>
      </c>
      <c r="C24" s="22" t="s">
        <v>181</v>
      </c>
      <c r="D24" s="22" t="s">
        <v>149</v>
      </c>
      <c r="E24" s="22" t="s">
        <v>183</v>
      </c>
      <c r="F24" s="22" t="s">
        <v>145</v>
      </c>
      <c r="G24" s="22" t="s">
        <v>140</v>
      </c>
      <c r="H24" s="22">
        <v>4</v>
      </c>
      <c r="I24" s="22">
        <v>100</v>
      </c>
      <c r="J24" s="22">
        <v>0</v>
      </c>
      <c r="K24" s="22" t="s">
        <v>149</v>
      </c>
      <c r="L24" s="22" t="s">
        <v>149</v>
      </c>
      <c r="M24" s="23" t="s">
        <v>187</v>
      </c>
    </row>
    <row r="25" spans="1:13" ht="28.8" x14ac:dyDescent="0.3">
      <c r="A25" s="21" t="s">
        <v>748</v>
      </c>
      <c r="B25" s="22" t="s">
        <v>182</v>
      </c>
      <c r="C25" s="22" t="s">
        <v>181</v>
      </c>
      <c r="D25" s="22" t="s">
        <v>149</v>
      </c>
      <c r="E25" s="22" t="s">
        <v>183</v>
      </c>
      <c r="F25" s="22" t="s">
        <v>145</v>
      </c>
      <c r="G25" s="22" t="s">
        <v>140</v>
      </c>
      <c r="H25" s="22">
        <v>5</v>
      </c>
      <c r="I25" s="22">
        <v>100</v>
      </c>
      <c r="J25" s="22">
        <v>0</v>
      </c>
      <c r="K25" s="22" t="s">
        <v>149</v>
      </c>
      <c r="L25" s="22" t="s">
        <v>149</v>
      </c>
      <c r="M25" s="23" t="s">
        <v>187</v>
      </c>
    </row>
    <row r="26" spans="1:13" ht="28.8" x14ac:dyDescent="0.3">
      <c r="A26" s="21" t="s">
        <v>748</v>
      </c>
      <c r="B26" s="22" t="s">
        <v>182</v>
      </c>
      <c r="C26" s="22" t="s">
        <v>23</v>
      </c>
      <c r="D26" s="22" t="s">
        <v>144</v>
      </c>
      <c r="E26" s="22" t="s">
        <v>196</v>
      </c>
      <c r="F26" s="22" t="s">
        <v>195</v>
      </c>
      <c r="G26" s="22" t="s">
        <v>78</v>
      </c>
      <c r="H26" s="22">
        <v>28</v>
      </c>
      <c r="I26" s="22">
        <v>80</v>
      </c>
      <c r="J26" s="22">
        <v>1.7</v>
      </c>
      <c r="K26" s="22" t="s">
        <v>149</v>
      </c>
      <c r="L26" s="22" t="s">
        <v>149</v>
      </c>
      <c r="M26" s="23" t="s">
        <v>200</v>
      </c>
    </row>
    <row r="27" spans="1:13" ht="28.8" x14ac:dyDescent="0.3">
      <c r="A27" s="21" t="s">
        <v>748</v>
      </c>
      <c r="B27" s="22" t="s">
        <v>182</v>
      </c>
      <c r="C27" s="22" t="s">
        <v>23</v>
      </c>
      <c r="D27" s="22" t="s">
        <v>144</v>
      </c>
      <c r="E27" s="22" t="s">
        <v>196</v>
      </c>
      <c r="F27" s="22" t="s">
        <v>195</v>
      </c>
      <c r="G27" s="22" t="s">
        <v>78</v>
      </c>
      <c r="H27" s="22">
        <v>28</v>
      </c>
      <c r="I27" s="22">
        <v>100</v>
      </c>
      <c r="J27" s="22">
        <v>0</v>
      </c>
      <c r="K27" s="22" t="s">
        <v>149</v>
      </c>
      <c r="L27" s="22" t="s">
        <v>149</v>
      </c>
      <c r="M27" s="23" t="s">
        <v>200</v>
      </c>
    </row>
    <row r="28" spans="1:13" ht="28.8" x14ac:dyDescent="0.3">
      <c r="A28" s="21" t="s">
        <v>748</v>
      </c>
      <c r="B28" s="22" t="s">
        <v>182</v>
      </c>
      <c r="C28" s="22" t="s">
        <v>23</v>
      </c>
      <c r="D28" s="22" t="s">
        <v>144</v>
      </c>
      <c r="E28" s="22" t="s">
        <v>196</v>
      </c>
      <c r="F28" s="22" t="s">
        <v>195</v>
      </c>
      <c r="G28" s="22" t="s">
        <v>78</v>
      </c>
      <c r="H28" s="22">
        <v>28</v>
      </c>
      <c r="I28" s="22">
        <v>100</v>
      </c>
      <c r="J28" s="22">
        <v>0</v>
      </c>
      <c r="K28" s="22" t="s">
        <v>149</v>
      </c>
      <c r="L28" s="22" t="s">
        <v>149</v>
      </c>
      <c r="M28" s="23" t="s">
        <v>200</v>
      </c>
    </row>
    <row r="29" spans="1:13" ht="28.8" x14ac:dyDescent="0.3">
      <c r="A29" s="21" t="s">
        <v>748</v>
      </c>
      <c r="B29" s="22" t="s">
        <v>203</v>
      </c>
      <c r="C29" s="22" t="s">
        <v>23</v>
      </c>
      <c r="D29" s="22" t="s">
        <v>136</v>
      </c>
      <c r="E29" s="22" t="s">
        <v>204</v>
      </c>
      <c r="F29" s="22" t="s">
        <v>138</v>
      </c>
      <c r="G29" s="22" t="s">
        <v>78</v>
      </c>
      <c r="H29" s="22">
        <v>1</v>
      </c>
      <c r="I29" s="22">
        <v>100</v>
      </c>
      <c r="J29" s="22">
        <v>0</v>
      </c>
      <c r="K29" s="22" t="s">
        <v>149</v>
      </c>
      <c r="L29" s="22" t="s">
        <v>149</v>
      </c>
      <c r="M29" s="23" t="s">
        <v>205</v>
      </c>
    </row>
    <row r="30" spans="1:13" ht="28.8" x14ac:dyDescent="0.3">
      <c r="A30" s="21" t="s">
        <v>748</v>
      </c>
      <c r="B30" s="22" t="s">
        <v>203</v>
      </c>
      <c r="C30" s="22" t="s">
        <v>23</v>
      </c>
      <c r="D30" s="22" t="s">
        <v>136</v>
      </c>
      <c r="E30" s="22" t="s">
        <v>204</v>
      </c>
      <c r="F30" s="22" t="s">
        <v>138</v>
      </c>
      <c r="G30" s="22" t="s">
        <v>78</v>
      </c>
      <c r="H30" s="22">
        <v>2</v>
      </c>
      <c r="I30" s="22">
        <v>94</v>
      </c>
      <c r="J30" s="22">
        <v>0.6</v>
      </c>
      <c r="K30" s="22" t="s">
        <v>149</v>
      </c>
      <c r="L30" s="22" t="s">
        <v>149</v>
      </c>
      <c r="M30" s="23" t="s">
        <v>205</v>
      </c>
    </row>
    <row r="31" spans="1:13" ht="28.8" x14ac:dyDescent="0.3">
      <c r="A31" s="21" t="s">
        <v>748</v>
      </c>
      <c r="B31" s="22" t="s">
        <v>203</v>
      </c>
      <c r="C31" s="22" t="s">
        <v>23</v>
      </c>
      <c r="D31" s="22" t="s">
        <v>136</v>
      </c>
      <c r="E31" s="22" t="s">
        <v>204</v>
      </c>
      <c r="F31" s="22" t="s">
        <v>138</v>
      </c>
      <c r="G31" s="22" t="s">
        <v>78</v>
      </c>
      <c r="H31" s="22">
        <v>6</v>
      </c>
      <c r="I31" s="22">
        <v>100</v>
      </c>
      <c r="J31" s="22">
        <v>0</v>
      </c>
      <c r="K31" s="22" t="s">
        <v>149</v>
      </c>
      <c r="L31" s="22" t="s">
        <v>149</v>
      </c>
      <c r="M31" s="23" t="s">
        <v>205</v>
      </c>
    </row>
    <row r="32" spans="1:13" ht="28.8" x14ac:dyDescent="0.3">
      <c r="A32" s="21" t="s">
        <v>748</v>
      </c>
      <c r="B32" s="22" t="s">
        <v>203</v>
      </c>
      <c r="C32" s="22" t="s">
        <v>23</v>
      </c>
      <c r="D32" s="22" t="s">
        <v>144</v>
      </c>
      <c r="E32" s="22" t="s">
        <v>204</v>
      </c>
      <c r="F32" s="22" t="s">
        <v>145</v>
      </c>
      <c r="G32" s="22" t="s">
        <v>140</v>
      </c>
      <c r="H32" s="22">
        <v>2</v>
      </c>
      <c r="I32" s="22">
        <v>97</v>
      </c>
      <c r="J32" s="22">
        <v>0.02</v>
      </c>
      <c r="K32" s="22" t="s">
        <v>149</v>
      </c>
      <c r="L32" s="22" t="s">
        <v>149</v>
      </c>
      <c r="M32" s="23" t="s">
        <v>176</v>
      </c>
    </row>
    <row r="33" spans="1:13" ht="28.8" x14ac:dyDescent="0.3">
      <c r="A33" s="21" t="s">
        <v>748</v>
      </c>
      <c r="B33" s="22" t="s">
        <v>203</v>
      </c>
      <c r="C33" s="22" t="s">
        <v>23</v>
      </c>
      <c r="D33" s="22" t="s">
        <v>144</v>
      </c>
      <c r="E33" s="22" t="s">
        <v>204</v>
      </c>
      <c r="F33" s="22" t="s">
        <v>145</v>
      </c>
      <c r="G33" s="22" t="s">
        <v>140</v>
      </c>
      <c r="H33" s="22">
        <v>4</v>
      </c>
      <c r="I33" s="22">
        <v>84</v>
      </c>
      <c r="J33" s="22">
        <v>7.0000000000000007E-2</v>
      </c>
      <c r="K33" s="22" t="s">
        <v>149</v>
      </c>
      <c r="L33" s="22" t="s">
        <v>149</v>
      </c>
      <c r="M33" s="23" t="s">
        <v>176</v>
      </c>
    </row>
    <row r="34" spans="1:13" ht="28.8" x14ac:dyDescent="0.3">
      <c r="A34" s="21" t="s">
        <v>748</v>
      </c>
      <c r="B34" s="22" t="s">
        <v>203</v>
      </c>
      <c r="C34" s="22" t="s">
        <v>23</v>
      </c>
      <c r="D34" s="22" t="s">
        <v>144</v>
      </c>
      <c r="E34" s="22" t="s">
        <v>204</v>
      </c>
      <c r="F34" s="22" t="s">
        <v>145</v>
      </c>
      <c r="G34" s="22" t="s">
        <v>140</v>
      </c>
      <c r="H34" s="22">
        <v>6</v>
      </c>
      <c r="I34" s="22">
        <v>85</v>
      </c>
      <c r="J34" s="22">
        <v>7.0000000000000007E-2</v>
      </c>
      <c r="K34" s="22" t="s">
        <v>149</v>
      </c>
      <c r="L34" s="22" t="s">
        <v>149</v>
      </c>
      <c r="M34" s="23" t="s">
        <v>176</v>
      </c>
    </row>
    <row r="35" spans="1:13" ht="28.8" x14ac:dyDescent="0.3">
      <c r="A35" s="21" t="s">
        <v>748</v>
      </c>
      <c r="B35" s="22" t="s">
        <v>203</v>
      </c>
      <c r="C35" s="22" t="s">
        <v>23</v>
      </c>
      <c r="D35" s="22" t="s">
        <v>144</v>
      </c>
      <c r="E35" s="22" t="s">
        <v>211</v>
      </c>
      <c r="F35" s="22" t="s">
        <v>145</v>
      </c>
      <c r="G35" s="22" t="s">
        <v>140</v>
      </c>
      <c r="H35" s="22">
        <v>2</v>
      </c>
      <c r="I35" s="22">
        <v>95</v>
      </c>
      <c r="J35" s="22">
        <v>0.05</v>
      </c>
      <c r="K35" s="22" t="s">
        <v>149</v>
      </c>
      <c r="L35" s="22" t="s">
        <v>149</v>
      </c>
      <c r="M35" s="23" t="s">
        <v>176</v>
      </c>
    </row>
    <row r="36" spans="1:13" ht="28.8" x14ac:dyDescent="0.3">
      <c r="A36" s="21" t="s">
        <v>748</v>
      </c>
      <c r="B36" s="22" t="s">
        <v>203</v>
      </c>
      <c r="C36" s="22" t="s">
        <v>23</v>
      </c>
      <c r="D36" s="22" t="s">
        <v>144</v>
      </c>
      <c r="E36" s="22" t="s">
        <v>211</v>
      </c>
      <c r="F36" s="22" t="s">
        <v>145</v>
      </c>
      <c r="G36" s="22" t="s">
        <v>140</v>
      </c>
      <c r="H36" s="22">
        <v>4</v>
      </c>
      <c r="I36" s="22">
        <v>100</v>
      </c>
      <c r="J36" s="22">
        <v>0</v>
      </c>
      <c r="K36" s="22" t="s">
        <v>149</v>
      </c>
      <c r="L36" s="22" t="s">
        <v>149</v>
      </c>
      <c r="M36" s="23" t="s">
        <v>176</v>
      </c>
    </row>
    <row r="37" spans="1:13" ht="28.8" x14ac:dyDescent="0.3">
      <c r="A37" s="21" t="s">
        <v>748</v>
      </c>
      <c r="B37" s="22" t="s">
        <v>203</v>
      </c>
      <c r="C37" s="22" t="s">
        <v>23</v>
      </c>
      <c r="D37" s="22" t="s">
        <v>144</v>
      </c>
      <c r="E37" s="22" t="s">
        <v>211</v>
      </c>
      <c r="F37" s="22" t="s">
        <v>145</v>
      </c>
      <c r="G37" s="22" t="s">
        <v>140</v>
      </c>
      <c r="H37" s="22">
        <v>6</v>
      </c>
      <c r="I37" s="22">
        <v>96</v>
      </c>
      <c r="J37" s="22">
        <v>0.02</v>
      </c>
      <c r="K37" s="22" t="s">
        <v>149</v>
      </c>
      <c r="L37" s="22" t="s">
        <v>149</v>
      </c>
      <c r="M37" s="23" t="s">
        <v>176</v>
      </c>
    </row>
    <row r="38" spans="1:13" ht="28.8" x14ac:dyDescent="0.3">
      <c r="A38" s="21" t="s">
        <v>748</v>
      </c>
      <c r="B38" s="22" t="s">
        <v>203</v>
      </c>
      <c r="C38" s="22" t="s">
        <v>181</v>
      </c>
      <c r="D38" s="22" t="s">
        <v>149</v>
      </c>
      <c r="E38" s="22" t="s">
        <v>211</v>
      </c>
      <c r="F38" s="22" t="s">
        <v>138</v>
      </c>
      <c r="G38" s="22" t="s">
        <v>140</v>
      </c>
      <c r="H38" s="22">
        <v>2</v>
      </c>
      <c r="I38" s="22">
        <v>96</v>
      </c>
      <c r="J38" s="22">
        <v>0.02</v>
      </c>
      <c r="K38" s="22" t="s">
        <v>149</v>
      </c>
      <c r="L38" s="22" t="s">
        <v>149</v>
      </c>
      <c r="M38" s="23" t="s">
        <v>176</v>
      </c>
    </row>
    <row r="39" spans="1:13" ht="28.8" x14ac:dyDescent="0.3">
      <c r="A39" s="21" t="s">
        <v>748</v>
      </c>
      <c r="B39" s="22" t="s">
        <v>203</v>
      </c>
      <c r="C39" s="22" t="s">
        <v>181</v>
      </c>
      <c r="D39" s="22" t="s">
        <v>149</v>
      </c>
      <c r="E39" s="22" t="s">
        <v>211</v>
      </c>
      <c r="F39" s="22" t="s">
        <v>138</v>
      </c>
      <c r="G39" s="22" t="s">
        <v>140</v>
      </c>
      <c r="H39" s="22">
        <v>4</v>
      </c>
      <c r="I39" s="22">
        <v>90</v>
      </c>
      <c r="J39" s="22">
        <v>0.06</v>
      </c>
      <c r="K39" s="22" t="s">
        <v>149</v>
      </c>
      <c r="L39" s="22" t="s">
        <v>149</v>
      </c>
      <c r="M39" s="23" t="s">
        <v>176</v>
      </c>
    </row>
    <row r="40" spans="1:13" ht="28.8" x14ac:dyDescent="0.3">
      <c r="A40" s="21" t="s">
        <v>748</v>
      </c>
      <c r="B40" s="22" t="s">
        <v>203</v>
      </c>
      <c r="C40" s="22" t="s">
        <v>181</v>
      </c>
      <c r="D40" s="22" t="s">
        <v>149</v>
      </c>
      <c r="E40" s="22" t="s">
        <v>211</v>
      </c>
      <c r="F40" s="22" t="s">
        <v>138</v>
      </c>
      <c r="G40" s="22" t="s">
        <v>140</v>
      </c>
      <c r="H40" s="22">
        <v>6</v>
      </c>
      <c r="I40" s="22">
        <v>100</v>
      </c>
      <c r="J40" s="22">
        <v>0</v>
      </c>
      <c r="K40" s="22" t="s">
        <v>149</v>
      </c>
      <c r="L40" s="22" t="s">
        <v>149</v>
      </c>
      <c r="M40" s="23" t="s">
        <v>176</v>
      </c>
    </row>
    <row r="41" spans="1:13" ht="28.8" x14ac:dyDescent="0.3">
      <c r="A41" s="21" t="s">
        <v>748</v>
      </c>
      <c r="B41" s="22" t="s">
        <v>203</v>
      </c>
      <c r="C41" s="22" t="s">
        <v>181</v>
      </c>
      <c r="D41" s="22" t="s">
        <v>149</v>
      </c>
      <c r="E41" s="22" t="s">
        <v>211</v>
      </c>
      <c r="F41" s="22" t="s">
        <v>214</v>
      </c>
      <c r="G41" s="22" t="s">
        <v>78</v>
      </c>
      <c r="H41" s="22">
        <v>7</v>
      </c>
      <c r="I41" s="22">
        <v>81</v>
      </c>
      <c r="J41" s="22" t="s">
        <v>82</v>
      </c>
      <c r="K41" s="22" t="s">
        <v>149</v>
      </c>
      <c r="L41" s="22" t="s">
        <v>149</v>
      </c>
      <c r="M41" s="23" t="s">
        <v>217</v>
      </c>
    </row>
    <row r="42" spans="1:13" ht="28.8" x14ac:dyDescent="0.3">
      <c r="A42" s="21" t="s">
        <v>748</v>
      </c>
      <c r="B42" s="22" t="s">
        <v>218</v>
      </c>
      <c r="C42" s="22" t="s">
        <v>181</v>
      </c>
      <c r="D42" s="22" t="s">
        <v>149</v>
      </c>
      <c r="E42" s="22" t="s">
        <v>219</v>
      </c>
      <c r="F42" s="22" t="s">
        <v>214</v>
      </c>
      <c r="G42" s="22" t="s">
        <v>78</v>
      </c>
      <c r="H42" s="22">
        <v>7</v>
      </c>
      <c r="I42" s="22">
        <v>54</v>
      </c>
      <c r="J42" s="22" t="s">
        <v>82</v>
      </c>
      <c r="K42" s="22" t="s">
        <v>149</v>
      </c>
      <c r="L42" s="22" t="s">
        <v>149</v>
      </c>
      <c r="M42" s="23" t="s">
        <v>217</v>
      </c>
    </row>
    <row r="43" spans="1:13" ht="28.8" x14ac:dyDescent="0.3">
      <c r="A43" s="21" t="s">
        <v>748</v>
      </c>
      <c r="B43" s="22" t="s">
        <v>221</v>
      </c>
      <c r="C43" s="22" t="s">
        <v>23</v>
      </c>
      <c r="D43" s="22" t="s">
        <v>144</v>
      </c>
      <c r="E43" s="22" t="s">
        <v>204</v>
      </c>
      <c r="F43" s="22" t="s">
        <v>138</v>
      </c>
      <c r="G43" s="22" t="s">
        <v>140</v>
      </c>
      <c r="H43" s="22">
        <v>2</v>
      </c>
      <c r="I43" s="22">
        <v>69</v>
      </c>
      <c r="J43" s="22">
        <v>0.16</v>
      </c>
      <c r="K43" s="22" t="s">
        <v>149</v>
      </c>
      <c r="L43" s="22" t="s">
        <v>149</v>
      </c>
      <c r="M43" s="23" t="s">
        <v>176</v>
      </c>
    </row>
    <row r="44" spans="1:13" ht="28.8" x14ac:dyDescent="0.3">
      <c r="A44" s="21" t="s">
        <v>748</v>
      </c>
      <c r="B44" s="22" t="s">
        <v>221</v>
      </c>
      <c r="C44" s="22" t="s">
        <v>23</v>
      </c>
      <c r="D44" s="22" t="s">
        <v>144</v>
      </c>
      <c r="E44" s="22" t="s">
        <v>204</v>
      </c>
      <c r="F44" s="22" t="s">
        <v>138</v>
      </c>
      <c r="G44" s="22" t="s">
        <v>140</v>
      </c>
      <c r="H44" s="22">
        <v>4</v>
      </c>
      <c r="I44" s="22">
        <v>86</v>
      </c>
      <c r="J44" s="22">
        <v>0.11</v>
      </c>
      <c r="K44" s="22" t="s">
        <v>149</v>
      </c>
      <c r="L44" s="22" t="s">
        <v>149</v>
      </c>
      <c r="M44" s="23" t="s">
        <v>176</v>
      </c>
    </row>
    <row r="45" spans="1:13" ht="28.8" x14ac:dyDescent="0.3">
      <c r="A45" s="21" t="s">
        <v>748</v>
      </c>
      <c r="B45" s="22" t="s">
        <v>221</v>
      </c>
      <c r="C45" s="22" t="s">
        <v>23</v>
      </c>
      <c r="D45" s="22" t="s">
        <v>144</v>
      </c>
      <c r="E45" s="22" t="s">
        <v>204</v>
      </c>
      <c r="F45" s="22" t="s">
        <v>138</v>
      </c>
      <c r="G45" s="22" t="s">
        <v>140</v>
      </c>
      <c r="H45" s="22">
        <v>6</v>
      </c>
      <c r="I45" s="22">
        <v>86</v>
      </c>
      <c r="J45" s="22">
        <v>0.05</v>
      </c>
      <c r="K45" s="22" t="s">
        <v>149</v>
      </c>
      <c r="L45" s="22" t="s">
        <v>149</v>
      </c>
      <c r="M45" s="23" t="s">
        <v>176</v>
      </c>
    </row>
    <row r="46" spans="1:13" ht="28.8" x14ac:dyDescent="0.3">
      <c r="A46" s="21" t="s">
        <v>748</v>
      </c>
      <c r="B46" s="22" t="s">
        <v>221</v>
      </c>
      <c r="C46" s="22" t="s">
        <v>23</v>
      </c>
      <c r="D46" s="22" t="s">
        <v>144</v>
      </c>
      <c r="E46" s="22" t="s">
        <v>211</v>
      </c>
      <c r="F46" s="22" t="s">
        <v>138</v>
      </c>
      <c r="G46" s="22" t="s">
        <v>140</v>
      </c>
      <c r="H46" s="22">
        <v>2</v>
      </c>
      <c r="I46" s="22">
        <v>76</v>
      </c>
      <c r="J46" s="22">
        <v>0.33</v>
      </c>
      <c r="K46" s="22" t="s">
        <v>149</v>
      </c>
      <c r="L46" s="22" t="s">
        <v>149</v>
      </c>
      <c r="M46" s="23" t="s">
        <v>176</v>
      </c>
    </row>
    <row r="47" spans="1:13" ht="28.8" x14ac:dyDescent="0.3">
      <c r="A47" s="21" t="s">
        <v>748</v>
      </c>
      <c r="B47" s="22" t="s">
        <v>221</v>
      </c>
      <c r="C47" s="22" t="s">
        <v>23</v>
      </c>
      <c r="D47" s="22" t="s">
        <v>144</v>
      </c>
      <c r="E47" s="22" t="s">
        <v>211</v>
      </c>
      <c r="F47" s="22" t="s">
        <v>138</v>
      </c>
      <c r="G47" s="22" t="s">
        <v>140</v>
      </c>
      <c r="H47" s="22">
        <v>4</v>
      </c>
      <c r="I47" s="22">
        <v>87</v>
      </c>
      <c r="J47" s="22">
        <v>0.05</v>
      </c>
      <c r="K47" s="22" t="s">
        <v>149</v>
      </c>
      <c r="L47" s="22" t="s">
        <v>149</v>
      </c>
      <c r="M47" s="23" t="s">
        <v>176</v>
      </c>
    </row>
    <row r="48" spans="1:13" ht="28.8" x14ac:dyDescent="0.3">
      <c r="A48" s="21" t="s">
        <v>748</v>
      </c>
      <c r="B48" s="22" t="s">
        <v>221</v>
      </c>
      <c r="C48" s="22" t="s">
        <v>23</v>
      </c>
      <c r="D48" s="22" t="s">
        <v>144</v>
      </c>
      <c r="E48" s="22" t="s">
        <v>211</v>
      </c>
      <c r="F48" s="22" t="s">
        <v>138</v>
      </c>
      <c r="G48" s="22" t="s">
        <v>140</v>
      </c>
      <c r="H48" s="22">
        <v>6</v>
      </c>
      <c r="I48" s="22">
        <v>64</v>
      </c>
      <c r="J48" s="22">
        <v>0.19</v>
      </c>
      <c r="K48" s="22" t="s">
        <v>149</v>
      </c>
      <c r="L48" s="22" t="s">
        <v>149</v>
      </c>
      <c r="M48" s="23" t="s">
        <v>176</v>
      </c>
    </row>
    <row r="49" spans="1:13" ht="28.8" x14ac:dyDescent="0.3">
      <c r="A49" s="21" t="s">
        <v>748</v>
      </c>
      <c r="B49" s="22" t="s">
        <v>221</v>
      </c>
      <c r="C49" s="22" t="s">
        <v>23</v>
      </c>
      <c r="D49" s="22" t="s">
        <v>144</v>
      </c>
      <c r="E49" s="22" t="s">
        <v>226</v>
      </c>
      <c r="F49" s="22" t="s">
        <v>138</v>
      </c>
      <c r="G49" s="22" t="s">
        <v>140</v>
      </c>
      <c r="H49" s="22">
        <v>2.5</v>
      </c>
      <c r="I49" s="22">
        <v>93</v>
      </c>
      <c r="J49" s="22" t="s">
        <v>81</v>
      </c>
      <c r="K49" s="22" t="s">
        <v>149</v>
      </c>
      <c r="L49" s="22" t="s">
        <v>149</v>
      </c>
      <c r="M49" s="23" t="s">
        <v>229</v>
      </c>
    </row>
    <row r="50" spans="1:13" ht="28.8" x14ac:dyDescent="0.3">
      <c r="A50" s="21" t="s">
        <v>748</v>
      </c>
      <c r="B50" s="22" t="s">
        <v>221</v>
      </c>
      <c r="C50" s="22" t="s">
        <v>23</v>
      </c>
      <c r="D50" s="22" t="s">
        <v>144</v>
      </c>
      <c r="E50" s="22" t="s">
        <v>226</v>
      </c>
      <c r="F50" s="22" t="s">
        <v>138</v>
      </c>
      <c r="G50" s="22" t="s">
        <v>140</v>
      </c>
      <c r="H50" s="22">
        <v>4.5</v>
      </c>
      <c r="I50" s="22">
        <v>93</v>
      </c>
      <c r="J50" s="22" t="s">
        <v>81</v>
      </c>
      <c r="K50" s="22" t="s">
        <v>149</v>
      </c>
      <c r="L50" s="22" t="s">
        <v>149</v>
      </c>
      <c r="M50" s="23" t="s">
        <v>229</v>
      </c>
    </row>
    <row r="51" spans="1:13" ht="28.8" x14ac:dyDescent="0.3">
      <c r="A51" s="21" t="s">
        <v>748</v>
      </c>
      <c r="B51" s="22" t="s">
        <v>221</v>
      </c>
      <c r="C51" s="22" t="s">
        <v>23</v>
      </c>
      <c r="D51" s="22" t="s">
        <v>144</v>
      </c>
      <c r="E51" s="22" t="s">
        <v>226</v>
      </c>
      <c r="F51" s="22" t="s">
        <v>138</v>
      </c>
      <c r="G51" s="22" t="s">
        <v>140</v>
      </c>
      <c r="H51" s="22">
        <v>7.5</v>
      </c>
      <c r="I51" s="22">
        <v>91</v>
      </c>
      <c r="J51" s="22" t="s">
        <v>81</v>
      </c>
      <c r="K51" s="22" t="s">
        <v>149</v>
      </c>
      <c r="L51" s="22" t="s">
        <v>149</v>
      </c>
      <c r="M51" s="23" t="s">
        <v>229</v>
      </c>
    </row>
    <row r="52" spans="1:13" ht="28.8" x14ac:dyDescent="0.3">
      <c r="A52" s="21" t="s">
        <v>748</v>
      </c>
      <c r="B52" s="22" t="s">
        <v>221</v>
      </c>
      <c r="C52" s="22" t="s">
        <v>23</v>
      </c>
      <c r="D52" s="22" t="s">
        <v>144</v>
      </c>
      <c r="E52" s="22" t="s">
        <v>226</v>
      </c>
      <c r="F52" s="22" t="s">
        <v>138</v>
      </c>
      <c r="G52" s="22" t="s">
        <v>140</v>
      </c>
      <c r="H52" s="22">
        <v>9.5</v>
      </c>
      <c r="I52" s="22">
        <v>43</v>
      </c>
      <c r="J52" s="22" t="s">
        <v>81</v>
      </c>
      <c r="K52" s="22" t="s">
        <v>149</v>
      </c>
      <c r="L52" s="22" t="s">
        <v>149</v>
      </c>
      <c r="M52" s="23" t="s">
        <v>229</v>
      </c>
    </row>
    <row r="53" spans="1:13" ht="28.8" x14ac:dyDescent="0.3">
      <c r="A53" s="21" t="s">
        <v>748</v>
      </c>
      <c r="B53" s="22" t="s">
        <v>221</v>
      </c>
      <c r="C53" s="22" t="s">
        <v>23</v>
      </c>
      <c r="D53" s="22" t="s">
        <v>144</v>
      </c>
      <c r="E53" s="22" t="s">
        <v>226</v>
      </c>
      <c r="F53" s="22" t="s">
        <v>138</v>
      </c>
      <c r="G53" s="22" t="s">
        <v>140</v>
      </c>
      <c r="H53" s="22">
        <v>12.5</v>
      </c>
      <c r="I53" s="22">
        <v>72</v>
      </c>
      <c r="J53" s="22" t="s">
        <v>81</v>
      </c>
      <c r="K53" s="22" t="s">
        <v>149</v>
      </c>
      <c r="L53" s="22" t="s">
        <v>149</v>
      </c>
      <c r="M53" s="23" t="s">
        <v>229</v>
      </c>
    </row>
    <row r="54" spans="1:13" ht="28.8" x14ac:dyDescent="0.3">
      <c r="A54" s="21" t="s">
        <v>748</v>
      </c>
      <c r="B54" s="22" t="s">
        <v>221</v>
      </c>
      <c r="C54" s="22" t="s">
        <v>181</v>
      </c>
      <c r="D54" s="22" t="s">
        <v>149</v>
      </c>
      <c r="E54" s="22" t="s">
        <v>219</v>
      </c>
      <c r="F54" s="22" t="s">
        <v>138</v>
      </c>
      <c r="G54" s="22" t="s">
        <v>140</v>
      </c>
      <c r="H54" s="22">
        <v>2</v>
      </c>
      <c r="I54" s="22">
        <v>89</v>
      </c>
      <c r="J54" s="22">
        <v>0.15</v>
      </c>
      <c r="K54" s="22" t="s">
        <v>149</v>
      </c>
      <c r="L54" s="22" t="s">
        <v>149</v>
      </c>
      <c r="M54" s="23" t="s">
        <v>176</v>
      </c>
    </row>
    <row r="55" spans="1:13" ht="28.8" x14ac:dyDescent="0.3">
      <c r="A55" s="21" t="s">
        <v>748</v>
      </c>
      <c r="B55" s="22" t="s">
        <v>221</v>
      </c>
      <c r="C55" s="22" t="s">
        <v>181</v>
      </c>
      <c r="D55" s="22" t="s">
        <v>149</v>
      </c>
      <c r="E55" s="22" t="s">
        <v>219</v>
      </c>
      <c r="F55" s="22" t="s">
        <v>138</v>
      </c>
      <c r="G55" s="22" t="s">
        <v>140</v>
      </c>
      <c r="H55" s="22">
        <v>4</v>
      </c>
      <c r="I55" s="22">
        <v>70</v>
      </c>
      <c r="J55" s="22">
        <v>0.19</v>
      </c>
      <c r="K55" s="22" t="s">
        <v>149</v>
      </c>
      <c r="L55" s="22" t="s">
        <v>149</v>
      </c>
      <c r="M55" s="23" t="s">
        <v>176</v>
      </c>
    </row>
    <row r="56" spans="1:13" ht="28.8" x14ac:dyDescent="0.3">
      <c r="A56" s="21" t="s">
        <v>748</v>
      </c>
      <c r="B56" s="22" t="s">
        <v>221</v>
      </c>
      <c r="C56" s="22" t="s">
        <v>181</v>
      </c>
      <c r="D56" s="22" t="s">
        <v>149</v>
      </c>
      <c r="E56" s="22" t="s">
        <v>219</v>
      </c>
      <c r="F56" s="22" t="s">
        <v>138</v>
      </c>
      <c r="G56" s="22" t="s">
        <v>140</v>
      </c>
      <c r="H56" s="22">
        <v>6</v>
      </c>
      <c r="I56" s="22">
        <v>71</v>
      </c>
      <c r="J56" s="22">
        <v>0.18</v>
      </c>
      <c r="K56" s="22" t="s">
        <v>149</v>
      </c>
      <c r="L56" s="22" t="s">
        <v>149</v>
      </c>
      <c r="M56" s="23" t="s">
        <v>176</v>
      </c>
    </row>
    <row r="57" spans="1:13" ht="28.8" x14ac:dyDescent="0.3">
      <c r="A57" s="21" t="s">
        <v>748</v>
      </c>
      <c r="B57" s="22" t="s">
        <v>221</v>
      </c>
      <c r="C57" s="22" t="s">
        <v>181</v>
      </c>
      <c r="D57" s="22" t="s">
        <v>149</v>
      </c>
      <c r="E57" s="22" t="s">
        <v>240</v>
      </c>
      <c r="F57" s="22" t="s">
        <v>214</v>
      </c>
      <c r="G57" s="22" t="s">
        <v>78</v>
      </c>
      <c r="H57" s="22">
        <v>7.5</v>
      </c>
      <c r="I57" s="22">
        <v>62</v>
      </c>
      <c r="J57" s="22" t="s">
        <v>82</v>
      </c>
      <c r="K57" s="22" t="s">
        <v>149</v>
      </c>
      <c r="L57" s="22" t="s">
        <v>149</v>
      </c>
      <c r="M57" s="23" t="s">
        <v>217</v>
      </c>
    </row>
    <row r="58" spans="1:13" ht="28.8" x14ac:dyDescent="0.3">
      <c r="A58" s="21" t="s">
        <v>748</v>
      </c>
      <c r="B58" s="22" t="s">
        <v>221</v>
      </c>
      <c r="C58" s="22" t="s">
        <v>181</v>
      </c>
      <c r="D58" s="22" t="s">
        <v>149</v>
      </c>
      <c r="E58" s="22" t="s">
        <v>243</v>
      </c>
      <c r="F58" s="22" t="s">
        <v>214</v>
      </c>
      <c r="G58" s="22" t="s">
        <v>78</v>
      </c>
      <c r="H58" s="22">
        <v>7.5</v>
      </c>
      <c r="I58" s="22">
        <v>70</v>
      </c>
      <c r="J58" s="22" t="s">
        <v>82</v>
      </c>
      <c r="K58" s="22" t="s">
        <v>149</v>
      </c>
      <c r="L58" s="22" t="s">
        <v>149</v>
      </c>
      <c r="M58" s="23" t="s">
        <v>217</v>
      </c>
    </row>
    <row r="59" spans="1:13" ht="28.8" x14ac:dyDescent="0.3">
      <c r="A59" s="21" t="s">
        <v>748</v>
      </c>
      <c r="B59" s="22" t="s">
        <v>221</v>
      </c>
      <c r="C59" s="22" t="s">
        <v>181</v>
      </c>
      <c r="D59" s="22" t="s">
        <v>149</v>
      </c>
      <c r="E59" s="22" t="s">
        <v>245</v>
      </c>
      <c r="F59" s="22" t="s">
        <v>214</v>
      </c>
      <c r="G59" s="22" t="s">
        <v>78</v>
      </c>
      <c r="H59" s="22">
        <v>7.5</v>
      </c>
      <c r="I59" s="22">
        <v>100</v>
      </c>
      <c r="J59" s="22" t="s">
        <v>82</v>
      </c>
      <c r="K59" s="22" t="s">
        <v>149</v>
      </c>
      <c r="L59" s="22" t="s">
        <v>149</v>
      </c>
      <c r="M59" s="23" t="s">
        <v>217</v>
      </c>
    </row>
    <row r="60" spans="1:13" ht="28.8" x14ac:dyDescent="0.3">
      <c r="A60" s="21" t="s">
        <v>748</v>
      </c>
      <c r="B60" s="22" t="s">
        <v>221</v>
      </c>
      <c r="C60" s="22" t="s">
        <v>181</v>
      </c>
      <c r="D60" s="22" t="s">
        <v>149</v>
      </c>
      <c r="E60" s="22" t="s">
        <v>246</v>
      </c>
      <c r="F60" s="22" t="s">
        <v>214</v>
      </c>
      <c r="G60" s="22" t="s">
        <v>78</v>
      </c>
      <c r="H60" s="22">
        <v>7.5</v>
      </c>
      <c r="I60" s="22">
        <v>89</v>
      </c>
      <c r="J60" s="22" t="s">
        <v>82</v>
      </c>
      <c r="K60" s="22" t="s">
        <v>149</v>
      </c>
      <c r="L60" s="22" t="s">
        <v>149</v>
      </c>
      <c r="M60" s="23" t="s">
        <v>217</v>
      </c>
    </row>
    <row r="61" spans="1:13" ht="28.8" x14ac:dyDescent="0.3">
      <c r="A61" s="21" t="s">
        <v>748</v>
      </c>
      <c r="B61" s="22" t="s">
        <v>221</v>
      </c>
      <c r="C61" s="22" t="s">
        <v>181</v>
      </c>
      <c r="D61" s="22" t="s">
        <v>149</v>
      </c>
      <c r="E61" s="22" t="s">
        <v>219</v>
      </c>
      <c r="F61" s="22" t="s">
        <v>145</v>
      </c>
      <c r="G61" s="22" t="s">
        <v>78</v>
      </c>
      <c r="H61" s="22">
        <v>3.5</v>
      </c>
      <c r="I61" s="22">
        <v>73</v>
      </c>
      <c r="J61" s="22" t="s">
        <v>81</v>
      </c>
      <c r="K61" s="22" t="s">
        <v>149</v>
      </c>
      <c r="L61" s="22" t="s">
        <v>149</v>
      </c>
      <c r="M61" s="23" t="s">
        <v>250</v>
      </c>
    </row>
    <row r="62" spans="1:13" ht="28.8" x14ac:dyDescent="0.3">
      <c r="A62" s="21" t="s">
        <v>748</v>
      </c>
      <c r="B62" s="22" t="s">
        <v>221</v>
      </c>
      <c r="C62" s="22" t="s">
        <v>181</v>
      </c>
      <c r="D62" s="22" t="s">
        <v>149</v>
      </c>
      <c r="E62" s="22" t="s">
        <v>251</v>
      </c>
      <c r="F62" s="22" t="s">
        <v>145</v>
      </c>
      <c r="G62" s="22" t="s">
        <v>140</v>
      </c>
      <c r="H62" s="22">
        <v>4.5</v>
      </c>
      <c r="I62" s="22">
        <v>88</v>
      </c>
      <c r="J62" s="22" t="s">
        <v>82</v>
      </c>
      <c r="K62" s="22" t="s">
        <v>149</v>
      </c>
      <c r="L62" s="22" t="s">
        <v>149</v>
      </c>
      <c r="M62" s="23" t="s">
        <v>254</v>
      </c>
    </row>
    <row r="63" spans="1:13" ht="28.8" x14ac:dyDescent="0.3">
      <c r="A63" s="21" t="s">
        <v>748</v>
      </c>
      <c r="B63" s="22" t="s">
        <v>221</v>
      </c>
      <c r="C63" s="22" t="s">
        <v>181</v>
      </c>
      <c r="D63" s="22" t="s">
        <v>149</v>
      </c>
      <c r="E63" s="22" t="s">
        <v>255</v>
      </c>
      <c r="F63" s="22" t="s">
        <v>145</v>
      </c>
      <c r="G63" s="22" t="s">
        <v>140</v>
      </c>
      <c r="H63" s="22">
        <v>4.5</v>
      </c>
      <c r="I63" s="22">
        <v>90</v>
      </c>
      <c r="J63" s="22" t="s">
        <v>82</v>
      </c>
      <c r="K63" s="22" t="s">
        <v>149</v>
      </c>
      <c r="L63" s="22" t="s">
        <v>149</v>
      </c>
      <c r="M63" s="23" t="s">
        <v>254</v>
      </c>
    </row>
    <row r="64" spans="1:13" ht="28.8" x14ac:dyDescent="0.3">
      <c r="A64" s="21" t="s">
        <v>748</v>
      </c>
      <c r="B64" s="22" t="s">
        <v>221</v>
      </c>
      <c r="C64" s="22" t="s">
        <v>181</v>
      </c>
      <c r="D64" s="22" t="s">
        <v>149</v>
      </c>
      <c r="E64" s="22" t="s">
        <v>255</v>
      </c>
      <c r="F64" s="22" t="s">
        <v>138</v>
      </c>
      <c r="G64" s="22" t="s">
        <v>140</v>
      </c>
      <c r="H64" s="22">
        <v>4.5</v>
      </c>
      <c r="I64" s="22">
        <v>84</v>
      </c>
      <c r="J64" s="22" t="s">
        <v>82</v>
      </c>
      <c r="K64" s="22" t="s">
        <v>149</v>
      </c>
      <c r="L64" s="22" t="s">
        <v>149</v>
      </c>
      <c r="M64" s="23" t="s">
        <v>254</v>
      </c>
    </row>
    <row r="65" spans="1:13" ht="28.8" x14ac:dyDescent="0.3">
      <c r="A65" s="21" t="s">
        <v>748</v>
      </c>
      <c r="B65" s="22" t="s">
        <v>221</v>
      </c>
      <c r="C65" s="22" t="s">
        <v>181</v>
      </c>
      <c r="D65" s="22" t="s">
        <v>149</v>
      </c>
      <c r="E65" s="22" t="s">
        <v>261</v>
      </c>
      <c r="F65" s="22" t="s">
        <v>138</v>
      </c>
      <c r="G65" s="22" t="s">
        <v>140</v>
      </c>
      <c r="H65" s="22">
        <v>4.5</v>
      </c>
      <c r="I65" s="22">
        <v>70</v>
      </c>
      <c r="J65" s="22" t="s">
        <v>82</v>
      </c>
      <c r="K65" s="22" t="s">
        <v>149</v>
      </c>
      <c r="L65" s="22" t="s">
        <v>149</v>
      </c>
      <c r="M65" s="23" t="s">
        <v>254</v>
      </c>
    </row>
    <row r="66" spans="1:13" ht="28.8" x14ac:dyDescent="0.3">
      <c r="A66" s="21" t="s">
        <v>748</v>
      </c>
      <c r="B66" s="22" t="s">
        <v>221</v>
      </c>
      <c r="C66" s="22" t="s">
        <v>181</v>
      </c>
      <c r="D66" s="22" t="s">
        <v>149</v>
      </c>
      <c r="E66" s="22" t="s">
        <v>219</v>
      </c>
      <c r="F66" s="22" t="s">
        <v>138</v>
      </c>
      <c r="G66" s="22" t="s">
        <v>140</v>
      </c>
      <c r="H66" s="22">
        <v>1</v>
      </c>
      <c r="I66" s="22">
        <v>91</v>
      </c>
      <c r="J66" s="22" t="s">
        <v>81</v>
      </c>
      <c r="K66" s="22" t="s">
        <v>149</v>
      </c>
      <c r="L66" s="22" t="s">
        <v>149</v>
      </c>
      <c r="M66" s="23" t="s">
        <v>266</v>
      </c>
    </row>
    <row r="67" spans="1:13" ht="28.8" x14ac:dyDescent="0.3">
      <c r="A67" s="21" t="s">
        <v>748</v>
      </c>
      <c r="B67" s="22" t="s">
        <v>221</v>
      </c>
      <c r="C67" s="22" t="s">
        <v>181</v>
      </c>
      <c r="D67" s="22" t="s">
        <v>149</v>
      </c>
      <c r="E67" s="22" t="s">
        <v>219</v>
      </c>
      <c r="F67" s="22" t="s">
        <v>138</v>
      </c>
      <c r="G67" s="22" t="s">
        <v>140</v>
      </c>
      <c r="H67" s="22">
        <v>1</v>
      </c>
      <c r="I67" s="22">
        <v>96</v>
      </c>
      <c r="J67" s="22" t="s">
        <v>81</v>
      </c>
      <c r="K67" s="22" t="s">
        <v>149</v>
      </c>
      <c r="L67" s="22" t="s">
        <v>149</v>
      </c>
      <c r="M67" s="23" t="s">
        <v>266</v>
      </c>
    </row>
    <row r="68" spans="1:13" ht="28.8" x14ac:dyDescent="0.3">
      <c r="A68" s="21" t="s">
        <v>748</v>
      </c>
      <c r="B68" s="22" t="s">
        <v>221</v>
      </c>
      <c r="C68" s="22" t="s">
        <v>181</v>
      </c>
      <c r="D68" s="22" t="s">
        <v>149</v>
      </c>
      <c r="E68" s="22" t="s">
        <v>219</v>
      </c>
      <c r="F68" s="22" t="s">
        <v>138</v>
      </c>
      <c r="G68" s="22" t="s">
        <v>140</v>
      </c>
      <c r="H68" s="22">
        <v>7.5</v>
      </c>
      <c r="I68" s="22">
        <v>87</v>
      </c>
      <c r="J68" s="22" t="s">
        <v>81</v>
      </c>
      <c r="K68" s="22" t="s">
        <v>149</v>
      </c>
      <c r="L68" s="22" t="s">
        <v>149</v>
      </c>
      <c r="M68" s="23" t="s">
        <v>266</v>
      </c>
    </row>
    <row r="69" spans="1:13" ht="28.8" x14ac:dyDescent="0.3">
      <c r="A69" s="21" t="s">
        <v>748</v>
      </c>
      <c r="B69" s="22" t="s">
        <v>221</v>
      </c>
      <c r="C69" s="22" t="s">
        <v>181</v>
      </c>
      <c r="D69" s="22" t="s">
        <v>149</v>
      </c>
      <c r="E69" s="22" t="s">
        <v>219</v>
      </c>
      <c r="F69" s="22" t="s">
        <v>138</v>
      </c>
      <c r="G69" s="22" t="s">
        <v>140</v>
      </c>
      <c r="H69" s="22">
        <v>7.5</v>
      </c>
      <c r="I69" s="22">
        <v>46</v>
      </c>
      <c r="J69" s="22" t="s">
        <v>81</v>
      </c>
      <c r="K69" s="22" t="s">
        <v>149</v>
      </c>
      <c r="L69" s="22" t="s">
        <v>149</v>
      </c>
      <c r="M69" s="23" t="s">
        <v>266</v>
      </c>
    </row>
    <row r="70" spans="1:13" ht="28.8" x14ac:dyDescent="0.3">
      <c r="A70" s="25" t="s">
        <v>770</v>
      </c>
      <c r="B70" s="25" t="s">
        <v>843</v>
      </c>
      <c r="C70" s="22" t="s">
        <v>23</v>
      </c>
      <c r="D70" s="22" t="s">
        <v>136</v>
      </c>
      <c r="E70" s="22" t="s">
        <v>771</v>
      </c>
      <c r="F70" s="22" t="s">
        <v>279</v>
      </c>
      <c r="G70" s="22" t="s">
        <v>140</v>
      </c>
      <c r="H70" s="22">
        <v>4</v>
      </c>
      <c r="I70" s="22">
        <v>38</v>
      </c>
      <c r="J70" s="22">
        <v>0.7</v>
      </c>
      <c r="K70" s="22" t="s">
        <v>149</v>
      </c>
      <c r="L70" s="22" t="s">
        <v>149</v>
      </c>
      <c r="M70" s="23" t="s">
        <v>143</v>
      </c>
    </row>
    <row r="71" spans="1:13" ht="28.8" x14ac:dyDescent="0.3">
      <c r="A71" s="25" t="s">
        <v>772</v>
      </c>
      <c r="B71" s="25" t="s">
        <v>843</v>
      </c>
      <c r="C71" s="22" t="s">
        <v>23</v>
      </c>
      <c r="D71" s="22" t="s">
        <v>136</v>
      </c>
      <c r="E71" s="22" t="s">
        <v>773</v>
      </c>
      <c r="F71" s="22" t="s">
        <v>279</v>
      </c>
      <c r="G71" s="22" t="s">
        <v>140</v>
      </c>
      <c r="H71" s="22">
        <v>4</v>
      </c>
      <c r="I71" s="22">
        <v>55</v>
      </c>
      <c r="J71" s="22">
        <v>0.8</v>
      </c>
      <c r="K71" s="22" t="s">
        <v>149</v>
      </c>
      <c r="L71" s="22" t="s">
        <v>149</v>
      </c>
      <c r="M71" s="23" t="s">
        <v>143</v>
      </c>
    </row>
    <row r="72" spans="1:13" ht="28.8" x14ac:dyDescent="0.3">
      <c r="A72" s="25" t="s">
        <v>770</v>
      </c>
      <c r="B72" s="25" t="s">
        <v>843</v>
      </c>
      <c r="C72" s="22" t="s">
        <v>23</v>
      </c>
      <c r="D72" s="22" t="s">
        <v>144</v>
      </c>
      <c r="E72" s="22" t="s">
        <v>771</v>
      </c>
      <c r="F72" s="22" t="s">
        <v>285</v>
      </c>
      <c r="G72" s="22" t="s">
        <v>140</v>
      </c>
      <c r="H72" s="22">
        <v>4</v>
      </c>
      <c r="I72" s="22">
        <v>83</v>
      </c>
      <c r="J72" s="22">
        <v>0.3</v>
      </c>
      <c r="K72" s="22" t="s">
        <v>149</v>
      </c>
      <c r="L72" s="22" t="s">
        <v>149</v>
      </c>
      <c r="M72" s="23" t="s">
        <v>143</v>
      </c>
    </row>
    <row r="73" spans="1:13" ht="28.8" x14ac:dyDescent="0.3">
      <c r="A73" s="25" t="s">
        <v>772</v>
      </c>
      <c r="B73" s="25" t="s">
        <v>843</v>
      </c>
      <c r="C73" s="22" t="s">
        <v>23</v>
      </c>
      <c r="D73" s="22" t="s">
        <v>144</v>
      </c>
      <c r="E73" s="22" t="s">
        <v>773</v>
      </c>
      <c r="F73" s="22" t="s">
        <v>279</v>
      </c>
      <c r="G73" s="22" t="s">
        <v>140</v>
      </c>
      <c r="H73" s="22">
        <v>4</v>
      </c>
      <c r="I73" s="22">
        <v>74</v>
      </c>
      <c r="J73" s="22">
        <v>0.2</v>
      </c>
      <c r="K73" s="22" t="s">
        <v>149</v>
      </c>
      <c r="L73" s="22" t="s">
        <v>149</v>
      </c>
      <c r="M73" s="23" t="s">
        <v>143</v>
      </c>
    </row>
    <row r="74" spans="1:13" ht="28.8" x14ac:dyDescent="0.3">
      <c r="A74" s="25" t="s">
        <v>774</v>
      </c>
      <c r="B74" s="25" t="s">
        <v>843</v>
      </c>
      <c r="C74" s="22" t="s">
        <v>23</v>
      </c>
      <c r="D74" s="22" t="s">
        <v>136</v>
      </c>
      <c r="E74" s="22">
        <v>106</v>
      </c>
      <c r="F74" s="22" t="s">
        <v>147</v>
      </c>
      <c r="G74" s="22" t="s">
        <v>78</v>
      </c>
      <c r="H74" s="22">
        <v>1</v>
      </c>
      <c r="I74" s="22">
        <v>6</v>
      </c>
      <c r="J74" s="22" t="s">
        <v>775</v>
      </c>
      <c r="K74" s="22" t="s">
        <v>149</v>
      </c>
      <c r="L74" s="22" t="s">
        <v>149</v>
      </c>
      <c r="M74" s="23" t="s">
        <v>292</v>
      </c>
    </row>
    <row r="75" spans="1:13" ht="28.8" x14ac:dyDescent="0.3">
      <c r="A75" s="25" t="s">
        <v>774</v>
      </c>
      <c r="B75" s="25" t="s">
        <v>843</v>
      </c>
      <c r="C75" s="22" t="s">
        <v>23</v>
      </c>
      <c r="D75" s="22" t="s">
        <v>136</v>
      </c>
      <c r="E75" s="22">
        <v>106</v>
      </c>
      <c r="F75" s="22" t="s">
        <v>147</v>
      </c>
      <c r="G75" s="22" t="s">
        <v>78</v>
      </c>
      <c r="H75" s="22">
        <v>3</v>
      </c>
      <c r="I75" s="22">
        <v>20</v>
      </c>
      <c r="J75" s="22" t="s">
        <v>776</v>
      </c>
      <c r="K75" s="22" t="s">
        <v>149</v>
      </c>
      <c r="L75" s="22" t="s">
        <v>149</v>
      </c>
      <c r="M75" s="23" t="s">
        <v>292</v>
      </c>
    </row>
    <row r="76" spans="1:13" ht="28.8" x14ac:dyDescent="0.3">
      <c r="A76" s="25" t="s">
        <v>774</v>
      </c>
      <c r="B76" s="25" t="s">
        <v>843</v>
      </c>
      <c r="C76" s="22" t="s">
        <v>23</v>
      </c>
      <c r="D76" s="22" t="s">
        <v>136</v>
      </c>
      <c r="E76" s="22">
        <v>106</v>
      </c>
      <c r="F76" s="22" t="s">
        <v>147</v>
      </c>
      <c r="G76" s="22" t="s">
        <v>78</v>
      </c>
      <c r="H76" s="22">
        <v>4</v>
      </c>
      <c r="I76" s="22">
        <v>12</v>
      </c>
      <c r="J76" s="22" t="s">
        <v>777</v>
      </c>
      <c r="K76" s="22" t="s">
        <v>149</v>
      </c>
      <c r="L76" s="22" t="s">
        <v>149</v>
      </c>
      <c r="M76" s="23" t="s">
        <v>292</v>
      </c>
    </row>
    <row r="77" spans="1:13" ht="28.8" x14ac:dyDescent="0.3">
      <c r="A77" s="25" t="s">
        <v>774</v>
      </c>
      <c r="B77" s="25" t="s">
        <v>843</v>
      </c>
      <c r="C77" s="22" t="s">
        <v>23</v>
      </c>
      <c r="D77" s="22" t="s">
        <v>136</v>
      </c>
      <c r="E77" s="22">
        <v>106</v>
      </c>
      <c r="F77" s="22" t="s">
        <v>147</v>
      </c>
      <c r="G77" s="22" t="s">
        <v>78</v>
      </c>
      <c r="H77" s="22">
        <v>1</v>
      </c>
      <c r="I77" s="22">
        <v>20</v>
      </c>
      <c r="J77" s="22" t="s">
        <v>778</v>
      </c>
      <c r="K77" s="22" t="s">
        <v>149</v>
      </c>
      <c r="L77" s="22" t="s">
        <v>149</v>
      </c>
      <c r="M77" s="23" t="s">
        <v>292</v>
      </c>
    </row>
    <row r="78" spans="1:13" ht="28.8" x14ac:dyDescent="0.3">
      <c r="A78" s="25" t="s">
        <v>774</v>
      </c>
      <c r="B78" s="25" t="s">
        <v>843</v>
      </c>
      <c r="C78" s="22" t="s">
        <v>23</v>
      </c>
      <c r="D78" s="22" t="s">
        <v>136</v>
      </c>
      <c r="E78" s="22">
        <v>106</v>
      </c>
      <c r="F78" s="22" t="s">
        <v>147</v>
      </c>
      <c r="G78" s="22" t="s">
        <v>78</v>
      </c>
      <c r="H78" s="22">
        <v>3</v>
      </c>
      <c r="I78" s="22">
        <v>36</v>
      </c>
      <c r="J78" s="22" t="s">
        <v>779</v>
      </c>
      <c r="K78" s="22" t="s">
        <v>149</v>
      </c>
      <c r="L78" s="22" t="s">
        <v>149</v>
      </c>
      <c r="M78" s="23" t="s">
        <v>292</v>
      </c>
    </row>
    <row r="79" spans="1:13" ht="28.8" x14ac:dyDescent="0.3">
      <c r="A79" s="25" t="s">
        <v>774</v>
      </c>
      <c r="B79" s="25" t="s">
        <v>843</v>
      </c>
      <c r="C79" s="22" t="s">
        <v>23</v>
      </c>
      <c r="D79" s="22" t="s">
        <v>136</v>
      </c>
      <c r="E79" s="22">
        <v>106</v>
      </c>
      <c r="F79" s="22" t="s">
        <v>147</v>
      </c>
      <c r="G79" s="22" t="s">
        <v>78</v>
      </c>
      <c r="H79" s="22">
        <v>6</v>
      </c>
      <c r="I79" s="22">
        <v>26</v>
      </c>
      <c r="J79" s="22" t="s">
        <v>780</v>
      </c>
      <c r="K79" s="22" t="s">
        <v>149</v>
      </c>
      <c r="L79" s="22" t="s">
        <v>149</v>
      </c>
      <c r="M79" s="23" t="s">
        <v>292</v>
      </c>
    </row>
    <row r="80" spans="1:13" ht="43.2" x14ac:dyDescent="0.3">
      <c r="A80" s="25" t="s">
        <v>781</v>
      </c>
      <c r="B80" s="25" t="s">
        <v>843</v>
      </c>
      <c r="C80" s="22" t="s">
        <v>23</v>
      </c>
      <c r="D80" s="22" t="s">
        <v>144</v>
      </c>
      <c r="E80" s="22" t="s">
        <v>782</v>
      </c>
      <c r="F80" s="22" t="s">
        <v>783</v>
      </c>
      <c r="G80" s="22" t="s">
        <v>140</v>
      </c>
      <c r="H80" s="22">
        <v>3</v>
      </c>
      <c r="I80" s="22">
        <v>96</v>
      </c>
      <c r="J80" s="22">
        <v>0.1</v>
      </c>
      <c r="K80" s="22" t="s">
        <v>149</v>
      </c>
      <c r="L80" s="22" t="s">
        <v>149</v>
      </c>
      <c r="M80" s="23" t="s">
        <v>307</v>
      </c>
    </row>
    <row r="81" spans="1:14" ht="43.2" x14ac:dyDescent="0.3">
      <c r="A81" s="25" t="s">
        <v>781</v>
      </c>
      <c r="B81" s="25" t="s">
        <v>843</v>
      </c>
      <c r="C81" s="22" t="s">
        <v>23</v>
      </c>
      <c r="D81" s="22" t="s">
        <v>144</v>
      </c>
      <c r="E81" s="22" t="s">
        <v>782</v>
      </c>
      <c r="F81" s="22" t="s">
        <v>783</v>
      </c>
      <c r="G81" s="22" t="s">
        <v>140</v>
      </c>
      <c r="H81" s="22">
        <v>5</v>
      </c>
      <c r="I81" s="22">
        <v>74</v>
      </c>
      <c r="J81" s="22">
        <v>0.3</v>
      </c>
      <c r="K81" s="22" t="s">
        <v>149</v>
      </c>
      <c r="L81" s="22" t="s">
        <v>149</v>
      </c>
      <c r="M81" s="23" t="s">
        <v>307</v>
      </c>
    </row>
    <row r="82" spans="1:14" ht="43.2" x14ac:dyDescent="0.3">
      <c r="A82" s="25" t="s">
        <v>781</v>
      </c>
      <c r="B82" s="25" t="s">
        <v>843</v>
      </c>
      <c r="C82" s="22" t="s">
        <v>23</v>
      </c>
      <c r="D82" s="22" t="s">
        <v>144</v>
      </c>
      <c r="E82" s="22" t="s">
        <v>782</v>
      </c>
      <c r="F82" s="22" t="s">
        <v>783</v>
      </c>
      <c r="G82" s="22" t="s">
        <v>140</v>
      </c>
      <c r="H82" s="22">
        <v>8</v>
      </c>
      <c r="I82" s="22">
        <v>78</v>
      </c>
      <c r="J82" s="22">
        <v>0.2</v>
      </c>
      <c r="K82" s="22" t="s">
        <v>149</v>
      </c>
      <c r="L82" s="22" t="s">
        <v>149</v>
      </c>
      <c r="M82" s="23" t="s">
        <v>307</v>
      </c>
    </row>
    <row r="83" spans="1:14" ht="43.2" x14ac:dyDescent="0.3">
      <c r="A83" s="25" t="s">
        <v>781</v>
      </c>
      <c r="B83" s="25" t="s">
        <v>843</v>
      </c>
      <c r="C83" s="22" t="s">
        <v>23</v>
      </c>
      <c r="D83" s="22" t="s">
        <v>144</v>
      </c>
      <c r="E83" s="22" t="s">
        <v>784</v>
      </c>
      <c r="F83" s="22" t="s">
        <v>783</v>
      </c>
      <c r="G83" s="22" t="s">
        <v>140</v>
      </c>
      <c r="H83" s="22">
        <v>3</v>
      </c>
      <c r="I83" s="22">
        <v>87</v>
      </c>
      <c r="J83" s="22">
        <v>0.2</v>
      </c>
      <c r="K83" s="22" t="s">
        <v>149</v>
      </c>
      <c r="L83" s="22" t="s">
        <v>149</v>
      </c>
      <c r="M83" s="23" t="s">
        <v>307</v>
      </c>
    </row>
    <row r="84" spans="1:14" ht="43.2" x14ac:dyDescent="0.3">
      <c r="A84" s="25" t="s">
        <v>781</v>
      </c>
      <c r="B84" s="25" t="s">
        <v>843</v>
      </c>
      <c r="C84" s="22" t="s">
        <v>23</v>
      </c>
      <c r="D84" s="22" t="s">
        <v>144</v>
      </c>
      <c r="E84" s="22" t="s">
        <v>784</v>
      </c>
      <c r="F84" s="22" t="s">
        <v>783</v>
      </c>
      <c r="G84" s="22" t="s">
        <v>140</v>
      </c>
      <c r="H84" s="22">
        <v>5</v>
      </c>
      <c r="I84" s="22">
        <v>53</v>
      </c>
      <c r="J84" s="22">
        <v>0.6</v>
      </c>
      <c r="K84" s="22" t="s">
        <v>149</v>
      </c>
      <c r="L84" s="22" t="s">
        <v>149</v>
      </c>
      <c r="M84" s="23" t="s">
        <v>307</v>
      </c>
    </row>
    <row r="85" spans="1:14" ht="43.2" x14ac:dyDescent="0.3">
      <c r="A85" s="25" t="s">
        <v>781</v>
      </c>
      <c r="B85" s="25" t="s">
        <v>843</v>
      </c>
      <c r="C85" s="22" t="s">
        <v>23</v>
      </c>
      <c r="D85" s="22" t="s">
        <v>144</v>
      </c>
      <c r="E85" s="22" t="s">
        <v>784</v>
      </c>
      <c r="F85" s="22" t="s">
        <v>783</v>
      </c>
      <c r="G85" s="22" t="s">
        <v>140</v>
      </c>
      <c r="H85" s="22">
        <v>8</v>
      </c>
      <c r="I85" s="22">
        <v>36</v>
      </c>
      <c r="J85" s="22">
        <v>0.6</v>
      </c>
      <c r="K85" s="22" t="s">
        <v>149</v>
      </c>
      <c r="L85" s="22" t="s">
        <v>149</v>
      </c>
      <c r="M85" s="23" t="s">
        <v>307</v>
      </c>
    </row>
    <row r="86" spans="1:14" ht="28.8" x14ac:dyDescent="0.3">
      <c r="A86" s="25" t="s">
        <v>781</v>
      </c>
      <c r="B86" s="25" t="s">
        <v>843</v>
      </c>
      <c r="C86" s="22" t="s">
        <v>23</v>
      </c>
      <c r="D86" s="22" t="s">
        <v>144</v>
      </c>
      <c r="E86" s="22" t="s">
        <v>785</v>
      </c>
      <c r="F86" s="22" t="s">
        <v>214</v>
      </c>
      <c r="G86" s="22" t="s">
        <v>140</v>
      </c>
      <c r="H86" s="22">
        <v>4</v>
      </c>
      <c r="I86" s="22">
        <v>56</v>
      </c>
      <c r="J86" s="22">
        <v>0.2</v>
      </c>
      <c r="K86" s="22" t="s">
        <v>149</v>
      </c>
      <c r="L86" s="22" t="s">
        <v>149</v>
      </c>
      <c r="M86" s="23" t="s">
        <v>143</v>
      </c>
    </row>
    <row r="87" spans="1:14" ht="28.8" x14ac:dyDescent="0.3">
      <c r="A87" s="25" t="s">
        <v>781</v>
      </c>
      <c r="B87" s="25" t="s">
        <v>843</v>
      </c>
      <c r="C87" s="22" t="s">
        <v>23</v>
      </c>
      <c r="D87" s="22" t="s">
        <v>144</v>
      </c>
      <c r="E87" s="22" t="s">
        <v>785</v>
      </c>
      <c r="F87" s="22" t="s">
        <v>214</v>
      </c>
      <c r="G87" s="22" t="s">
        <v>78</v>
      </c>
      <c r="H87" s="22">
        <v>4</v>
      </c>
      <c r="I87" s="22">
        <v>85</v>
      </c>
      <c r="J87" s="22">
        <v>0.2</v>
      </c>
      <c r="K87" s="22" t="s">
        <v>149</v>
      </c>
      <c r="L87" s="22" t="s">
        <v>149</v>
      </c>
      <c r="M87" s="23" t="s">
        <v>143</v>
      </c>
    </row>
    <row r="88" spans="1:14" ht="28.8" x14ac:dyDescent="0.3">
      <c r="A88" s="21" t="s">
        <v>104</v>
      </c>
      <c r="B88" s="22" t="s">
        <v>786</v>
      </c>
      <c r="E88" s="22" t="s">
        <v>346</v>
      </c>
      <c r="F88" s="26">
        <v>31533</v>
      </c>
      <c r="G88" s="22" t="s">
        <v>140</v>
      </c>
      <c r="H88" s="22">
        <v>52</v>
      </c>
      <c r="I88" s="22">
        <v>89</v>
      </c>
      <c r="J88" s="22" t="s">
        <v>349</v>
      </c>
      <c r="K88" s="22" t="s">
        <v>787</v>
      </c>
      <c r="L88" s="22" t="s">
        <v>351</v>
      </c>
      <c r="M88" s="23" t="s">
        <v>353</v>
      </c>
    </row>
    <row r="89" spans="1:14" ht="28.8" x14ac:dyDescent="0.3">
      <c r="A89" s="21" t="s">
        <v>104</v>
      </c>
      <c r="B89" s="22" t="s">
        <v>786</v>
      </c>
      <c r="E89" s="22" t="s">
        <v>346</v>
      </c>
      <c r="F89" s="26">
        <v>32629</v>
      </c>
      <c r="G89" s="22" t="s">
        <v>140</v>
      </c>
      <c r="H89" s="22">
        <v>52</v>
      </c>
      <c r="I89" s="22">
        <v>0</v>
      </c>
      <c r="J89" s="22">
        <v>0.5</v>
      </c>
      <c r="K89" s="22" t="s">
        <v>788</v>
      </c>
      <c r="L89" s="22">
        <v>7.0000000000000007E-2</v>
      </c>
      <c r="M89" s="23" t="s">
        <v>357</v>
      </c>
    </row>
    <row r="90" spans="1:14" ht="16.2" x14ac:dyDescent="0.3">
      <c r="A90" s="21" t="s">
        <v>104</v>
      </c>
      <c r="B90" s="22" t="s">
        <v>786</v>
      </c>
      <c r="E90" s="22" t="s">
        <v>346</v>
      </c>
      <c r="F90" s="26">
        <v>32629</v>
      </c>
      <c r="G90" s="22" t="s">
        <v>140</v>
      </c>
      <c r="H90" s="22">
        <v>104</v>
      </c>
      <c r="I90" s="22">
        <v>7</v>
      </c>
      <c r="J90" s="22">
        <v>1.3</v>
      </c>
      <c r="K90" s="22" t="s">
        <v>788</v>
      </c>
      <c r="L90" s="22">
        <v>0.2</v>
      </c>
      <c r="M90" s="23" t="s">
        <v>360</v>
      </c>
    </row>
    <row r="91" spans="1:14" ht="28.8" x14ac:dyDescent="0.3">
      <c r="A91" s="21" t="s">
        <v>104</v>
      </c>
      <c r="B91" s="22" t="s">
        <v>786</v>
      </c>
      <c r="E91" s="22" t="s">
        <v>346</v>
      </c>
      <c r="F91" s="22" t="s">
        <v>361</v>
      </c>
      <c r="G91" s="22" t="s">
        <v>140</v>
      </c>
      <c r="H91" s="22">
        <v>52</v>
      </c>
      <c r="I91" s="22">
        <v>0</v>
      </c>
      <c r="J91" s="22">
        <v>1.9</v>
      </c>
      <c r="K91" s="22" t="s">
        <v>789</v>
      </c>
      <c r="L91" s="22">
        <v>0.32</v>
      </c>
      <c r="M91" s="23" t="s">
        <v>364</v>
      </c>
    </row>
    <row r="92" spans="1:14" ht="28.8" x14ac:dyDescent="0.3">
      <c r="A92" s="21" t="s">
        <v>104</v>
      </c>
      <c r="B92" s="22" t="s">
        <v>786</v>
      </c>
      <c r="E92" s="22" t="s">
        <v>346</v>
      </c>
      <c r="F92" s="22" t="s">
        <v>361</v>
      </c>
      <c r="G92" s="22" t="s">
        <v>140</v>
      </c>
      <c r="H92" s="22">
        <v>104</v>
      </c>
      <c r="I92" s="22">
        <v>0</v>
      </c>
      <c r="J92" s="22">
        <v>1.1000000000000001</v>
      </c>
      <c r="K92" s="22" t="s">
        <v>789</v>
      </c>
      <c r="L92" s="22">
        <v>0.24</v>
      </c>
      <c r="M92" s="23" t="s">
        <v>364</v>
      </c>
    </row>
    <row r="93" spans="1:14" ht="16.2" x14ac:dyDescent="0.3">
      <c r="A93" s="21" t="s">
        <v>104</v>
      </c>
      <c r="B93" s="22" t="s">
        <v>786</v>
      </c>
      <c r="E93" s="22" t="s">
        <v>346</v>
      </c>
      <c r="F93" s="26">
        <v>32264</v>
      </c>
      <c r="G93" s="22" t="s">
        <v>367</v>
      </c>
      <c r="H93" s="22">
        <v>52</v>
      </c>
      <c r="I93" s="22">
        <v>22</v>
      </c>
      <c r="J93" s="22" t="s">
        <v>371</v>
      </c>
      <c r="K93" s="22" t="s">
        <v>790</v>
      </c>
      <c r="L93" s="22" t="s">
        <v>373</v>
      </c>
      <c r="M93" s="23" t="s">
        <v>376</v>
      </c>
      <c r="N93" s="22" t="s">
        <v>367</v>
      </c>
    </row>
    <row r="94" spans="1:14" ht="16.2" x14ac:dyDescent="0.3">
      <c r="A94" s="21" t="s">
        <v>104</v>
      </c>
      <c r="B94" s="22" t="s">
        <v>786</v>
      </c>
      <c r="E94" s="22" t="s">
        <v>346</v>
      </c>
      <c r="F94" s="26">
        <v>32264</v>
      </c>
      <c r="G94" s="22" t="s">
        <v>78</v>
      </c>
      <c r="H94" s="22">
        <v>52</v>
      </c>
      <c r="I94" s="22">
        <v>0</v>
      </c>
      <c r="J94" s="22" t="s">
        <v>378</v>
      </c>
      <c r="K94" s="22" t="s">
        <v>791</v>
      </c>
      <c r="L94" s="22" t="s">
        <v>380</v>
      </c>
      <c r="M94" s="23" t="s">
        <v>376</v>
      </c>
    </row>
    <row r="95" spans="1:14" ht="28.8" x14ac:dyDescent="0.3">
      <c r="A95" s="21" t="s">
        <v>104</v>
      </c>
      <c r="B95" s="22" t="s">
        <v>786</v>
      </c>
      <c r="E95" s="22" t="s">
        <v>346</v>
      </c>
      <c r="F95" s="22" t="s">
        <v>361</v>
      </c>
      <c r="G95" s="22" t="s">
        <v>78</v>
      </c>
      <c r="H95" s="22">
        <v>104</v>
      </c>
      <c r="I95" s="22">
        <v>100</v>
      </c>
      <c r="J95" s="22" t="s">
        <v>31</v>
      </c>
      <c r="K95" s="22" t="s">
        <v>82</v>
      </c>
      <c r="L95" s="22" t="s">
        <v>82</v>
      </c>
      <c r="M95" s="23" t="s">
        <v>385</v>
      </c>
    </row>
    <row r="96" spans="1:14" ht="28.8" x14ac:dyDescent="0.3">
      <c r="A96" s="21" t="s">
        <v>104</v>
      </c>
      <c r="B96" s="22" t="s">
        <v>786</v>
      </c>
      <c r="E96" s="22" t="s">
        <v>346</v>
      </c>
      <c r="F96" s="22" t="s">
        <v>361</v>
      </c>
      <c r="G96" s="22" t="s">
        <v>78</v>
      </c>
      <c r="H96" s="22">
        <v>156</v>
      </c>
      <c r="I96" s="22">
        <v>97</v>
      </c>
      <c r="J96" s="22" t="s">
        <v>387</v>
      </c>
      <c r="K96" s="22" t="s">
        <v>82</v>
      </c>
      <c r="L96" s="22" t="s">
        <v>82</v>
      </c>
      <c r="M96" s="23" t="s">
        <v>385</v>
      </c>
    </row>
    <row r="97" spans="1:13" ht="28.8" x14ac:dyDescent="0.3">
      <c r="A97" s="21" t="s">
        <v>104</v>
      </c>
      <c r="B97" s="22" t="s">
        <v>786</v>
      </c>
      <c r="E97" s="22" t="s">
        <v>346</v>
      </c>
      <c r="F97" s="22" t="s">
        <v>361</v>
      </c>
      <c r="G97" s="22" t="s">
        <v>78</v>
      </c>
      <c r="H97" s="22">
        <v>52</v>
      </c>
      <c r="I97" s="22">
        <v>9</v>
      </c>
      <c r="J97" s="22">
        <v>8</v>
      </c>
      <c r="K97" s="22" t="s">
        <v>789</v>
      </c>
      <c r="L97" s="22">
        <v>2.1</v>
      </c>
      <c r="M97" s="23" t="s">
        <v>364</v>
      </c>
    </row>
    <row r="98" spans="1:13" ht="28.8" x14ac:dyDescent="0.3">
      <c r="A98" s="21" t="s">
        <v>104</v>
      </c>
      <c r="B98" s="22" t="s">
        <v>786</v>
      </c>
      <c r="E98" s="22" t="s">
        <v>346</v>
      </c>
      <c r="F98" s="22" t="s">
        <v>361</v>
      </c>
      <c r="G98" s="22" t="s">
        <v>78</v>
      </c>
      <c r="H98" s="22">
        <v>104</v>
      </c>
      <c r="I98" s="22">
        <v>0</v>
      </c>
      <c r="J98" s="22">
        <v>14.7</v>
      </c>
      <c r="K98" s="22" t="s">
        <v>789</v>
      </c>
      <c r="L98" s="22">
        <v>3.8</v>
      </c>
      <c r="M98" s="23" t="s">
        <v>364</v>
      </c>
    </row>
    <row r="99" spans="1:13" ht="28.8" x14ac:dyDescent="0.3">
      <c r="A99" s="21" t="s">
        <v>104</v>
      </c>
      <c r="B99" s="22" t="s">
        <v>792</v>
      </c>
      <c r="E99" s="22" t="s">
        <v>390</v>
      </c>
      <c r="F99" s="26">
        <v>36281</v>
      </c>
      <c r="G99" s="22" t="s">
        <v>140</v>
      </c>
      <c r="H99" s="22">
        <v>52</v>
      </c>
      <c r="I99" s="22">
        <v>97</v>
      </c>
      <c r="J99" s="22" t="s">
        <v>393</v>
      </c>
      <c r="K99" s="22" t="s">
        <v>793</v>
      </c>
      <c r="L99" s="22" t="s">
        <v>793</v>
      </c>
      <c r="M99" s="23" t="s">
        <v>395</v>
      </c>
    </row>
    <row r="100" spans="1:13" ht="28.8" x14ac:dyDescent="0.3">
      <c r="A100" s="21" t="s">
        <v>104</v>
      </c>
      <c r="B100" s="22" t="s">
        <v>792</v>
      </c>
      <c r="E100" s="22" t="s">
        <v>390</v>
      </c>
      <c r="F100" s="26">
        <v>36281</v>
      </c>
      <c r="G100" s="22" t="s">
        <v>140</v>
      </c>
      <c r="H100" s="22">
        <v>104</v>
      </c>
      <c r="I100" s="22">
        <v>96</v>
      </c>
      <c r="J100" s="22" t="s">
        <v>398</v>
      </c>
      <c r="K100" s="22" t="s">
        <v>793</v>
      </c>
      <c r="L100" s="22" t="s">
        <v>793</v>
      </c>
      <c r="M100" s="23" t="s">
        <v>395</v>
      </c>
    </row>
    <row r="101" spans="1:13" ht="28.8" x14ac:dyDescent="0.3">
      <c r="A101" s="21" t="s">
        <v>104</v>
      </c>
      <c r="B101" s="22" t="s">
        <v>792</v>
      </c>
      <c r="E101" s="22" t="s">
        <v>390</v>
      </c>
      <c r="F101" s="26">
        <v>36647</v>
      </c>
      <c r="G101" s="22" t="s">
        <v>140</v>
      </c>
      <c r="H101" s="22">
        <v>52</v>
      </c>
      <c r="I101" s="22">
        <v>62</v>
      </c>
      <c r="J101" s="22" t="s">
        <v>402</v>
      </c>
      <c r="K101" s="22" t="s">
        <v>794</v>
      </c>
      <c r="L101" s="22" t="s">
        <v>404</v>
      </c>
      <c r="M101" s="23" t="s">
        <v>395</v>
      </c>
    </row>
    <row r="102" spans="1:13" ht="28.8" x14ac:dyDescent="0.3">
      <c r="A102" s="21" t="s">
        <v>749</v>
      </c>
      <c r="B102" s="22" t="s">
        <v>795</v>
      </c>
      <c r="C102" s="22" t="s">
        <v>426</v>
      </c>
      <c r="E102" s="22" t="s">
        <v>428</v>
      </c>
      <c r="F102" s="26">
        <v>39203</v>
      </c>
      <c r="G102" s="22" t="s">
        <v>78</v>
      </c>
      <c r="H102" s="22">
        <v>52</v>
      </c>
      <c r="I102" s="22">
        <v>37</v>
      </c>
      <c r="J102" s="22">
        <v>1.9E-2</v>
      </c>
      <c r="K102" s="22">
        <v>93</v>
      </c>
      <c r="L102" s="22">
        <v>94</v>
      </c>
      <c r="M102" s="23" t="s">
        <v>430</v>
      </c>
    </row>
    <row r="103" spans="1:13" ht="28.8" x14ac:dyDescent="0.3">
      <c r="A103" s="21" t="s">
        <v>749</v>
      </c>
      <c r="B103" s="22" t="s">
        <v>795</v>
      </c>
      <c r="C103" s="22" t="s">
        <v>426</v>
      </c>
      <c r="E103" s="22" t="s">
        <v>428</v>
      </c>
      <c r="F103" s="26">
        <v>39203</v>
      </c>
      <c r="G103" s="22" t="s">
        <v>78</v>
      </c>
      <c r="H103" s="22">
        <v>104</v>
      </c>
      <c r="I103" s="22">
        <v>37</v>
      </c>
      <c r="J103" s="22">
        <v>1.4999999999999999E-2</v>
      </c>
      <c r="K103" s="22">
        <v>92</v>
      </c>
      <c r="L103" s="22">
        <v>93</v>
      </c>
      <c r="M103" s="23" t="s">
        <v>430</v>
      </c>
    </row>
    <row r="104" spans="1:13" ht="43.2" x14ac:dyDescent="0.3">
      <c r="A104" s="21" t="s">
        <v>750</v>
      </c>
      <c r="B104" s="22" t="s">
        <v>796</v>
      </c>
      <c r="C104" s="22" t="s">
        <v>432</v>
      </c>
      <c r="E104" s="22" t="s">
        <v>435</v>
      </c>
      <c r="F104" s="26">
        <v>39203</v>
      </c>
      <c r="G104" s="22" t="s">
        <v>78</v>
      </c>
      <c r="H104" s="22">
        <v>52</v>
      </c>
      <c r="I104" s="22">
        <v>53</v>
      </c>
      <c r="J104" s="22">
        <v>0.55000000000000004</v>
      </c>
      <c r="K104" s="22" t="s">
        <v>436</v>
      </c>
      <c r="L104" s="22">
        <v>8</v>
      </c>
      <c r="M104" s="23" t="s">
        <v>437</v>
      </c>
    </row>
    <row r="105" spans="1:13" ht="43.2" x14ac:dyDescent="0.3">
      <c r="A105" s="21" t="s">
        <v>750</v>
      </c>
      <c r="B105" s="22" t="s">
        <v>796</v>
      </c>
      <c r="C105" s="22" t="s">
        <v>432</v>
      </c>
      <c r="E105" s="22" t="s">
        <v>435</v>
      </c>
      <c r="F105" s="26">
        <v>39569</v>
      </c>
      <c r="G105" s="22" t="s">
        <v>78</v>
      </c>
      <c r="H105" s="22">
        <v>52</v>
      </c>
      <c r="I105" s="22">
        <v>38</v>
      </c>
      <c r="J105" s="22">
        <v>0.3</v>
      </c>
      <c r="K105" s="22">
        <v>30</v>
      </c>
      <c r="L105" s="22">
        <v>67</v>
      </c>
      <c r="M105" s="23" t="s">
        <v>437</v>
      </c>
    </row>
    <row r="106" spans="1:13" ht="43.2" x14ac:dyDescent="0.3">
      <c r="A106" s="21" t="s">
        <v>750</v>
      </c>
      <c r="B106" s="22" t="s">
        <v>796</v>
      </c>
      <c r="C106" s="22" t="s">
        <v>432</v>
      </c>
      <c r="E106" s="22" t="s">
        <v>435</v>
      </c>
      <c r="F106" s="26">
        <v>39934</v>
      </c>
      <c r="G106" s="22" t="s">
        <v>78</v>
      </c>
      <c r="H106" s="22">
        <v>52</v>
      </c>
      <c r="I106" s="22">
        <v>47</v>
      </c>
      <c r="J106" s="22">
        <v>0.31</v>
      </c>
      <c r="K106" s="22" t="s">
        <v>436</v>
      </c>
      <c r="L106" s="22">
        <v>5</v>
      </c>
      <c r="M106" s="23" t="s">
        <v>437</v>
      </c>
    </row>
    <row r="107" spans="1:13" ht="43.2" x14ac:dyDescent="0.3">
      <c r="A107" s="21" t="s">
        <v>750</v>
      </c>
      <c r="B107" s="22" t="s">
        <v>796</v>
      </c>
      <c r="C107" s="22" t="s">
        <v>432</v>
      </c>
      <c r="E107" s="22" t="s">
        <v>435</v>
      </c>
      <c r="F107" s="26">
        <v>39934</v>
      </c>
      <c r="G107" s="22" t="s">
        <v>78</v>
      </c>
      <c r="H107" s="22">
        <v>52</v>
      </c>
      <c r="I107" s="22">
        <v>57.999999999999993</v>
      </c>
      <c r="J107" s="22">
        <v>0.34</v>
      </c>
      <c r="K107" s="22" t="s">
        <v>436</v>
      </c>
      <c r="L107" s="22">
        <v>16</v>
      </c>
      <c r="M107" s="23" t="s">
        <v>437</v>
      </c>
    </row>
    <row r="108" spans="1:13" ht="43.2" x14ac:dyDescent="0.3">
      <c r="A108" s="21" t="s">
        <v>750</v>
      </c>
      <c r="B108" s="22" t="s">
        <v>796</v>
      </c>
      <c r="C108" s="22" t="s">
        <v>432</v>
      </c>
      <c r="E108" s="22" t="s">
        <v>435</v>
      </c>
      <c r="F108" s="26">
        <v>39203</v>
      </c>
      <c r="G108" s="22" t="s">
        <v>78</v>
      </c>
      <c r="H108" s="22">
        <v>104</v>
      </c>
      <c r="I108" s="22">
        <v>53</v>
      </c>
      <c r="J108" s="22">
        <v>0.45</v>
      </c>
      <c r="K108" s="22" t="s">
        <v>436</v>
      </c>
      <c r="L108" s="22">
        <v>68</v>
      </c>
      <c r="M108" s="23" t="s">
        <v>437</v>
      </c>
    </row>
    <row r="109" spans="1:13" ht="43.2" x14ac:dyDescent="0.3">
      <c r="A109" s="21" t="s">
        <v>750</v>
      </c>
      <c r="B109" s="22" t="s">
        <v>796</v>
      </c>
      <c r="C109" s="22" t="s">
        <v>432</v>
      </c>
      <c r="E109" s="22" t="s">
        <v>435</v>
      </c>
      <c r="F109" s="26">
        <v>39569</v>
      </c>
      <c r="G109" s="22" t="s">
        <v>78</v>
      </c>
      <c r="H109" s="22">
        <v>104</v>
      </c>
      <c r="I109" s="22">
        <v>38</v>
      </c>
      <c r="J109" s="22">
        <v>0.32</v>
      </c>
      <c r="K109" s="22" t="s">
        <v>436</v>
      </c>
      <c r="L109" s="22">
        <v>49</v>
      </c>
      <c r="M109" s="23" t="s">
        <v>437</v>
      </c>
    </row>
    <row r="110" spans="1:13" ht="43.2" x14ac:dyDescent="0.3">
      <c r="A110" s="21" t="s">
        <v>750</v>
      </c>
      <c r="B110" s="22" t="s">
        <v>796</v>
      </c>
      <c r="C110" s="22" t="s">
        <v>432</v>
      </c>
      <c r="E110" s="22" t="s">
        <v>435</v>
      </c>
      <c r="F110" s="26">
        <v>39934</v>
      </c>
      <c r="G110" s="22" t="s">
        <v>78</v>
      </c>
      <c r="H110" s="22">
        <v>104</v>
      </c>
      <c r="I110" s="22">
        <v>47</v>
      </c>
      <c r="J110" s="22">
        <v>0.31</v>
      </c>
      <c r="K110" s="22">
        <v>0</v>
      </c>
      <c r="L110" s="22">
        <v>9</v>
      </c>
      <c r="M110" s="23" t="s">
        <v>437</v>
      </c>
    </row>
    <row r="111" spans="1:13" ht="43.2" x14ac:dyDescent="0.3">
      <c r="A111" s="21" t="s">
        <v>750</v>
      </c>
      <c r="B111" s="22" t="s">
        <v>796</v>
      </c>
      <c r="C111" s="22" t="s">
        <v>432</v>
      </c>
      <c r="E111" s="22" t="s">
        <v>435</v>
      </c>
      <c r="F111" s="26">
        <v>39934</v>
      </c>
      <c r="G111" s="22" t="s">
        <v>78</v>
      </c>
      <c r="H111" s="22">
        <v>104</v>
      </c>
      <c r="I111" s="22">
        <v>57.999999999999993</v>
      </c>
      <c r="J111" s="22">
        <v>0.25</v>
      </c>
      <c r="K111" s="22">
        <v>19</v>
      </c>
      <c r="L111" s="22">
        <v>40</v>
      </c>
      <c r="M111" s="23" t="s">
        <v>437</v>
      </c>
    </row>
    <row r="112" spans="1:13" ht="43.2" x14ac:dyDescent="0.3">
      <c r="A112" s="21" t="s">
        <v>750</v>
      </c>
      <c r="B112" s="22" t="s">
        <v>796</v>
      </c>
      <c r="C112" s="22" t="s">
        <v>432</v>
      </c>
      <c r="E112" s="22" t="s">
        <v>435</v>
      </c>
      <c r="F112" s="26">
        <v>39203</v>
      </c>
      <c r="G112" s="22" t="s">
        <v>78</v>
      </c>
      <c r="H112" s="22">
        <v>156</v>
      </c>
      <c r="I112" s="22">
        <v>53</v>
      </c>
      <c r="J112" s="22">
        <v>0.14000000000000001</v>
      </c>
      <c r="K112" s="22">
        <v>53</v>
      </c>
      <c r="L112" s="22">
        <v>86</v>
      </c>
      <c r="M112" s="23" t="s">
        <v>437</v>
      </c>
    </row>
    <row r="113" spans="1:14" ht="43.2" x14ac:dyDescent="0.3">
      <c r="A113" s="21" t="s">
        <v>750</v>
      </c>
      <c r="B113" s="22" t="s">
        <v>796</v>
      </c>
      <c r="C113" s="22" t="s">
        <v>432</v>
      </c>
      <c r="E113" s="22" t="s">
        <v>435</v>
      </c>
      <c r="F113" s="26">
        <v>39569</v>
      </c>
      <c r="G113" s="22" t="s">
        <v>78</v>
      </c>
      <c r="H113" s="22">
        <v>156</v>
      </c>
      <c r="I113" s="22">
        <v>38</v>
      </c>
      <c r="J113" s="22">
        <v>0.28999999999999998</v>
      </c>
      <c r="K113" s="22">
        <v>6</v>
      </c>
      <c r="L113" s="22">
        <v>56</v>
      </c>
      <c r="M113" s="23" t="s">
        <v>437</v>
      </c>
    </row>
    <row r="114" spans="1:14" ht="43.2" x14ac:dyDescent="0.3">
      <c r="A114" s="21" t="s">
        <v>750</v>
      </c>
      <c r="B114" s="22" t="s">
        <v>796</v>
      </c>
      <c r="C114" s="22" t="s">
        <v>432</v>
      </c>
      <c r="E114" s="22" t="s">
        <v>435</v>
      </c>
      <c r="F114" s="26">
        <v>39203</v>
      </c>
      <c r="G114" s="22" t="s">
        <v>78</v>
      </c>
      <c r="H114" s="22">
        <v>208</v>
      </c>
      <c r="I114" s="22">
        <v>53</v>
      </c>
      <c r="J114" s="22">
        <v>0.13</v>
      </c>
      <c r="K114" s="22">
        <v>58</v>
      </c>
      <c r="L114" s="22">
        <v>87</v>
      </c>
      <c r="M114" s="23" t="s">
        <v>437</v>
      </c>
    </row>
    <row r="115" spans="1:14" ht="28.8" x14ac:dyDescent="0.3">
      <c r="A115" s="22" t="s">
        <v>797</v>
      </c>
      <c r="B115" s="21" t="s">
        <v>836</v>
      </c>
      <c r="C115" s="22" t="s">
        <v>473</v>
      </c>
      <c r="D115" s="22" t="s">
        <v>149</v>
      </c>
      <c r="E115" s="22" t="s">
        <v>149</v>
      </c>
      <c r="F115" s="22">
        <v>2003</v>
      </c>
      <c r="G115" s="22" t="s">
        <v>78</v>
      </c>
      <c r="H115" s="22">
        <v>156</v>
      </c>
      <c r="I115" s="22">
        <v>12</v>
      </c>
      <c r="J115" s="22">
        <v>2.1</v>
      </c>
      <c r="K115" s="22" t="s">
        <v>82</v>
      </c>
      <c r="L115" s="22" t="s">
        <v>82</v>
      </c>
      <c r="M115" s="23" t="s">
        <v>477</v>
      </c>
      <c r="N115" s="22" t="s">
        <v>797</v>
      </c>
    </row>
    <row r="116" spans="1:14" ht="28.8" x14ac:dyDescent="0.3">
      <c r="A116" s="22" t="s">
        <v>798</v>
      </c>
      <c r="B116" s="21" t="s">
        <v>836</v>
      </c>
      <c r="C116" s="22" t="s">
        <v>479</v>
      </c>
      <c r="D116" s="22" t="s">
        <v>149</v>
      </c>
      <c r="E116" s="22" t="s">
        <v>149</v>
      </c>
      <c r="F116" s="22">
        <v>1997</v>
      </c>
      <c r="G116" s="22" t="s">
        <v>78</v>
      </c>
      <c r="H116" s="22">
        <v>104</v>
      </c>
      <c r="I116" s="22">
        <v>0</v>
      </c>
      <c r="J116" s="22">
        <v>3.3</v>
      </c>
      <c r="K116" s="22" t="s">
        <v>82</v>
      </c>
      <c r="L116" s="22" t="s">
        <v>82</v>
      </c>
      <c r="M116" s="23" t="s">
        <v>482</v>
      </c>
      <c r="N116" s="22" t="s">
        <v>798</v>
      </c>
    </row>
    <row r="117" spans="1:14" ht="28.8" x14ac:dyDescent="0.3">
      <c r="A117" s="22" t="s">
        <v>798</v>
      </c>
      <c r="B117" s="21" t="s">
        <v>836</v>
      </c>
      <c r="C117" s="22" t="s">
        <v>479</v>
      </c>
      <c r="D117" s="22" t="s">
        <v>149</v>
      </c>
      <c r="E117" s="22" t="s">
        <v>149</v>
      </c>
      <c r="F117" s="22">
        <v>1997</v>
      </c>
      <c r="G117" s="22" t="s">
        <v>78</v>
      </c>
      <c r="H117" s="22">
        <v>156</v>
      </c>
      <c r="I117" s="22">
        <v>0</v>
      </c>
      <c r="J117" s="22">
        <v>2.4</v>
      </c>
      <c r="K117" s="22" t="s">
        <v>82</v>
      </c>
      <c r="L117" s="22" t="s">
        <v>82</v>
      </c>
      <c r="M117" s="23" t="s">
        <v>482</v>
      </c>
      <c r="N117" s="22" t="s">
        <v>798</v>
      </c>
    </row>
    <row r="118" spans="1:14" ht="28.8" x14ac:dyDescent="0.3">
      <c r="A118" s="22" t="s">
        <v>798</v>
      </c>
      <c r="B118" s="21" t="s">
        <v>836</v>
      </c>
      <c r="C118" s="22" t="s">
        <v>479</v>
      </c>
      <c r="D118" s="22" t="s">
        <v>149</v>
      </c>
      <c r="E118" s="22" t="s">
        <v>149</v>
      </c>
      <c r="F118" s="22">
        <v>1997</v>
      </c>
      <c r="G118" s="22" t="s">
        <v>78</v>
      </c>
      <c r="H118" s="22">
        <v>208</v>
      </c>
      <c r="I118" s="22">
        <v>0</v>
      </c>
      <c r="J118" s="22">
        <v>2.5</v>
      </c>
      <c r="K118" s="22" t="s">
        <v>82</v>
      </c>
      <c r="L118" s="22" t="s">
        <v>82</v>
      </c>
      <c r="M118" s="23" t="s">
        <v>482</v>
      </c>
      <c r="N118" s="22" t="s">
        <v>798</v>
      </c>
    </row>
    <row r="119" spans="1:14" ht="28.8" x14ac:dyDescent="0.3">
      <c r="A119" s="22" t="s">
        <v>798</v>
      </c>
      <c r="B119" s="21" t="s">
        <v>836</v>
      </c>
      <c r="C119" s="22" t="s">
        <v>479</v>
      </c>
      <c r="D119" s="22" t="s">
        <v>149</v>
      </c>
      <c r="E119" s="22" t="s">
        <v>149</v>
      </c>
      <c r="F119" s="22">
        <v>1997</v>
      </c>
      <c r="G119" s="22" t="s">
        <v>78</v>
      </c>
      <c r="H119" s="22">
        <v>260</v>
      </c>
      <c r="I119" s="22">
        <v>0</v>
      </c>
      <c r="J119" s="22">
        <v>0.7</v>
      </c>
      <c r="K119" s="22" t="s">
        <v>82</v>
      </c>
      <c r="L119" s="22" t="s">
        <v>82</v>
      </c>
      <c r="M119" s="23" t="s">
        <v>482</v>
      </c>
      <c r="N119" s="22" t="s">
        <v>798</v>
      </c>
    </row>
    <row r="120" spans="1:14" ht="28.8" x14ac:dyDescent="0.3">
      <c r="A120" s="22" t="s">
        <v>798</v>
      </c>
      <c r="B120" s="21" t="s">
        <v>836</v>
      </c>
      <c r="C120" s="22" t="s">
        <v>486</v>
      </c>
      <c r="D120" s="22" t="s">
        <v>149</v>
      </c>
      <c r="E120" s="22" t="s">
        <v>149</v>
      </c>
      <c r="F120" s="22">
        <v>1987</v>
      </c>
      <c r="G120" s="22" t="s">
        <v>78</v>
      </c>
      <c r="H120" s="22">
        <v>104</v>
      </c>
      <c r="I120" s="22">
        <v>78</v>
      </c>
      <c r="J120" s="22" t="s">
        <v>82</v>
      </c>
      <c r="K120" s="22" t="s">
        <v>82</v>
      </c>
      <c r="L120" s="22" t="s">
        <v>82</v>
      </c>
      <c r="M120" s="23" t="s">
        <v>488</v>
      </c>
      <c r="N120" s="22" t="s">
        <v>798</v>
      </c>
    </row>
    <row r="121" spans="1:14" ht="28.8" x14ac:dyDescent="0.3">
      <c r="A121" s="22" t="s">
        <v>798</v>
      </c>
      <c r="B121" s="21" t="s">
        <v>836</v>
      </c>
      <c r="C121" s="22" t="s">
        <v>486</v>
      </c>
      <c r="D121" s="22" t="s">
        <v>149</v>
      </c>
      <c r="E121" s="22" t="s">
        <v>149</v>
      </c>
      <c r="F121" s="22">
        <v>1987</v>
      </c>
      <c r="G121" s="22" t="s">
        <v>78</v>
      </c>
      <c r="H121" s="22">
        <v>156</v>
      </c>
      <c r="I121" s="22">
        <v>35</v>
      </c>
      <c r="J121" s="22" t="s">
        <v>82</v>
      </c>
      <c r="K121" s="22" t="s">
        <v>82</v>
      </c>
      <c r="L121" s="22" t="s">
        <v>82</v>
      </c>
      <c r="M121" s="23" t="s">
        <v>488</v>
      </c>
      <c r="N121" s="22" t="s">
        <v>798</v>
      </c>
    </row>
    <row r="122" spans="1:14" ht="28.8" x14ac:dyDescent="0.3">
      <c r="A122" s="22" t="s">
        <v>798</v>
      </c>
      <c r="B122" s="21" t="s">
        <v>836</v>
      </c>
      <c r="C122" s="22" t="s">
        <v>486</v>
      </c>
      <c r="D122" s="22" t="s">
        <v>149</v>
      </c>
      <c r="E122" s="22" t="s">
        <v>149</v>
      </c>
      <c r="F122" s="22">
        <v>1987</v>
      </c>
      <c r="G122" s="22" t="s">
        <v>78</v>
      </c>
      <c r="H122" s="22">
        <v>208</v>
      </c>
      <c r="I122" s="22">
        <v>41</v>
      </c>
      <c r="J122" s="22" t="s">
        <v>82</v>
      </c>
      <c r="K122" s="22" t="s">
        <v>82</v>
      </c>
      <c r="L122" s="22" t="s">
        <v>82</v>
      </c>
      <c r="M122" s="23" t="s">
        <v>488</v>
      </c>
      <c r="N122" s="22" t="s">
        <v>798</v>
      </c>
    </row>
    <row r="123" spans="1:14" ht="28.8" x14ac:dyDescent="0.3">
      <c r="A123" s="22" t="s">
        <v>799</v>
      </c>
      <c r="B123" s="21" t="s">
        <v>836</v>
      </c>
      <c r="C123" s="22" t="s">
        <v>494</v>
      </c>
      <c r="D123" s="22" t="s">
        <v>149</v>
      </c>
      <c r="E123" s="22" t="s">
        <v>149</v>
      </c>
      <c r="F123" s="22">
        <v>2002</v>
      </c>
      <c r="G123" s="22" t="s">
        <v>140</v>
      </c>
      <c r="H123" s="22">
        <v>104</v>
      </c>
      <c r="I123" s="22">
        <v>0</v>
      </c>
      <c r="J123" s="22">
        <v>0.18</v>
      </c>
      <c r="K123" s="22" t="s">
        <v>481</v>
      </c>
      <c r="L123" s="22">
        <v>0.02</v>
      </c>
      <c r="M123" s="23" t="s">
        <v>496</v>
      </c>
      <c r="N123" s="22" t="s">
        <v>799</v>
      </c>
    </row>
    <row r="124" spans="1:14" ht="28.8" x14ac:dyDescent="0.3">
      <c r="A124" s="22" t="s">
        <v>799</v>
      </c>
      <c r="B124" s="21" t="s">
        <v>836</v>
      </c>
      <c r="C124" s="22" t="s">
        <v>494</v>
      </c>
      <c r="D124" s="22" t="s">
        <v>149</v>
      </c>
      <c r="E124" s="22" t="s">
        <v>149</v>
      </c>
      <c r="F124" s="22">
        <v>2002</v>
      </c>
      <c r="G124" s="22" t="s">
        <v>140</v>
      </c>
      <c r="H124" s="22">
        <v>156</v>
      </c>
      <c r="I124" s="22">
        <v>0</v>
      </c>
      <c r="J124" s="22">
        <v>0.35</v>
      </c>
      <c r="K124" s="22" t="s">
        <v>481</v>
      </c>
      <c r="L124" s="22">
        <v>0.04</v>
      </c>
      <c r="M124" s="23" t="s">
        <v>496</v>
      </c>
      <c r="N124" s="22" t="s">
        <v>799</v>
      </c>
    </row>
    <row r="125" spans="1:14" ht="28.8" x14ac:dyDescent="0.3">
      <c r="A125" s="22" t="s">
        <v>799</v>
      </c>
      <c r="B125" s="21" t="s">
        <v>836</v>
      </c>
      <c r="C125" s="22" t="s">
        <v>494</v>
      </c>
      <c r="D125" s="22" t="s">
        <v>149</v>
      </c>
      <c r="E125" s="22" t="s">
        <v>149</v>
      </c>
      <c r="F125" s="22">
        <v>2002</v>
      </c>
      <c r="G125" s="22" t="s">
        <v>140</v>
      </c>
      <c r="H125" s="22">
        <v>208</v>
      </c>
      <c r="I125" s="22">
        <v>0</v>
      </c>
      <c r="J125" s="22">
        <v>0.04</v>
      </c>
      <c r="K125" s="22" t="s">
        <v>481</v>
      </c>
      <c r="L125" s="22" t="s">
        <v>82</v>
      </c>
      <c r="M125" s="23" t="s">
        <v>496</v>
      </c>
      <c r="N125" s="22" t="s">
        <v>799</v>
      </c>
    </row>
    <row r="126" spans="1:14" ht="28.8" x14ac:dyDescent="0.3">
      <c r="A126" s="22" t="s">
        <v>799</v>
      </c>
      <c r="B126" s="21" t="s">
        <v>836</v>
      </c>
      <c r="C126" s="22" t="s">
        <v>494</v>
      </c>
      <c r="D126" s="22" t="s">
        <v>149</v>
      </c>
      <c r="E126" s="22" t="s">
        <v>149</v>
      </c>
      <c r="F126" s="22">
        <v>2002</v>
      </c>
      <c r="G126" s="22" t="s">
        <v>78</v>
      </c>
      <c r="H126" s="22">
        <v>104</v>
      </c>
      <c r="I126" s="22">
        <v>0</v>
      </c>
      <c r="J126" s="22">
        <v>0.67</v>
      </c>
      <c r="K126" s="22" t="s">
        <v>481</v>
      </c>
      <c r="L126" s="22">
        <v>0.08</v>
      </c>
      <c r="M126" s="23" t="s">
        <v>496</v>
      </c>
      <c r="N126" s="22" t="s">
        <v>799</v>
      </c>
    </row>
    <row r="127" spans="1:14" ht="28.8" x14ac:dyDescent="0.3">
      <c r="A127" s="22" t="s">
        <v>799</v>
      </c>
      <c r="B127" s="21" t="s">
        <v>836</v>
      </c>
      <c r="C127" s="22" t="s">
        <v>494</v>
      </c>
      <c r="D127" s="22" t="s">
        <v>149</v>
      </c>
      <c r="E127" s="22" t="s">
        <v>149</v>
      </c>
      <c r="F127" s="22">
        <v>2002</v>
      </c>
      <c r="G127" s="22" t="s">
        <v>78</v>
      </c>
      <c r="H127" s="22">
        <v>156</v>
      </c>
      <c r="I127" s="22">
        <v>0</v>
      </c>
      <c r="J127" s="22">
        <v>0.44</v>
      </c>
      <c r="K127" s="22" t="s">
        <v>481</v>
      </c>
      <c r="L127" s="22">
        <v>0.05</v>
      </c>
      <c r="M127" s="23" t="s">
        <v>496</v>
      </c>
      <c r="N127" s="22" t="s">
        <v>799</v>
      </c>
    </row>
    <row r="128" spans="1:14" ht="28.8" x14ac:dyDescent="0.3">
      <c r="A128" s="22" t="s">
        <v>799</v>
      </c>
      <c r="B128" s="21" t="s">
        <v>836</v>
      </c>
      <c r="C128" s="22" t="s">
        <v>494</v>
      </c>
      <c r="D128" s="22" t="s">
        <v>149</v>
      </c>
      <c r="E128" s="22" t="s">
        <v>149</v>
      </c>
      <c r="F128" s="22">
        <v>2002</v>
      </c>
      <c r="G128" s="22" t="s">
        <v>78</v>
      </c>
      <c r="H128" s="22">
        <v>208</v>
      </c>
      <c r="I128" s="22">
        <v>0</v>
      </c>
      <c r="J128" s="22">
        <v>0.5</v>
      </c>
      <c r="K128" s="22" t="s">
        <v>481</v>
      </c>
      <c r="L128" s="22" t="s">
        <v>82</v>
      </c>
      <c r="M128" s="23" t="s">
        <v>496</v>
      </c>
      <c r="N128" s="22" t="s">
        <v>799</v>
      </c>
    </row>
    <row r="129" spans="1:14" ht="28.8" x14ac:dyDescent="0.3">
      <c r="A129" s="22" t="s">
        <v>800</v>
      </c>
      <c r="B129" s="21" t="s">
        <v>836</v>
      </c>
      <c r="C129" s="22" t="s">
        <v>499</v>
      </c>
      <c r="D129" s="22" t="s">
        <v>149</v>
      </c>
      <c r="E129" s="22" t="s">
        <v>149</v>
      </c>
      <c r="F129" s="22">
        <v>1984</v>
      </c>
      <c r="G129" s="22" t="s">
        <v>78</v>
      </c>
      <c r="H129" s="22">
        <v>104</v>
      </c>
      <c r="I129" s="22">
        <v>70</v>
      </c>
      <c r="J129" s="22" t="s">
        <v>82</v>
      </c>
      <c r="K129" s="22" t="s">
        <v>82</v>
      </c>
      <c r="L129" s="22" t="s">
        <v>82</v>
      </c>
      <c r="M129" s="23" t="s">
        <v>501</v>
      </c>
      <c r="N129" s="22" t="s">
        <v>800</v>
      </c>
    </row>
    <row r="130" spans="1:14" ht="28.8" x14ac:dyDescent="0.3">
      <c r="A130" s="22" t="s">
        <v>801</v>
      </c>
      <c r="B130" s="21" t="s">
        <v>836</v>
      </c>
      <c r="C130" s="22" t="s">
        <v>503</v>
      </c>
      <c r="D130" s="22" t="s">
        <v>149</v>
      </c>
      <c r="E130" s="22" t="s">
        <v>149</v>
      </c>
      <c r="F130" s="22">
        <v>1999</v>
      </c>
      <c r="G130" s="22" t="s">
        <v>78</v>
      </c>
      <c r="H130" s="22">
        <v>156</v>
      </c>
      <c r="I130" s="22">
        <v>100</v>
      </c>
      <c r="J130" s="22" t="s">
        <v>82</v>
      </c>
      <c r="K130" s="22" t="s">
        <v>82</v>
      </c>
      <c r="L130" s="22" t="s">
        <v>82</v>
      </c>
      <c r="M130" s="23" t="s">
        <v>506</v>
      </c>
      <c r="N130" s="22" t="s">
        <v>801</v>
      </c>
    </row>
    <row r="131" spans="1:14" ht="28.8" x14ac:dyDescent="0.3">
      <c r="A131" s="22" t="s">
        <v>801</v>
      </c>
      <c r="B131" s="21" t="s">
        <v>836</v>
      </c>
      <c r="C131" s="22" t="s">
        <v>503</v>
      </c>
      <c r="D131" s="22" t="s">
        <v>149</v>
      </c>
      <c r="E131" s="22" t="s">
        <v>149</v>
      </c>
      <c r="F131" s="22">
        <v>1999</v>
      </c>
      <c r="G131" s="22" t="s">
        <v>78</v>
      </c>
      <c r="H131" s="22">
        <v>208</v>
      </c>
      <c r="I131" s="22">
        <v>100</v>
      </c>
      <c r="J131" s="22" t="s">
        <v>82</v>
      </c>
      <c r="K131" s="22" t="s">
        <v>82</v>
      </c>
      <c r="L131" s="22" t="s">
        <v>82</v>
      </c>
      <c r="M131" s="23" t="s">
        <v>506</v>
      </c>
      <c r="N131" s="22" t="s">
        <v>801</v>
      </c>
    </row>
    <row r="132" spans="1:14" ht="50.4" x14ac:dyDescent="0.3">
      <c r="A132" s="21" t="s">
        <v>754</v>
      </c>
      <c r="B132" s="22" t="s">
        <v>523</v>
      </c>
      <c r="C132" s="22" t="s">
        <v>525</v>
      </c>
      <c r="E132" s="22" t="s">
        <v>524</v>
      </c>
      <c r="F132" s="22" t="s">
        <v>526</v>
      </c>
      <c r="G132" s="22" t="s">
        <v>367</v>
      </c>
      <c r="H132" s="22">
        <v>104</v>
      </c>
      <c r="I132" s="22">
        <v>39</v>
      </c>
      <c r="J132" s="22" t="s">
        <v>82</v>
      </c>
      <c r="K132" s="22" t="s">
        <v>802</v>
      </c>
      <c r="L132" s="22" t="s">
        <v>803</v>
      </c>
      <c r="M132" s="27" t="s">
        <v>804</v>
      </c>
      <c r="N132" s="22" t="s">
        <v>367</v>
      </c>
    </row>
    <row r="133" spans="1:14" ht="50.4" x14ac:dyDescent="0.3">
      <c r="A133" s="21" t="s">
        <v>754</v>
      </c>
      <c r="B133" s="22" t="s">
        <v>523</v>
      </c>
      <c r="C133" s="22" t="s">
        <v>525</v>
      </c>
      <c r="E133" s="22" t="s">
        <v>524</v>
      </c>
      <c r="F133" s="22" t="s">
        <v>526</v>
      </c>
      <c r="G133" s="22" t="s">
        <v>367</v>
      </c>
      <c r="H133" s="22">
        <v>156</v>
      </c>
      <c r="I133" s="22">
        <v>48</v>
      </c>
      <c r="J133" s="22" t="s">
        <v>82</v>
      </c>
      <c r="K133" s="22" t="s">
        <v>805</v>
      </c>
      <c r="L133" s="22" t="s">
        <v>803</v>
      </c>
      <c r="M133" s="27" t="s">
        <v>804</v>
      </c>
      <c r="N133" s="22" t="s">
        <v>367</v>
      </c>
    </row>
    <row r="134" spans="1:14" ht="50.4" x14ac:dyDescent="0.3">
      <c r="A134" s="21" t="s">
        <v>754</v>
      </c>
      <c r="B134" s="22" t="s">
        <v>523</v>
      </c>
      <c r="C134" s="22" t="s">
        <v>525</v>
      </c>
      <c r="E134" s="22" t="s">
        <v>524</v>
      </c>
      <c r="F134" s="22" t="s">
        <v>526</v>
      </c>
      <c r="G134" s="22" t="s">
        <v>367</v>
      </c>
      <c r="H134" s="22">
        <v>208</v>
      </c>
      <c r="I134" s="22">
        <v>62</v>
      </c>
      <c r="J134" s="22" t="s">
        <v>82</v>
      </c>
      <c r="K134" s="22" t="s">
        <v>806</v>
      </c>
      <c r="L134" s="22" t="s">
        <v>807</v>
      </c>
      <c r="M134" s="27" t="s">
        <v>804</v>
      </c>
      <c r="N134" s="22" t="s">
        <v>367</v>
      </c>
    </row>
    <row r="135" spans="1:14" ht="50.4" x14ac:dyDescent="0.3">
      <c r="A135" s="21" t="s">
        <v>754</v>
      </c>
      <c r="B135" s="22" t="s">
        <v>523</v>
      </c>
      <c r="C135" s="22" t="s">
        <v>525</v>
      </c>
      <c r="E135" s="22" t="s">
        <v>524</v>
      </c>
      <c r="F135" s="22" t="s">
        <v>526</v>
      </c>
      <c r="G135" s="22" t="s">
        <v>367</v>
      </c>
      <c r="H135" s="22">
        <v>260</v>
      </c>
      <c r="I135" s="22">
        <v>61</v>
      </c>
      <c r="J135" s="22" t="s">
        <v>82</v>
      </c>
      <c r="K135" s="22" t="s">
        <v>808</v>
      </c>
      <c r="L135" s="22" t="s">
        <v>809</v>
      </c>
      <c r="M135" s="27" t="s">
        <v>804</v>
      </c>
      <c r="N135" s="22" t="s">
        <v>367</v>
      </c>
    </row>
    <row r="136" spans="1:14" ht="50.4" x14ac:dyDescent="0.3">
      <c r="A136" s="21" t="s">
        <v>754</v>
      </c>
      <c r="B136" s="22" t="s">
        <v>523</v>
      </c>
      <c r="C136" s="22" t="s">
        <v>525</v>
      </c>
      <c r="E136" s="22" t="s">
        <v>524</v>
      </c>
      <c r="F136" s="22" t="s">
        <v>526</v>
      </c>
      <c r="G136" s="22" t="s">
        <v>367</v>
      </c>
      <c r="H136" s="22">
        <v>312</v>
      </c>
      <c r="I136" s="22">
        <v>71</v>
      </c>
      <c r="J136" s="22" t="s">
        <v>82</v>
      </c>
      <c r="K136" s="22" t="s">
        <v>810</v>
      </c>
      <c r="L136" s="22" t="s">
        <v>811</v>
      </c>
      <c r="M136" s="27" t="s">
        <v>804</v>
      </c>
      <c r="N136" s="22" t="s">
        <v>367</v>
      </c>
    </row>
    <row r="137" spans="1:14" ht="28.8" x14ac:dyDescent="0.3">
      <c r="A137" s="21" t="s">
        <v>754</v>
      </c>
      <c r="B137" s="22" t="s">
        <v>523</v>
      </c>
      <c r="C137" s="22" t="s">
        <v>525</v>
      </c>
      <c r="E137" s="22" t="s">
        <v>524</v>
      </c>
      <c r="F137" s="22" t="s">
        <v>526</v>
      </c>
      <c r="G137" s="22" t="s">
        <v>140</v>
      </c>
      <c r="H137" s="22">
        <v>208</v>
      </c>
      <c r="I137" s="22">
        <v>64</v>
      </c>
      <c r="J137" s="22" t="s">
        <v>82</v>
      </c>
      <c r="K137" s="22" t="s">
        <v>82</v>
      </c>
      <c r="L137" s="22" t="s">
        <v>82</v>
      </c>
      <c r="M137" s="23" t="s">
        <v>549</v>
      </c>
    </row>
    <row r="138" spans="1:14" ht="28.8" x14ac:dyDescent="0.3">
      <c r="A138" s="21" t="s">
        <v>754</v>
      </c>
      <c r="B138" s="22" t="s">
        <v>523</v>
      </c>
      <c r="C138" s="22" t="s">
        <v>525</v>
      </c>
      <c r="E138" s="22" t="s">
        <v>524</v>
      </c>
      <c r="F138" s="22" t="s">
        <v>526</v>
      </c>
      <c r="G138" s="22" t="s">
        <v>140</v>
      </c>
      <c r="H138" s="22">
        <v>260</v>
      </c>
      <c r="I138" s="22">
        <v>55</v>
      </c>
      <c r="J138" s="22" t="s">
        <v>82</v>
      </c>
      <c r="K138" s="22" t="s">
        <v>82</v>
      </c>
      <c r="L138" s="22" t="s">
        <v>82</v>
      </c>
      <c r="M138" s="23" t="s">
        <v>549</v>
      </c>
    </row>
    <row r="139" spans="1:14" ht="28.8" x14ac:dyDescent="0.3">
      <c r="A139" s="21" t="s">
        <v>754</v>
      </c>
      <c r="B139" s="22" t="s">
        <v>523</v>
      </c>
      <c r="C139" s="22" t="s">
        <v>525</v>
      </c>
      <c r="E139" s="22" t="s">
        <v>524</v>
      </c>
      <c r="F139" s="22" t="s">
        <v>526</v>
      </c>
      <c r="G139" s="22" t="s">
        <v>140</v>
      </c>
      <c r="H139" s="22">
        <v>312</v>
      </c>
      <c r="I139" s="22">
        <v>80</v>
      </c>
      <c r="J139" s="22" t="s">
        <v>82</v>
      </c>
      <c r="K139" s="22" t="s">
        <v>82</v>
      </c>
      <c r="L139" s="22" t="s">
        <v>82</v>
      </c>
      <c r="M139" s="23" t="s">
        <v>549</v>
      </c>
    </row>
    <row r="140" spans="1:14" ht="28.8" x14ac:dyDescent="0.3">
      <c r="A140" s="21" t="s">
        <v>754</v>
      </c>
      <c r="B140" s="22" t="s">
        <v>523</v>
      </c>
      <c r="C140" s="22" t="s">
        <v>525</v>
      </c>
      <c r="E140" s="22" t="s">
        <v>524</v>
      </c>
      <c r="F140" s="22" t="s">
        <v>526</v>
      </c>
      <c r="G140" s="22" t="s">
        <v>140</v>
      </c>
      <c r="H140" s="22">
        <v>104</v>
      </c>
      <c r="I140" s="22">
        <v>46</v>
      </c>
      <c r="J140" s="22">
        <v>2.7</v>
      </c>
      <c r="K140" s="22" t="s">
        <v>82</v>
      </c>
      <c r="L140" s="22" t="s">
        <v>82</v>
      </c>
      <c r="M140" s="23" t="s">
        <v>554</v>
      </c>
    </row>
    <row r="141" spans="1:14" ht="28.8" x14ac:dyDescent="0.3">
      <c r="A141" s="21" t="s">
        <v>754</v>
      </c>
      <c r="B141" s="22" t="s">
        <v>523</v>
      </c>
      <c r="C141" s="22" t="s">
        <v>525</v>
      </c>
      <c r="E141" s="22" t="s">
        <v>524</v>
      </c>
      <c r="F141" s="22" t="s">
        <v>526</v>
      </c>
      <c r="G141" s="22" t="s">
        <v>140</v>
      </c>
      <c r="H141" s="22">
        <v>156</v>
      </c>
      <c r="I141" s="22">
        <v>50</v>
      </c>
      <c r="J141" s="22">
        <v>4.4000000000000004</v>
      </c>
      <c r="K141" s="22" t="s">
        <v>82</v>
      </c>
      <c r="L141" s="22" t="s">
        <v>82</v>
      </c>
      <c r="M141" s="23" t="s">
        <v>554</v>
      </c>
    </row>
    <row r="142" spans="1:14" ht="28.8" x14ac:dyDescent="0.3">
      <c r="A142" s="21" t="s">
        <v>754</v>
      </c>
      <c r="B142" s="22" t="s">
        <v>523</v>
      </c>
      <c r="C142" s="22" t="s">
        <v>525</v>
      </c>
      <c r="E142" s="22" t="s">
        <v>524</v>
      </c>
      <c r="F142" s="22" t="s">
        <v>526</v>
      </c>
      <c r="G142" s="22" t="s">
        <v>140</v>
      </c>
      <c r="H142" s="22">
        <v>208</v>
      </c>
      <c r="I142" s="22">
        <v>63</v>
      </c>
      <c r="J142" s="22">
        <v>2</v>
      </c>
      <c r="K142" s="22" t="s">
        <v>82</v>
      </c>
      <c r="L142" s="22" t="s">
        <v>82</v>
      </c>
      <c r="M142" s="23" t="s">
        <v>554</v>
      </c>
    </row>
    <row r="143" spans="1:14" ht="28.8" x14ac:dyDescent="0.3">
      <c r="A143" s="21" t="s">
        <v>754</v>
      </c>
      <c r="B143" s="22" t="s">
        <v>523</v>
      </c>
      <c r="C143" s="22" t="s">
        <v>525</v>
      </c>
      <c r="E143" s="22" t="s">
        <v>524</v>
      </c>
      <c r="F143" s="22" t="s">
        <v>526</v>
      </c>
      <c r="G143" s="22" t="s">
        <v>140</v>
      </c>
      <c r="H143" s="22">
        <v>260</v>
      </c>
      <c r="I143" s="22">
        <v>65</v>
      </c>
      <c r="J143" s="22">
        <v>1.7</v>
      </c>
      <c r="K143" s="22" t="s">
        <v>82</v>
      </c>
      <c r="L143" s="22" t="s">
        <v>82</v>
      </c>
      <c r="M143" s="23" t="s">
        <v>554</v>
      </c>
    </row>
    <row r="144" spans="1:14" ht="28.8" x14ac:dyDescent="0.3">
      <c r="A144" s="21" t="s">
        <v>754</v>
      </c>
      <c r="B144" s="22" t="s">
        <v>523</v>
      </c>
      <c r="C144" s="22" t="s">
        <v>525</v>
      </c>
      <c r="E144" s="22" t="s">
        <v>524</v>
      </c>
      <c r="F144" s="22" t="s">
        <v>526</v>
      </c>
      <c r="G144" s="22" t="s">
        <v>140</v>
      </c>
      <c r="H144" s="22">
        <v>312</v>
      </c>
      <c r="I144" s="22">
        <v>70</v>
      </c>
      <c r="J144" s="22">
        <v>1</v>
      </c>
      <c r="K144" s="22" t="s">
        <v>82</v>
      </c>
      <c r="L144" s="22" t="s">
        <v>82</v>
      </c>
      <c r="M144" s="23" t="s">
        <v>554</v>
      </c>
    </row>
    <row r="145" spans="1:14" ht="28.8" x14ac:dyDescent="0.3">
      <c r="A145" s="21" t="s">
        <v>754</v>
      </c>
      <c r="B145" s="22" t="s">
        <v>523</v>
      </c>
      <c r="C145" s="22" t="s">
        <v>525</v>
      </c>
      <c r="E145" s="22" t="s">
        <v>524</v>
      </c>
      <c r="F145" s="22" t="s">
        <v>526</v>
      </c>
      <c r="G145" s="22" t="s">
        <v>367</v>
      </c>
      <c r="H145" s="22">
        <v>104</v>
      </c>
      <c r="I145" s="22">
        <v>18</v>
      </c>
      <c r="J145" s="22" t="s">
        <v>812</v>
      </c>
      <c r="K145" s="22" t="s">
        <v>82</v>
      </c>
      <c r="L145" s="22" t="s">
        <v>82</v>
      </c>
      <c r="M145" s="23" t="s">
        <v>560</v>
      </c>
      <c r="N145" s="22" t="s">
        <v>367</v>
      </c>
    </row>
    <row r="146" spans="1:14" ht="28.8" x14ac:dyDescent="0.3">
      <c r="A146" s="21" t="s">
        <v>754</v>
      </c>
      <c r="B146" s="22" t="s">
        <v>523</v>
      </c>
      <c r="C146" s="22" t="s">
        <v>525</v>
      </c>
      <c r="E146" s="22" t="s">
        <v>524</v>
      </c>
      <c r="F146" s="22" t="s">
        <v>526</v>
      </c>
      <c r="G146" s="22" t="s">
        <v>367</v>
      </c>
      <c r="H146" s="22">
        <v>156</v>
      </c>
      <c r="I146" s="22">
        <v>3</v>
      </c>
      <c r="J146" s="22" t="s">
        <v>813</v>
      </c>
      <c r="K146" s="22" t="s">
        <v>82</v>
      </c>
      <c r="L146" s="22" t="s">
        <v>82</v>
      </c>
      <c r="M146" s="23" t="s">
        <v>560</v>
      </c>
      <c r="N146" s="22" t="s">
        <v>367</v>
      </c>
    </row>
    <row r="147" spans="1:14" ht="28.8" x14ac:dyDescent="0.3">
      <c r="A147" s="21" t="s">
        <v>754</v>
      </c>
      <c r="B147" s="22" t="s">
        <v>523</v>
      </c>
      <c r="C147" s="22" t="s">
        <v>525</v>
      </c>
      <c r="E147" s="22" t="s">
        <v>524</v>
      </c>
      <c r="F147" s="22" t="s">
        <v>526</v>
      </c>
      <c r="G147" s="22" t="s">
        <v>367</v>
      </c>
      <c r="H147" s="22">
        <v>208</v>
      </c>
      <c r="I147" s="22">
        <v>48</v>
      </c>
      <c r="J147" s="22" t="s">
        <v>814</v>
      </c>
      <c r="K147" s="22" t="s">
        <v>82</v>
      </c>
      <c r="L147" s="22" t="s">
        <v>82</v>
      </c>
      <c r="M147" s="23" t="s">
        <v>560</v>
      </c>
      <c r="N147" s="22" t="s">
        <v>367</v>
      </c>
    </row>
    <row r="148" spans="1:14" ht="28.8" x14ac:dyDescent="0.3">
      <c r="A148" s="21" t="s">
        <v>754</v>
      </c>
      <c r="B148" s="22" t="s">
        <v>523</v>
      </c>
      <c r="C148" s="22" t="s">
        <v>525</v>
      </c>
      <c r="E148" s="22" t="s">
        <v>524</v>
      </c>
      <c r="F148" s="22" t="s">
        <v>526</v>
      </c>
      <c r="G148" s="22" t="s">
        <v>367</v>
      </c>
      <c r="H148" s="22">
        <v>260</v>
      </c>
      <c r="I148" s="22">
        <v>53</v>
      </c>
      <c r="J148" s="22" t="s">
        <v>812</v>
      </c>
      <c r="K148" s="22" t="s">
        <v>82</v>
      </c>
      <c r="L148" s="22" t="s">
        <v>82</v>
      </c>
      <c r="M148" s="23" t="s">
        <v>560</v>
      </c>
      <c r="N148" s="22" t="s">
        <v>367</v>
      </c>
    </row>
    <row r="149" spans="1:14" ht="28.8" x14ac:dyDescent="0.3">
      <c r="A149" s="21" t="s">
        <v>754</v>
      </c>
      <c r="B149" s="22" t="s">
        <v>523</v>
      </c>
      <c r="C149" s="22" t="s">
        <v>525</v>
      </c>
      <c r="E149" s="22" t="s">
        <v>524</v>
      </c>
      <c r="F149" s="22" t="s">
        <v>526</v>
      </c>
      <c r="G149" s="22" t="s">
        <v>367</v>
      </c>
      <c r="H149" s="22">
        <v>312</v>
      </c>
      <c r="I149" s="22">
        <v>47</v>
      </c>
      <c r="J149" s="22" t="s">
        <v>815</v>
      </c>
      <c r="K149" s="22" t="s">
        <v>82</v>
      </c>
      <c r="L149" s="22" t="s">
        <v>82</v>
      </c>
      <c r="M149" s="23" t="s">
        <v>560</v>
      </c>
      <c r="N149" s="22" t="s">
        <v>367</v>
      </c>
    </row>
    <row r="150" spans="1:14" ht="28.8" x14ac:dyDescent="0.3">
      <c r="A150" s="21" t="s">
        <v>754</v>
      </c>
      <c r="B150" s="22" t="s">
        <v>523</v>
      </c>
      <c r="C150" s="22" t="s">
        <v>525</v>
      </c>
      <c r="E150" s="22" t="s">
        <v>524</v>
      </c>
      <c r="F150" s="22" t="s">
        <v>526</v>
      </c>
      <c r="G150" s="22" t="s">
        <v>367</v>
      </c>
      <c r="H150" s="22">
        <v>208</v>
      </c>
      <c r="I150" s="22">
        <v>72.5</v>
      </c>
      <c r="J150" s="22" t="s">
        <v>82</v>
      </c>
      <c r="K150" s="22" t="s">
        <v>82</v>
      </c>
      <c r="L150" s="22" t="s">
        <v>82</v>
      </c>
      <c r="M150" s="23" t="s">
        <v>572</v>
      </c>
      <c r="N150" s="22" t="s">
        <v>367</v>
      </c>
    </row>
    <row r="151" spans="1:14" ht="28.8" x14ac:dyDescent="0.3">
      <c r="A151" s="21" t="s">
        <v>754</v>
      </c>
      <c r="B151" s="22" t="s">
        <v>523</v>
      </c>
      <c r="C151" s="22" t="s">
        <v>525</v>
      </c>
      <c r="E151" s="22" t="s">
        <v>524</v>
      </c>
      <c r="F151" s="22" t="s">
        <v>526</v>
      </c>
      <c r="G151" s="22" t="s">
        <v>367</v>
      </c>
      <c r="H151" s="22">
        <v>208</v>
      </c>
      <c r="I151" s="22">
        <v>80</v>
      </c>
      <c r="J151" s="22" t="s">
        <v>82</v>
      </c>
      <c r="K151" s="22" t="s">
        <v>82</v>
      </c>
      <c r="L151" s="22" t="s">
        <v>82</v>
      </c>
      <c r="M151" s="23" t="s">
        <v>575</v>
      </c>
      <c r="N151" s="22" t="s">
        <v>367</v>
      </c>
    </row>
    <row r="152" spans="1:14" ht="28.8" x14ac:dyDescent="0.3">
      <c r="A152" s="21" t="s">
        <v>754</v>
      </c>
      <c r="B152" s="22" t="s">
        <v>523</v>
      </c>
      <c r="C152" s="22" t="s">
        <v>525</v>
      </c>
      <c r="E152" s="22" t="s">
        <v>524</v>
      </c>
      <c r="F152" s="22" t="s">
        <v>526</v>
      </c>
      <c r="G152" s="22" t="s">
        <v>78</v>
      </c>
      <c r="H152" s="22">
        <v>104</v>
      </c>
      <c r="I152" s="22">
        <v>59</v>
      </c>
      <c r="J152" s="22" t="s">
        <v>816</v>
      </c>
      <c r="K152" s="22" t="s">
        <v>82</v>
      </c>
      <c r="L152" s="22" t="s">
        <v>82</v>
      </c>
      <c r="M152" s="23" t="s">
        <v>578</v>
      </c>
    </row>
    <row r="153" spans="1:14" ht="28.8" x14ac:dyDescent="0.3">
      <c r="A153" s="21" t="s">
        <v>754</v>
      </c>
      <c r="B153" s="22" t="s">
        <v>523</v>
      </c>
      <c r="C153" s="22" t="s">
        <v>525</v>
      </c>
      <c r="E153" s="22" t="s">
        <v>524</v>
      </c>
      <c r="F153" s="22" t="s">
        <v>526</v>
      </c>
      <c r="G153" s="22" t="s">
        <v>78</v>
      </c>
      <c r="H153" s="22">
        <v>156</v>
      </c>
      <c r="I153" s="22">
        <v>64</v>
      </c>
      <c r="J153" s="22" t="s">
        <v>817</v>
      </c>
      <c r="K153" s="22" t="s">
        <v>82</v>
      </c>
      <c r="L153" s="22" t="s">
        <v>82</v>
      </c>
      <c r="M153" s="23" t="s">
        <v>578</v>
      </c>
    </row>
    <row r="154" spans="1:14" ht="28.8" x14ac:dyDescent="0.3">
      <c r="A154" s="21" t="s">
        <v>754</v>
      </c>
      <c r="B154" s="22" t="s">
        <v>523</v>
      </c>
      <c r="C154" s="22" t="s">
        <v>525</v>
      </c>
      <c r="E154" s="22" t="s">
        <v>524</v>
      </c>
      <c r="F154" s="22" t="s">
        <v>526</v>
      </c>
      <c r="G154" s="22" t="s">
        <v>78</v>
      </c>
      <c r="H154" s="22">
        <v>208</v>
      </c>
      <c r="I154" s="22">
        <v>61</v>
      </c>
      <c r="J154" s="22" t="s">
        <v>818</v>
      </c>
      <c r="K154" s="22" t="s">
        <v>82</v>
      </c>
      <c r="L154" s="22" t="s">
        <v>82</v>
      </c>
      <c r="M154" s="23" t="s">
        <v>578</v>
      </c>
    </row>
    <row r="155" spans="1:14" ht="28.8" x14ac:dyDescent="0.3">
      <c r="A155" s="21" t="s">
        <v>754</v>
      </c>
      <c r="B155" s="22" t="s">
        <v>523</v>
      </c>
      <c r="C155" s="22" t="s">
        <v>525</v>
      </c>
      <c r="E155" s="22" t="s">
        <v>524</v>
      </c>
      <c r="F155" s="22" t="s">
        <v>526</v>
      </c>
      <c r="G155" s="22" t="s">
        <v>78</v>
      </c>
      <c r="H155" s="22">
        <v>260</v>
      </c>
      <c r="I155" s="22">
        <v>77</v>
      </c>
      <c r="J155" s="22" t="s">
        <v>819</v>
      </c>
      <c r="K155" s="22" t="s">
        <v>82</v>
      </c>
      <c r="L155" s="22" t="s">
        <v>82</v>
      </c>
      <c r="M155" s="23" t="s">
        <v>578</v>
      </c>
    </row>
    <row r="156" spans="1:14" ht="28.8" x14ac:dyDescent="0.3">
      <c r="A156" s="21" t="s">
        <v>754</v>
      </c>
      <c r="B156" s="22" t="s">
        <v>523</v>
      </c>
      <c r="C156" s="22" t="s">
        <v>525</v>
      </c>
      <c r="E156" s="22" t="s">
        <v>524</v>
      </c>
      <c r="F156" s="22" t="s">
        <v>526</v>
      </c>
      <c r="G156" s="22" t="s">
        <v>78</v>
      </c>
      <c r="H156" s="22">
        <v>312</v>
      </c>
      <c r="I156" s="22">
        <v>80</v>
      </c>
      <c r="J156" s="22" t="s">
        <v>820</v>
      </c>
      <c r="K156" s="22" t="s">
        <v>82</v>
      </c>
      <c r="L156" s="22" t="s">
        <v>82</v>
      </c>
      <c r="M156" s="23" t="s">
        <v>578</v>
      </c>
    </row>
    <row r="157" spans="1:14" ht="28.8" x14ac:dyDescent="0.3">
      <c r="A157" s="21" t="s">
        <v>754</v>
      </c>
      <c r="B157" s="22" t="s">
        <v>523</v>
      </c>
      <c r="C157" s="22" t="s">
        <v>81</v>
      </c>
      <c r="E157" s="22" t="s">
        <v>587</v>
      </c>
      <c r="F157" s="22" t="s">
        <v>526</v>
      </c>
      <c r="G157" s="22" t="s">
        <v>78</v>
      </c>
      <c r="H157" s="22">
        <v>104</v>
      </c>
      <c r="I157" s="22">
        <v>86</v>
      </c>
      <c r="J157" s="22" t="s">
        <v>82</v>
      </c>
      <c r="K157" s="22" t="s">
        <v>82</v>
      </c>
      <c r="L157" s="22" t="s">
        <v>82</v>
      </c>
      <c r="M157" s="23" t="s">
        <v>590</v>
      </c>
    </row>
    <row r="158" spans="1:14" ht="28.8" x14ac:dyDescent="0.3">
      <c r="A158" s="21" t="s">
        <v>754</v>
      </c>
      <c r="B158" s="22" t="s">
        <v>523</v>
      </c>
      <c r="C158" s="22" t="s">
        <v>81</v>
      </c>
      <c r="E158" s="22" t="s">
        <v>587</v>
      </c>
      <c r="F158" s="22" t="s">
        <v>526</v>
      </c>
      <c r="G158" s="22" t="s">
        <v>78</v>
      </c>
      <c r="H158" s="22">
        <v>156</v>
      </c>
      <c r="I158" s="22">
        <v>91</v>
      </c>
      <c r="J158" s="22" t="s">
        <v>82</v>
      </c>
      <c r="K158" s="22" t="s">
        <v>82</v>
      </c>
      <c r="L158" s="22" t="s">
        <v>82</v>
      </c>
      <c r="M158" s="23" t="s">
        <v>590</v>
      </c>
    </row>
    <row r="159" spans="1:14" ht="28.8" x14ac:dyDescent="0.3">
      <c r="A159" s="21" t="s">
        <v>754</v>
      </c>
      <c r="B159" s="22" t="s">
        <v>523</v>
      </c>
      <c r="C159" s="22" t="s">
        <v>593</v>
      </c>
      <c r="E159" s="22" t="s">
        <v>53</v>
      </c>
      <c r="F159" s="22" t="s">
        <v>526</v>
      </c>
      <c r="G159" s="22" t="s">
        <v>367</v>
      </c>
      <c r="H159" s="22">
        <v>104</v>
      </c>
      <c r="I159" s="22">
        <v>8</v>
      </c>
      <c r="J159" s="22" t="s">
        <v>82</v>
      </c>
      <c r="K159" s="22" t="s">
        <v>82</v>
      </c>
      <c r="L159" s="22" t="s">
        <v>82</v>
      </c>
      <c r="M159" s="23" t="s">
        <v>596</v>
      </c>
      <c r="N159" s="22" t="s">
        <v>367</v>
      </c>
    </row>
    <row r="160" spans="1:14" ht="28.8" x14ac:dyDescent="0.3">
      <c r="A160" s="21" t="s">
        <v>597</v>
      </c>
      <c r="B160" s="22" t="s">
        <v>604</v>
      </c>
      <c r="C160" s="22" t="s">
        <v>23</v>
      </c>
      <c r="D160" s="22" t="s">
        <v>136</v>
      </c>
      <c r="E160" s="22" t="s">
        <v>605</v>
      </c>
      <c r="F160" s="22" t="s">
        <v>138</v>
      </c>
      <c r="G160" s="22" t="s">
        <v>78</v>
      </c>
      <c r="H160" s="22">
        <v>1</v>
      </c>
      <c r="I160" s="22">
        <v>95</v>
      </c>
      <c r="J160" s="22">
        <v>1.2</v>
      </c>
      <c r="K160" s="22" t="s">
        <v>82</v>
      </c>
      <c r="L160" s="22" t="s">
        <v>82</v>
      </c>
      <c r="M160" s="23" t="s">
        <v>205</v>
      </c>
    </row>
    <row r="161" spans="1:13" ht="28.8" x14ac:dyDescent="0.3">
      <c r="A161" s="21" t="s">
        <v>597</v>
      </c>
      <c r="B161" s="22" t="s">
        <v>604</v>
      </c>
      <c r="C161" s="22" t="s">
        <v>23</v>
      </c>
      <c r="D161" s="22" t="s">
        <v>136</v>
      </c>
      <c r="E161" s="22" t="s">
        <v>605</v>
      </c>
      <c r="F161" s="22" t="s">
        <v>138</v>
      </c>
      <c r="G161" s="22" t="s">
        <v>78</v>
      </c>
      <c r="H161" s="22">
        <v>2</v>
      </c>
      <c r="I161" s="22">
        <v>60</v>
      </c>
      <c r="J161" s="22">
        <v>6</v>
      </c>
      <c r="K161" s="22" t="s">
        <v>82</v>
      </c>
      <c r="L161" s="22" t="s">
        <v>82</v>
      </c>
      <c r="M161" s="23" t="s">
        <v>205</v>
      </c>
    </row>
    <row r="162" spans="1:13" ht="28.8" x14ac:dyDescent="0.3">
      <c r="A162" s="21" t="s">
        <v>597</v>
      </c>
      <c r="B162" s="22" t="s">
        <v>604</v>
      </c>
      <c r="C162" s="22" t="s">
        <v>23</v>
      </c>
      <c r="D162" s="22" t="s">
        <v>136</v>
      </c>
      <c r="E162" s="22" t="s">
        <v>605</v>
      </c>
      <c r="F162" s="22" t="s">
        <v>138</v>
      </c>
      <c r="G162" s="22" t="s">
        <v>78</v>
      </c>
      <c r="H162" s="22">
        <v>6</v>
      </c>
      <c r="I162" s="22">
        <v>23</v>
      </c>
      <c r="J162" s="22">
        <v>3</v>
      </c>
      <c r="K162" s="22" t="s">
        <v>82</v>
      </c>
      <c r="L162" s="22" t="s">
        <v>82</v>
      </c>
      <c r="M162" s="23" t="s">
        <v>205</v>
      </c>
    </row>
    <row r="163" spans="1:13" ht="28.8" x14ac:dyDescent="0.3">
      <c r="A163" s="21" t="s">
        <v>597</v>
      </c>
      <c r="B163" s="22" t="s">
        <v>604</v>
      </c>
      <c r="C163" s="22" t="s">
        <v>23</v>
      </c>
      <c r="D163" s="22" t="s">
        <v>136</v>
      </c>
      <c r="E163" s="22" t="s">
        <v>605</v>
      </c>
      <c r="F163" s="22" t="s">
        <v>147</v>
      </c>
      <c r="G163" s="22" t="s">
        <v>78</v>
      </c>
      <c r="H163" s="22">
        <v>1</v>
      </c>
      <c r="I163" s="22">
        <v>93</v>
      </c>
      <c r="J163" s="22">
        <v>0.8</v>
      </c>
      <c r="K163" s="22" t="s">
        <v>82</v>
      </c>
      <c r="L163" s="22" t="s">
        <v>82</v>
      </c>
      <c r="M163" s="23" t="s">
        <v>608</v>
      </c>
    </row>
    <row r="164" spans="1:13" ht="28.8" x14ac:dyDescent="0.3">
      <c r="A164" s="21" t="s">
        <v>597</v>
      </c>
      <c r="B164" s="22" t="s">
        <v>604</v>
      </c>
      <c r="C164" s="22" t="s">
        <v>23</v>
      </c>
      <c r="D164" s="22" t="s">
        <v>136</v>
      </c>
      <c r="E164" s="22" t="s">
        <v>605</v>
      </c>
      <c r="F164" s="22" t="s">
        <v>147</v>
      </c>
      <c r="G164" s="22" t="s">
        <v>78</v>
      </c>
      <c r="H164" s="22">
        <v>2</v>
      </c>
      <c r="I164" s="22">
        <v>66</v>
      </c>
      <c r="J164" s="22">
        <v>2</v>
      </c>
      <c r="K164" s="22" t="s">
        <v>82</v>
      </c>
      <c r="L164" s="22" t="s">
        <v>82</v>
      </c>
      <c r="M164" s="23" t="s">
        <v>608</v>
      </c>
    </row>
    <row r="165" spans="1:13" ht="28.8" x14ac:dyDescent="0.3">
      <c r="A165" s="21" t="s">
        <v>597</v>
      </c>
      <c r="B165" s="22" t="s">
        <v>604</v>
      </c>
      <c r="C165" s="22" t="s">
        <v>23</v>
      </c>
      <c r="D165" s="22" t="s">
        <v>136</v>
      </c>
      <c r="E165" s="22" t="s">
        <v>605</v>
      </c>
      <c r="F165" s="22" t="s">
        <v>147</v>
      </c>
      <c r="G165" s="22" t="s">
        <v>78</v>
      </c>
      <c r="H165" s="22">
        <v>3</v>
      </c>
      <c r="I165" s="22">
        <v>24</v>
      </c>
      <c r="J165" s="22">
        <v>2.4</v>
      </c>
      <c r="K165" s="22" t="s">
        <v>82</v>
      </c>
      <c r="L165" s="22" t="s">
        <v>82</v>
      </c>
      <c r="M165" s="23" t="s">
        <v>608</v>
      </c>
    </row>
    <row r="166" spans="1:13" ht="28.8" x14ac:dyDescent="0.3">
      <c r="A166" s="21" t="s">
        <v>597</v>
      </c>
      <c r="B166" s="22" t="s">
        <v>604</v>
      </c>
      <c r="C166" s="22" t="s">
        <v>23</v>
      </c>
      <c r="D166" s="22" t="s">
        <v>136</v>
      </c>
      <c r="E166" s="22" t="s">
        <v>612</v>
      </c>
      <c r="F166" s="22" t="s">
        <v>147</v>
      </c>
      <c r="G166" s="22" t="s">
        <v>78</v>
      </c>
      <c r="H166" s="22">
        <v>1</v>
      </c>
      <c r="I166" s="22">
        <v>100</v>
      </c>
      <c r="J166" s="22">
        <v>0</v>
      </c>
      <c r="K166" s="22" t="s">
        <v>82</v>
      </c>
      <c r="L166" s="22" t="s">
        <v>82</v>
      </c>
      <c r="M166" s="23" t="s">
        <v>608</v>
      </c>
    </row>
    <row r="167" spans="1:13" ht="28.8" x14ac:dyDescent="0.3">
      <c r="A167" s="21" t="s">
        <v>597</v>
      </c>
      <c r="B167" s="22" t="s">
        <v>604</v>
      </c>
      <c r="C167" s="22" t="s">
        <v>23</v>
      </c>
      <c r="D167" s="22" t="s">
        <v>136</v>
      </c>
      <c r="E167" s="22" t="s">
        <v>612</v>
      </c>
      <c r="F167" s="22" t="s">
        <v>147</v>
      </c>
      <c r="G167" s="22" t="s">
        <v>78</v>
      </c>
      <c r="H167" s="22">
        <v>2</v>
      </c>
      <c r="I167" s="22">
        <v>86</v>
      </c>
      <c r="J167" s="22">
        <v>0.8</v>
      </c>
      <c r="K167" s="22" t="s">
        <v>82</v>
      </c>
      <c r="L167" s="22" t="s">
        <v>82</v>
      </c>
      <c r="M167" s="23" t="s">
        <v>608</v>
      </c>
    </row>
    <row r="168" spans="1:13" ht="28.8" x14ac:dyDescent="0.3">
      <c r="A168" s="21" t="s">
        <v>597</v>
      </c>
      <c r="B168" s="22" t="s">
        <v>604</v>
      </c>
      <c r="C168" s="22" t="s">
        <v>23</v>
      </c>
      <c r="D168" s="22" t="s">
        <v>136</v>
      </c>
      <c r="E168" s="22" t="s">
        <v>612</v>
      </c>
      <c r="F168" s="22" t="s">
        <v>147</v>
      </c>
      <c r="G168" s="22" t="s">
        <v>78</v>
      </c>
      <c r="H168" s="22">
        <v>3</v>
      </c>
      <c r="I168" s="22">
        <v>33</v>
      </c>
      <c r="J168" s="22">
        <v>2</v>
      </c>
      <c r="K168" s="22" t="s">
        <v>82</v>
      </c>
      <c r="L168" s="22" t="s">
        <v>82</v>
      </c>
      <c r="M168" s="23" t="s">
        <v>608</v>
      </c>
    </row>
    <row r="169" spans="1:13" ht="28.8" x14ac:dyDescent="0.3">
      <c r="A169" s="21" t="s">
        <v>597</v>
      </c>
      <c r="B169" s="22" t="s">
        <v>604</v>
      </c>
      <c r="C169" s="22" t="s">
        <v>615</v>
      </c>
      <c r="D169" s="22" t="s">
        <v>149</v>
      </c>
      <c r="E169" s="22" t="s">
        <v>204</v>
      </c>
      <c r="F169" s="22" t="s">
        <v>138</v>
      </c>
      <c r="G169" s="22" t="s">
        <v>78</v>
      </c>
      <c r="H169" s="22">
        <v>1</v>
      </c>
      <c r="I169" s="22">
        <v>88</v>
      </c>
      <c r="J169" s="22">
        <v>3.2</v>
      </c>
      <c r="K169" s="22" t="s">
        <v>82</v>
      </c>
      <c r="L169" s="22" t="s">
        <v>82</v>
      </c>
      <c r="M169" s="23" t="s">
        <v>205</v>
      </c>
    </row>
    <row r="170" spans="1:13" ht="28.8" x14ac:dyDescent="0.3">
      <c r="A170" s="21" t="s">
        <v>597</v>
      </c>
      <c r="B170" s="22" t="s">
        <v>604</v>
      </c>
      <c r="C170" s="22" t="s">
        <v>615</v>
      </c>
      <c r="D170" s="22" t="s">
        <v>149</v>
      </c>
      <c r="E170" s="22" t="s">
        <v>204</v>
      </c>
      <c r="F170" s="22" t="s">
        <v>138</v>
      </c>
      <c r="G170" s="22" t="s">
        <v>78</v>
      </c>
      <c r="H170" s="22">
        <v>2</v>
      </c>
      <c r="I170" s="22">
        <v>82</v>
      </c>
      <c r="J170" s="22">
        <v>3</v>
      </c>
      <c r="K170" s="22" t="s">
        <v>82</v>
      </c>
      <c r="L170" s="22" t="s">
        <v>82</v>
      </c>
      <c r="M170" s="23" t="s">
        <v>205</v>
      </c>
    </row>
    <row r="171" spans="1:13" ht="28.8" x14ac:dyDescent="0.3">
      <c r="A171" s="21" t="s">
        <v>597</v>
      </c>
      <c r="B171" s="22" t="s">
        <v>604</v>
      </c>
      <c r="C171" s="22" t="s">
        <v>615</v>
      </c>
      <c r="D171" s="22" t="s">
        <v>149</v>
      </c>
      <c r="E171" s="22" t="s">
        <v>204</v>
      </c>
      <c r="F171" s="22" t="s">
        <v>138</v>
      </c>
      <c r="G171" s="22" t="s">
        <v>78</v>
      </c>
      <c r="H171" s="22">
        <v>6</v>
      </c>
      <c r="I171" s="22">
        <v>29</v>
      </c>
      <c r="J171" s="22">
        <v>3</v>
      </c>
      <c r="K171" s="22" t="s">
        <v>82</v>
      </c>
      <c r="L171" s="22" t="s">
        <v>82</v>
      </c>
      <c r="M171" s="23" t="s">
        <v>205</v>
      </c>
    </row>
    <row r="172" spans="1:13" ht="28.8" x14ac:dyDescent="0.3">
      <c r="A172" s="21" t="s">
        <v>597</v>
      </c>
      <c r="B172" s="22" t="s">
        <v>604</v>
      </c>
      <c r="C172" s="22" t="s">
        <v>615</v>
      </c>
      <c r="D172" s="22" t="s">
        <v>149</v>
      </c>
      <c r="E172" s="22" t="s">
        <v>204</v>
      </c>
      <c r="F172" s="22" t="s">
        <v>147</v>
      </c>
      <c r="G172" s="22" t="s">
        <v>78</v>
      </c>
      <c r="H172" s="22">
        <v>1</v>
      </c>
      <c r="I172" s="22">
        <v>100</v>
      </c>
      <c r="J172" s="22">
        <v>0</v>
      </c>
      <c r="K172" s="22" t="s">
        <v>82</v>
      </c>
      <c r="L172" s="22" t="s">
        <v>82</v>
      </c>
      <c r="M172" s="23" t="s">
        <v>608</v>
      </c>
    </row>
    <row r="173" spans="1:13" ht="28.8" x14ac:dyDescent="0.3">
      <c r="A173" s="21" t="s">
        <v>597</v>
      </c>
      <c r="B173" s="22" t="s">
        <v>604</v>
      </c>
      <c r="C173" s="22" t="s">
        <v>615</v>
      </c>
      <c r="D173" s="22" t="s">
        <v>149</v>
      </c>
      <c r="E173" s="22" t="s">
        <v>204</v>
      </c>
      <c r="F173" s="22" t="s">
        <v>147</v>
      </c>
      <c r="G173" s="22" t="s">
        <v>78</v>
      </c>
      <c r="H173" s="22">
        <v>2</v>
      </c>
      <c r="I173" s="22">
        <v>79</v>
      </c>
      <c r="J173" s="22">
        <v>1.2</v>
      </c>
      <c r="K173" s="22" t="s">
        <v>82</v>
      </c>
      <c r="L173" s="22" t="s">
        <v>82</v>
      </c>
      <c r="M173" s="23" t="s">
        <v>608</v>
      </c>
    </row>
    <row r="174" spans="1:13" ht="28.8" x14ac:dyDescent="0.3">
      <c r="A174" s="21" t="s">
        <v>597</v>
      </c>
      <c r="B174" s="22" t="s">
        <v>604</v>
      </c>
      <c r="C174" s="22" t="s">
        <v>615</v>
      </c>
      <c r="D174" s="22" t="s">
        <v>149</v>
      </c>
      <c r="E174" s="22" t="s">
        <v>204</v>
      </c>
      <c r="F174" s="22" t="s">
        <v>147</v>
      </c>
      <c r="G174" s="22" t="s">
        <v>78</v>
      </c>
      <c r="H174" s="22">
        <v>3</v>
      </c>
      <c r="I174" s="22">
        <v>33</v>
      </c>
      <c r="J174" s="22">
        <v>2</v>
      </c>
      <c r="K174" s="22" t="s">
        <v>82</v>
      </c>
      <c r="L174" s="22" t="s">
        <v>82</v>
      </c>
      <c r="M174" s="23" t="s">
        <v>608</v>
      </c>
    </row>
    <row r="175" spans="1:13" ht="28.8" x14ac:dyDescent="0.3">
      <c r="A175" s="21" t="s">
        <v>597</v>
      </c>
      <c r="B175" s="22" t="s">
        <v>35</v>
      </c>
      <c r="C175" s="22" t="s">
        <v>23</v>
      </c>
      <c r="D175" s="22" t="s">
        <v>136</v>
      </c>
      <c r="E175" s="22" t="s">
        <v>620</v>
      </c>
      <c r="F175" s="22" t="s">
        <v>145</v>
      </c>
      <c r="G175" s="22" t="s">
        <v>78</v>
      </c>
      <c r="H175" s="22">
        <v>1.5</v>
      </c>
      <c r="I175" s="22">
        <v>88</v>
      </c>
      <c r="J175" s="22">
        <v>1.5</v>
      </c>
      <c r="K175" s="22" t="s">
        <v>82</v>
      </c>
      <c r="L175" s="22" t="s">
        <v>82</v>
      </c>
      <c r="M175" s="23" t="s">
        <v>622</v>
      </c>
    </row>
    <row r="176" spans="1:13" ht="28.8" x14ac:dyDescent="0.3">
      <c r="A176" s="21" t="s">
        <v>597</v>
      </c>
      <c r="B176" s="22" t="s">
        <v>35</v>
      </c>
      <c r="C176" s="22" t="s">
        <v>23</v>
      </c>
      <c r="D176" s="22" t="s">
        <v>136</v>
      </c>
      <c r="E176" s="22" t="s">
        <v>620</v>
      </c>
      <c r="F176" s="22" t="s">
        <v>145</v>
      </c>
      <c r="G176" s="22" t="s">
        <v>78</v>
      </c>
      <c r="H176" s="22">
        <v>2</v>
      </c>
      <c r="I176" s="22">
        <v>77</v>
      </c>
      <c r="J176" s="22">
        <v>3</v>
      </c>
      <c r="K176" s="22" t="s">
        <v>82</v>
      </c>
      <c r="L176" s="22" t="s">
        <v>82</v>
      </c>
      <c r="M176" s="23" t="s">
        <v>622</v>
      </c>
    </row>
    <row r="177" spans="1:13" ht="28.8" x14ac:dyDescent="0.3">
      <c r="A177" s="21" t="s">
        <v>597</v>
      </c>
      <c r="B177" s="22" t="s">
        <v>35</v>
      </c>
      <c r="C177" s="22" t="s">
        <v>23</v>
      </c>
      <c r="D177" s="22" t="s">
        <v>136</v>
      </c>
      <c r="E177" s="22" t="s">
        <v>620</v>
      </c>
      <c r="F177" s="22" t="s">
        <v>145</v>
      </c>
      <c r="G177" s="22" t="s">
        <v>78</v>
      </c>
      <c r="H177" s="22">
        <v>3</v>
      </c>
      <c r="I177" s="22">
        <v>63</v>
      </c>
      <c r="J177" s="22">
        <v>4</v>
      </c>
      <c r="K177" s="22" t="s">
        <v>82</v>
      </c>
      <c r="L177" s="22" t="s">
        <v>82</v>
      </c>
      <c r="M177" s="23" t="s">
        <v>622</v>
      </c>
    </row>
    <row r="178" spans="1:13" ht="28.8" x14ac:dyDescent="0.3">
      <c r="A178" s="21" t="s">
        <v>597</v>
      </c>
      <c r="B178" s="22" t="s">
        <v>35</v>
      </c>
      <c r="C178" s="22" t="s">
        <v>23</v>
      </c>
      <c r="D178" s="22" t="s">
        <v>136</v>
      </c>
      <c r="E178" s="22" t="s">
        <v>620</v>
      </c>
      <c r="F178" s="22" t="s">
        <v>145</v>
      </c>
      <c r="G178" s="22" t="s">
        <v>78</v>
      </c>
      <c r="H178" s="22">
        <v>4</v>
      </c>
      <c r="I178" s="22">
        <v>41</v>
      </c>
      <c r="J178" s="22">
        <v>6</v>
      </c>
      <c r="K178" s="22" t="s">
        <v>82</v>
      </c>
      <c r="L178" s="22" t="s">
        <v>82</v>
      </c>
      <c r="M178" s="23" t="s">
        <v>622</v>
      </c>
    </row>
    <row r="179" spans="1:13" ht="28.8" x14ac:dyDescent="0.3">
      <c r="A179" s="21" t="s">
        <v>597</v>
      </c>
      <c r="B179" s="22" t="s">
        <v>35</v>
      </c>
      <c r="C179" s="22" t="s">
        <v>23</v>
      </c>
      <c r="D179" s="22" t="s">
        <v>136</v>
      </c>
      <c r="E179" s="22" t="s">
        <v>625</v>
      </c>
      <c r="F179" s="22" t="s">
        <v>138</v>
      </c>
      <c r="G179" s="22" t="s">
        <v>78</v>
      </c>
      <c r="H179" s="22">
        <v>1</v>
      </c>
      <c r="I179" s="22">
        <v>82</v>
      </c>
      <c r="J179" s="22">
        <v>3.2</v>
      </c>
      <c r="K179" s="22" t="s">
        <v>82</v>
      </c>
      <c r="L179" s="22" t="s">
        <v>82</v>
      </c>
      <c r="M179" s="23" t="s">
        <v>622</v>
      </c>
    </row>
    <row r="180" spans="1:13" ht="28.8" x14ac:dyDescent="0.3">
      <c r="A180" s="21" t="s">
        <v>597</v>
      </c>
      <c r="B180" s="22" t="s">
        <v>35</v>
      </c>
      <c r="C180" s="22" t="s">
        <v>23</v>
      </c>
      <c r="D180" s="22" t="s">
        <v>136</v>
      </c>
      <c r="E180" s="22" t="s">
        <v>625</v>
      </c>
      <c r="F180" s="22" t="s">
        <v>138</v>
      </c>
      <c r="G180" s="22" t="s">
        <v>78</v>
      </c>
      <c r="H180" s="22">
        <v>2</v>
      </c>
      <c r="I180" s="22">
        <v>84</v>
      </c>
      <c r="J180" s="22">
        <v>2.6</v>
      </c>
      <c r="K180" s="22" t="s">
        <v>82</v>
      </c>
      <c r="L180" s="22" t="s">
        <v>82</v>
      </c>
      <c r="M180" s="23" t="s">
        <v>622</v>
      </c>
    </row>
    <row r="181" spans="1:13" ht="28.8" x14ac:dyDescent="0.3">
      <c r="A181" s="21" t="s">
        <v>597</v>
      </c>
      <c r="B181" s="22" t="s">
        <v>35</v>
      </c>
      <c r="C181" s="22" t="s">
        <v>23</v>
      </c>
      <c r="D181" s="22" t="s">
        <v>136</v>
      </c>
      <c r="E181" s="22" t="s">
        <v>625</v>
      </c>
      <c r="F181" s="22" t="s">
        <v>138</v>
      </c>
      <c r="G181" s="22" t="s">
        <v>78</v>
      </c>
      <c r="H181" s="22">
        <v>3</v>
      </c>
      <c r="I181" s="22">
        <v>53</v>
      </c>
      <c r="J181" s="22">
        <v>5.8</v>
      </c>
      <c r="K181" s="22" t="s">
        <v>82</v>
      </c>
      <c r="L181" s="22" t="s">
        <v>82</v>
      </c>
      <c r="M181" s="23" t="s">
        <v>622</v>
      </c>
    </row>
    <row r="182" spans="1:13" ht="28.8" x14ac:dyDescent="0.3">
      <c r="A182" s="21" t="s">
        <v>597</v>
      </c>
      <c r="B182" s="22" t="s">
        <v>35</v>
      </c>
      <c r="C182" s="22" t="s">
        <v>23</v>
      </c>
      <c r="D182" s="22" t="s">
        <v>136</v>
      </c>
      <c r="E182" s="22" t="s">
        <v>625</v>
      </c>
      <c r="F182" s="22" t="s">
        <v>138</v>
      </c>
      <c r="G182" s="22" t="s">
        <v>78</v>
      </c>
      <c r="H182" s="22">
        <v>4</v>
      </c>
      <c r="I182" s="22">
        <v>61</v>
      </c>
      <c r="J182" s="22">
        <v>4.8</v>
      </c>
      <c r="K182" s="22" t="s">
        <v>82</v>
      </c>
      <c r="L182" s="22" t="s">
        <v>82</v>
      </c>
      <c r="M182" s="23" t="s">
        <v>622</v>
      </c>
    </row>
    <row r="183" spans="1:13" ht="28.8" x14ac:dyDescent="0.3">
      <c r="A183" s="21" t="s">
        <v>597</v>
      </c>
      <c r="B183" s="22" t="s">
        <v>35</v>
      </c>
      <c r="C183" s="22" t="s">
        <v>23</v>
      </c>
      <c r="D183" s="22" t="s">
        <v>136</v>
      </c>
      <c r="E183" s="22" t="s">
        <v>625</v>
      </c>
      <c r="F183" s="22" t="s">
        <v>138</v>
      </c>
      <c r="G183" s="22" t="s">
        <v>78</v>
      </c>
      <c r="H183" s="22">
        <v>5</v>
      </c>
      <c r="I183" s="22">
        <v>41</v>
      </c>
      <c r="J183" s="22">
        <v>4.5999999999999996</v>
      </c>
      <c r="K183" s="22" t="s">
        <v>82</v>
      </c>
      <c r="L183" s="22" t="s">
        <v>82</v>
      </c>
      <c r="M183" s="23" t="s">
        <v>622</v>
      </c>
    </row>
    <row r="184" spans="1:13" ht="28.8" x14ac:dyDescent="0.3">
      <c r="A184" s="21" t="s">
        <v>597</v>
      </c>
      <c r="B184" s="22" t="s">
        <v>35</v>
      </c>
      <c r="C184" s="22" t="s">
        <v>23</v>
      </c>
      <c r="D184" s="22" t="s">
        <v>136</v>
      </c>
      <c r="E184" s="22" t="s">
        <v>625</v>
      </c>
      <c r="F184" s="22" t="s">
        <v>138</v>
      </c>
      <c r="G184" s="22" t="s">
        <v>78</v>
      </c>
      <c r="H184" s="22">
        <v>6</v>
      </c>
      <c r="I184" s="22">
        <v>77</v>
      </c>
      <c r="J184" s="22">
        <v>1.2</v>
      </c>
      <c r="K184" s="22" t="s">
        <v>82</v>
      </c>
      <c r="L184" s="22" t="s">
        <v>82</v>
      </c>
      <c r="M184" s="23" t="s">
        <v>622</v>
      </c>
    </row>
    <row r="185" spans="1:13" ht="28.8" x14ac:dyDescent="0.3">
      <c r="A185" s="21" t="s">
        <v>597</v>
      </c>
      <c r="B185" s="22" t="s">
        <v>35</v>
      </c>
      <c r="C185" s="22" t="s">
        <v>23</v>
      </c>
      <c r="D185" s="22" t="s">
        <v>136</v>
      </c>
      <c r="E185" s="22" t="s">
        <v>629</v>
      </c>
      <c r="F185" s="22" t="s">
        <v>145</v>
      </c>
      <c r="G185" s="22" t="s">
        <v>78</v>
      </c>
      <c r="H185" s="22">
        <v>1</v>
      </c>
      <c r="I185" s="22">
        <v>73</v>
      </c>
      <c r="J185" s="22">
        <v>3.8</v>
      </c>
      <c r="K185" s="22" t="s">
        <v>82</v>
      </c>
      <c r="L185" s="22" t="s">
        <v>82</v>
      </c>
      <c r="M185" s="23" t="s">
        <v>622</v>
      </c>
    </row>
    <row r="186" spans="1:13" ht="28.8" x14ac:dyDescent="0.3">
      <c r="A186" s="21" t="s">
        <v>597</v>
      </c>
      <c r="B186" s="22" t="s">
        <v>35</v>
      </c>
      <c r="C186" s="22" t="s">
        <v>23</v>
      </c>
      <c r="D186" s="22" t="s">
        <v>136</v>
      </c>
      <c r="E186" s="22" t="s">
        <v>629</v>
      </c>
      <c r="F186" s="22" t="s">
        <v>145</v>
      </c>
      <c r="G186" s="22" t="s">
        <v>78</v>
      </c>
      <c r="H186" s="22">
        <v>2</v>
      </c>
      <c r="I186" s="22">
        <v>79</v>
      </c>
      <c r="J186" s="22">
        <v>3.2</v>
      </c>
      <c r="K186" s="22" t="s">
        <v>82</v>
      </c>
      <c r="L186" s="22" t="s">
        <v>82</v>
      </c>
      <c r="M186" s="23" t="s">
        <v>622</v>
      </c>
    </row>
    <row r="187" spans="1:13" ht="28.8" x14ac:dyDescent="0.3">
      <c r="A187" s="21" t="s">
        <v>597</v>
      </c>
      <c r="B187" s="22" t="s">
        <v>35</v>
      </c>
      <c r="C187" s="22" t="s">
        <v>23</v>
      </c>
      <c r="D187" s="22" t="s">
        <v>136</v>
      </c>
      <c r="E187" s="22" t="s">
        <v>629</v>
      </c>
      <c r="F187" s="22" t="s">
        <v>145</v>
      </c>
      <c r="G187" s="22" t="s">
        <v>78</v>
      </c>
      <c r="H187" s="22">
        <v>3</v>
      </c>
      <c r="I187" s="22">
        <v>72</v>
      </c>
      <c r="J187" s="22">
        <v>5.2</v>
      </c>
      <c r="K187" s="22" t="s">
        <v>82</v>
      </c>
      <c r="L187" s="22" t="s">
        <v>82</v>
      </c>
      <c r="M187" s="23" t="s">
        <v>622</v>
      </c>
    </row>
    <row r="188" spans="1:13" ht="28.8" x14ac:dyDescent="0.3">
      <c r="A188" s="21" t="s">
        <v>597</v>
      </c>
      <c r="B188" s="22" t="s">
        <v>35</v>
      </c>
      <c r="C188" s="22" t="s">
        <v>23</v>
      </c>
      <c r="D188" s="22" t="s">
        <v>136</v>
      </c>
      <c r="E188" s="22" t="s">
        <v>629</v>
      </c>
      <c r="F188" s="22" t="s">
        <v>145</v>
      </c>
      <c r="G188" s="22" t="s">
        <v>78</v>
      </c>
      <c r="H188" s="22">
        <v>4</v>
      </c>
      <c r="I188" s="22">
        <v>50</v>
      </c>
      <c r="J188" s="22">
        <v>6.6</v>
      </c>
      <c r="K188" s="22" t="s">
        <v>82</v>
      </c>
      <c r="L188" s="22" t="s">
        <v>82</v>
      </c>
      <c r="M188" s="23" t="s">
        <v>622</v>
      </c>
    </row>
    <row r="189" spans="1:13" ht="28.8" x14ac:dyDescent="0.3">
      <c r="A189" s="21" t="s">
        <v>597</v>
      </c>
      <c r="B189" s="22" t="s">
        <v>35</v>
      </c>
      <c r="C189" s="22" t="s">
        <v>23</v>
      </c>
      <c r="D189" s="22" t="s">
        <v>136</v>
      </c>
      <c r="E189" s="22" t="s">
        <v>631</v>
      </c>
      <c r="F189" s="22" t="s">
        <v>138</v>
      </c>
      <c r="G189" s="22" t="s">
        <v>78</v>
      </c>
      <c r="H189" s="22">
        <v>1</v>
      </c>
      <c r="I189" s="22">
        <v>84</v>
      </c>
      <c r="J189" s="22">
        <v>4</v>
      </c>
      <c r="K189" s="22" t="s">
        <v>82</v>
      </c>
      <c r="L189" s="22" t="s">
        <v>82</v>
      </c>
      <c r="M189" s="23" t="s">
        <v>622</v>
      </c>
    </row>
    <row r="190" spans="1:13" ht="28.8" x14ac:dyDescent="0.3">
      <c r="A190" s="21" t="s">
        <v>597</v>
      </c>
      <c r="B190" s="22" t="s">
        <v>35</v>
      </c>
      <c r="C190" s="22" t="s">
        <v>23</v>
      </c>
      <c r="D190" s="22" t="s">
        <v>136</v>
      </c>
      <c r="E190" s="22" t="s">
        <v>631</v>
      </c>
      <c r="F190" s="22" t="s">
        <v>138</v>
      </c>
      <c r="G190" s="22" t="s">
        <v>78</v>
      </c>
      <c r="H190" s="22">
        <v>2</v>
      </c>
      <c r="I190" s="22">
        <v>57</v>
      </c>
      <c r="J190" s="22">
        <v>6.4</v>
      </c>
      <c r="K190" s="22" t="s">
        <v>82</v>
      </c>
      <c r="L190" s="22" t="s">
        <v>82</v>
      </c>
      <c r="M190" s="23" t="s">
        <v>622</v>
      </c>
    </row>
    <row r="191" spans="1:13" ht="28.8" x14ac:dyDescent="0.3">
      <c r="A191" s="21" t="s">
        <v>597</v>
      </c>
      <c r="B191" s="22" t="s">
        <v>35</v>
      </c>
      <c r="C191" s="22" t="s">
        <v>23</v>
      </c>
      <c r="D191" s="22" t="s">
        <v>136</v>
      </c>
      <c r="E191" s="22" t="s">
        <v>631</v>
      </c>
      <c r="F191" s="22" t="s">
        <v>138</v>
      </c>
      <c r="G191" s="22" t="s">
        <v>78</v>
      </c>
      <c r="H191" s="22">
        <v>3</v>
      </c>
      <c r="I191" s="22">
        <v>70</v>
      </c>
      <c r="J191" s="22">
        <v>3</v>
      </c>
      <c r="K191" s="22" t="s">
        <v>82</v>
      </c>
      <c r="L191" s="22" t="s">
        <v>82</v>
      </c>
      <c r="M191" s="23" t="s">
        <v>622</v>
      </c>
    </row>
    <row r="192" spans="1:13" ht="28.8" x14ac:dyDescent="0.3">
      <c r="A192" s="21" t="s">
        <v>597</v>
      </c>
      <c r="B192" s="22" t="s">
        <v>35</v>
      </c>
      <c r="C192" s="22" t="s">
        <v>23</v>
      </c>
      <c r="D192" s="22" t="s">
        <v>136</v>
      </c>
      <c r="E192" s="22" t="s">
        <v>631</v>
      </c>
      <c r="F192" s="22" t="s">
        <v>138</v>
      </c>
      <c r="G192" s="22" t="s">
        <v>78</v>
      </c>
      <c r="H192" s="22">
        <v>4</v>
      </c>
      <c r="I192" s="22">
        <v>86</v>
      </c>
      <c r="J192" s="22">
        <v>1.8</v>
      </c>
      <c r="K192" s="22" t="s">
        <v>82</v>
      </c>
      <c r="L192" s="22" t="s">
        <v>82</v>
      </c>
      <c r="M192" s="23" t="s">
        <v>622</v>
      </c>
    </row>
    <row r="193" spans="1:13" ht="28.8" x14ac:dyDescent="0.3">
      <c r="A193" s="21" t="s">
        <v>597</v>
      </c>
      <c r="B193" s="22" t="s">
        <v>35</v>
      </c>
      <c r="C193" s="22" t="s">
        <v>23</v>
      </c>
      <c r="D193" s="22" t="s">
        <v>136</v>
      </c>
      <c r="E193" s="22" t="s">
        <v>631</v>
      </c>
      <c r="F193" s="22" t="s">
        <v>138</v>
      </c>
      <c r="G193" s="22" t="s">
        <v>78</v>
      </c>
      <c r="H193" s="22">
        <v>5</v>
      </c>
      <c r="I193" s="22">
        <v>92</v>
      </c>
      <c r="J193" s="22">
        <v>0.8</v>
      </c>
      <c r="K193" s="22" t="s">
        <v>82</v>
      </c>
      <c r="L193" s="22" t="s">
        <v>82</v>
      </c>
      <c r="M193" s="23" t="s">
        <v>622</v>
      </c>
    </row>
    <row r="194" spans="1:13" ht="28.8" x14ac:dyDescent="0.3">
      <c r="A194" s="21" t="s">
        <v>597</v>
      </c>
      <c r="B194" s="22" t="s">
        <v>35</v>
      </c>
      <c r="C194" s="22" t="s">
        <v>23</v>
      </c>
      <c r="D194" s="22" t="s">
        <v>136</v>
      </c>
      <c r="E194" s="22" t="s">
        <v>631</v>
      </c>
      <c r="F194" s="22" t="s">
        <v>138</v>
      </c>
      <c r="G194" s="22" t="s">
        <v>78</v>
      </c>
      <c r="H194" s="22">
        <v>6</v>
      </c>
      <c r="I194" s="22">
        <v>43</v>
      </c>
      <c r="J194" s="22">
        <v>2</v>
      </c>
      <c r="K194" s="22" t="s">
        <v>82</v>
      </c>
      <c r="L194" s="22" t="s">
        <v>82</v>
      </c>
      <c r="M194" s="23" t="s">
        <v>622</v>
      </c>
    </row>
    <row r="195" spans="1:13" ht="28.8" x14ac:dyDescent="0.3">
      <c r="A195" s="21" t="s">
        <v>597</v>
      </c>
      <c r="B195" s="22" t="s">
        <v>35</v>
      </c>
      <c r="C195" s="22" t="s">
        <v>23</v>
      </c>
      <c r="D195" s="22" t="s">
        <v>136</v>
      </c>
      <c r="E195" s="22" t="s">
        <v>625</v>
      </c>
      <c r="F195" s="22" t="s">
        <v>279</v>
      </c>
      <c r="G195" s="22" t="s">
        <v>78</v>
      </c>
      <c r="H195" s="22">
        <v>1</v>
      </c>
      <c r="I195" s="22">
        <v>91</v>
      </c>
      <c r="J195" s="22">
        <v>1.2</v>
      </c>
      <c r="K195" s="22" t="s">
        <v>82</v>
      </c>
      <c r="L195" s="22" t="s">
        <v>82</v>
      </c>
      <c r="M195" s="23" t="s">
        <v>635</v>
      </c>
    </row>
    <row r="196" spans="1:13" ht="28.8" x14ac:dyDescent="0.3">
      <c r="A196" s="21" t="s">
        <v>597</v>
      </c>
      <c r="B196" s="22" t="s">
        <v>35</v>
      </c>
      <c r="C196" s="22" t="s">
        <v>23</v>
      </c>
      <c r="D196" s="22" t="s">
        <v>136</v>
      </c>
      <c r="E196" s="22" t="s">
        <v>625</v>
      </c>
      <c r="F196" s="22" t="s">
        <v>279</v>
      </c>
      <c r="G196" s="22" t="s">
        <v>78</v>
      </c>
      <c r="H196" s="22">
        <v>2</v>
      </c>
      <c r="I196" s="22">
        <v>81</v>
      </c>
      <c r="J196" s="22">
        <v>2.2000000000000002</v>
      </c>
      <c r="K196" s="22" t="s">
        <v>82</v>
      </c>
      <c r="L196" s="22" t="s">
        <v>82</v>
      </c>
      <c r="M196" s="23" t="s">
        <v>635</v>
      </c>
    </row>
    <row r="197" spans="1:13" ht="28.8" x14ac:dyDescent="0.3">
      <c r="A197" s="21" t="s">
        <v>597</v>
      </c>
      <c r="B197" s="22" t="s">
        <v>35</v>
      </c>
      <c r="C197" s="22" t="s">
        <v>23</v>
      </c>
      <c r="D197" s="22" t="s">
        <v>136</v>
      </c>
      <c r="E197" s="22" t="s">
        <v>625</v>
      </c>
      <c r="F197" s="22" t="s">
        <v>279</v>
      </c>
      <c r="G197" s="22" t="s">
        <v>78</v>
      </c>
      <c r="H197" s="22">
        <v>3</v>
      </c>
      <c r="I197" s="22">
        <v>100</v>
      </c>
      <c r="J197" s="22">
        <v>0</v>
      </c>
      <c r="K197" s="22" t="s">
        <v>82</v>
      </c>
      <c r="L197" s="22" t="s">
        <v>82</v>
      </c>
      <c r="M197" s="23" t="s">
        <v>635</v>
      </c>
    </row>
    <row r="198" spans="1:13" ht="28.8" x14ac:dyDescent="0.3">
      <c r="A198" s="21" t="s">
        <v>597</v>
      </c>
      <c r="B198" s="22" t="s">
        <v>35</v>
      </c>
      <c r="C198" s="22" t="s">
        <v>23</v>
      </c>
      <c r="D198" s="22" t="s">
        <v>136</v>
      </c>
      <c r="E198" s="22" t="s">
        <v>625</v>
      </c>
      <c r="F198" s="22" t="s">
        <v>279</v>
      </c>
      <c r="G198" s="22" t="s">
        <v>78</v>
      </c>
      <c r="H198" s="22">
        <v>4</v>
      </c>
      <c r="I198" s="22">
        <v>97</v>
      </c>
      <c r="J198" s="22">
        <v>0.4</v>
      </c>
      <c r="K198" s="22" t="s">
        <v>82</v>
      </c>
      <c r="L198" s="22" t="s">
        <v>82</v>
      </c>
      <c r="M198" s="23" t="s">
        <v>635</v>
      </c>
    </row>
    <row r="199" spans="1:13" ht="28.8" x14ac:dyDescent="0.3">
      <c r="A199" s="21" t="s">
        <v>597</v>
      </c>
      <c r="B199" s="22" t="s">
        <v>35</v>
      </c>
      <c r="C199" s="22" t="s">
        <v>23</v>
      </c>
      <c r="D199" s="22" t="s">
        <v>136</v>
      </c>
      <c r="E199" s="22" t="s">
        <v>625</v>
      </c>
      <c r="F199" s="22" t="s">
        <v>279</v>
      </c>
      <c r="G199" s="22" t="s">
        <v>78</v>
      </c>
      <c r="H199" s="22">
        <v>5</v>
      </c>
      <c r="I199" s="22">
        <v>96</v>
      </c>
      <c r="J199" s="22">
        <v>0.4</v>
      </c>
      <c r="K199" s="22" t="s">
        <v>82</v>
      </c>
      <c r="L199" s="22" t="s">
        <v>82</v>
      </c>
      <c r="M199" s="23" t="s">
        <v>635</v>
      </c>
    </row>
    <row r="200" spans="1:13" ht="28.8" x14ac:dyDescent="0.3">
      <c r="A200" s="21" t="s">
        <v>597</v>
      </c>
      <c r="B200" s="22" t="s">
        <v>35</v>
      </c>
      <c r="C200" s="22" t="s">
        <v>23</v>
      </c>
      <c r="D200" s="22" t="s">
        <v>136</v>
      </c>
      <c r="E200" s="22" t="s">
        <v>625</v>
      </c>
      <c r="F200" s="22" t="s">
        <v>279</v>
      </c>
      <c r="G200" s="22" t="s">
        <v>78</v>
      </c>
      <c r="H200" s="22">
        <v>6</v>
      </c>
      <c r="I200" s="22">
        <v>96</v>
      </c>
      <c r="J200" s="22">
        <v>0.2</v>
      </c>
      <c r="K200" s="22" t="s">
        <v>82</v>
      </c>
      <c r="L200" s="22" t="s">
        <v>82</v>
      </c>
      <c r="M200" s="23" t="s">
        <v>635</v>
      </c>
    </row>
    <row r="201" spans="1:13" ht="28.8" x14ac:dyDescent="0.3">
      <c r="A201" s="21" t="s">
        <v>597</v>
      </c>
      <c r="B201" s="22" t="s">
        <v>35</v>
      </c>
      <c r="C201" s="22" t="s">
        <v>23</v>
      </c>
      <c r="D201" s="22" t="s">
        <v>144</v>
      </c>
      <c r="E201" s="22" t="s">
        <v>625</v>
      </c>
      <c r="F201" s="22" t="s">
        <v>138</v>
      </c>
      <c r="G201" s="22" t="s">
        <v>78</v>
      </c>
      <c r="H201" s="22">
        <v>1</v>
      </c>
      <c r="I201" s="22">
        <v>98</v>
      </c>
      <c r="J201" s="22">
        <v>0.4</v>
      </c>
      <c r="K201" s="22" t="s">
        <v>82</v>
      </c>
      <c r="L201" s="22" t="s">
        <v>82</v>
      </c>
      <c r="M201" s="23" t="s">
        <v>622</v>
      </c>
    </row>
    <row r="202" spans="1:13" ht="28.8" x14ac:dyDescent="0.3">
      <c r="A202" s="21" t="s">
        <v>597</v>
      </c>
      <c r="B202" s="22" t="s">
        <v>35</v>
      </c>
      <c r="C202" s="22" t="s">
        <v>23</v>
      </c>
      <c r="D202" s="22" t="s">
        <v>144</v>
      </c>
      <c r="E202" s="22" t="s">
        <v>625</v>
      </c>
      <c r="F202" s="22" t="s">
        <v>138</v>
      </c>
      <c r="G202" s="22" t="s">
        <v>78</v>
      </c>
      <c r="H202" s="22">
        <v>2</v>
      </c>
      <c r="I202" s="22">
        <v>98</v>
      </c>
      <c r="J202" s="22">
        <v>0.4</v>
      </c>
      <c r="K202" s="22" t="s">
        <v>82</v>
      </c>
      <c r="L202" s="22" t="s">
        <v>82</v>
      </c>
      <c r="M202" s="23" t="s">
        <v>622</v>
      </c>
    </row>
    <row r="203" spans="1:13" ht="28.8" x14ac:dyDescent="0.3">
      <c r="A203" s="21" t="s">
        <v>597</v>
      </c>
      <c r="B203" s="22" t="s">
        <v>35</v>
      </c>
      <c r="C203" s="22" t="s">
        <v>23</v>
      </c>
      <c r="D203" s="22" t="s">
        <v>144</v>
      </c>
      <c r="E203" s="22" t="s">
        <v>625</v>
      </c>
      <c r="F203" s="22" t="s">
        <v>138</v>
      </c>
      <c r="G203" s="22" t="s">
        <v>78</v>
      </c>
      <c r="H203" s="22">
        <v>3</v>
      </c>
      <c r="I203" s="22">
        <v>100</v>
      </c>
      <c r="J203" s="22">
        <v>0</v>
      </c>
      <c r="K203" s="22" t="s">
        <v>82</v>
      </c>
      <c r="L203" s="22" t="s">
        <v>82</v>
      </c>
      <c r="M203" s="23" t="s">
        <v>622</v>
      </c>
    </row>
    <row r="204" spans="1:13" ht="28.8" x14ac:dyDescent="0.3">
      <c r="A204" s="21" t="s">
        <v>597</v>
      </c>
      <c r="B204" s="22" t="s">
        <v>35</v>
      </c>
      <c r="C204" s="22" t="s">
        <v>23</v>
      </c>
      <c r="D204" s="22" t="s">
        <v>144</v>
      </c>
      <c r="E204" s="22" t="s">
        <v>625</v>
      </c>
      <c r="F204" s="22" t="s">
        <v>138</v>
      </c>
      <c r="G204" s="22" t="s">
        <v>78</v>
      </c>
      <c r="H204" s="22">
        <v>4</v>
      </c>
      <c r="I204" s="22">
        <v>100</v>
      </c>
      <c r="J204" s="22">
        <v>0</v>
      </c>
      <c r="K204" s="22" t="s">
        <v>82</v>
      </c>
      <c r="L204" s="22" t="s">
        <v>82</v>
      </c>
      <c r="M204" s="23" t="s">
        <v>622</v>
      </c>
    </row>
    <row r="205" spans="1:13" ht="28.8" x14ac:dyDescent="0.3">
      <c r="A205" s="21" t="s">
        <v>597</v>
      </c>
      <c r="B205" s="22" t="s">
        <v>35</v>
      </c>
      <c r="C205" s="22" t="s">
        <v>23</v>
      </c>
      <c r="D205" s="22" t="s">
        <v>144</v>
      </c>
      <c r="E205" s="22" t="s">
        <v>625</v>
      </c>
      <c r="F205" s="22" t="s">
        <v>138</v>
      </c>
      <c r="G205" s="22" t="s">
        <v>78</v>
      </c>
      <c r="H205" s="22">
        <v>5</v>
      </c>
      <c r="I205" s="22">
        <v>98</v>
      </c>
      <c r="J205" s="22">
        <v>0.2</v>
      </c>
      <c r="K205" s="22" t="s">
        <v>82</v>
      </c>
      <c r="L205" s="22" t="s">
        <v>82</v>
      </c>
      <c r="M205" s="23" t="s">
        <v>622</v>
      </c>
    </row>
    <row r="206" spans="1:13" ht="28.8" x14ac:dyDescent="0.3">
      <c r="A206" s="21" t="s">
        <v>597</v>
      </c>
      <c r="B206" s="22" t="s">
        <v>35</v>
      </c>
      <c r="C206" s="22" t="s">
        <v>23</v>
      </c>
      <c r="D206" s="22" t="s">
        <v>144</v>
      </c>
      <c r="E206" s="22" t="s">
        <v>625</v>
      </c>
      <c r="F206" s="22" t="s">
        <v>138</v>
      </c>
      <c r="G206" s="22" t="s">
        <v>78</v>
      </c>
      <c r="H206" s="22">
        <v>6</v>
      </c>
      <c r="I206" s="22">
        <v>100</v>
      </c>
      <c r="J206" s="22">
        <v>0</v>
      </c>
      <c r="K206" s="22" t="s">
        <v>82</v>
      </c>
      <c r="L206" s="22" t="s">
        <v>82</v>
      </c>
      <c r="M206" s="23" t="s">
        <v>622</v>
      </c>
    </row>
    <row r="207" spans="1:13" ht="28.8" x14ac:dyDescent="0.3">
      <c r="A207" s="21" t="s">
        <v>597</v>
      </c>
      <c r="B207" s="22" t="s">
        <v>35</v>
      </c>
      <c r="C207" s="22" t="s">
        <v>23</v>
      </c>
      <c r="D207" s="22" t="s">
        <v>144</v>
      </c>
      <c r="E207" s="22" t="s">
        <v>640</v>
      </c>
      <c r="F207" s="22" t="s">
        <v>138</v>
      </c>
      <c r="G207" s="22" t="s">
        <v>140</v>
      </c>
      <c r="H207" s="22">
        <v>1</v>
      </c>
      <c r="I207" s="22">
        <v>100</v>
      </c>
      <c r="J207" s="22">
        <v>0</v>
      </c>
      <c r="K207" s="22" t="s">
        <v>82</v>
      </c>
      <c r="L207" s="22" t="s">
        <v>82</v>
      </c>
      <c r="M207" s="23" t="s">
        <v>641</v>
      </c>
    </row>
    <row r="208" spans="1:13" ht="28.8" x14ac:dyDescent="0.3">
      <c r="A208" s="21" t="s">
        <v>597</v>
      </c>
      <c r="B208" s="22" t="s">
        <v>35</v>
      </c>
      <c r="C208" s="22" t="s">
        <v>23</v>
      </c>
      <c r="D208" s="22" t="s">
        <v>144</v>
      </c>
      <c r="E208" s="22" t="s">
        <v>640</v>
      </c>
      <c r="F208" s="22" t="s">
        <v>138</v>
      </c>
      <c r="G208" s="22" t="s">
        <v>140</v>
      </c>
      <c r="H208" s="22">
        <v>2</v>
      </c>
      <c r="I208" s="22">
        <v>49</v>
      </c>
      <c r="J208" s="22">
        <v>0.6</v>
      </c>
      <c r="K208" s="22" t="s">
        <v>82</v>
      </c>
      <c r="L208" s="22" t="s">
        <v>82</v>
      </c>
      <c r="M208" s="23" t="s">
        <v>641</v>
      </c>
    </row>
    <row r="209" spans="1:13" ht="28.8" x14ac:dyDescent="0.3">
      <c r="A209" s="21" t="s">
        <v>597</v>
      </c>
      <c r="B209" s="22" t="s">
        <v>35</v>
      </c>
      <c r="C209" s="22" t="s">
        <v>23</v>
      </c>
      <c r="D209" s="22" t="s">
        <v>144</v>
      </c>
      <c r="E209" s="22" t="s">
        <v>640</v>
      </c>
      <c r="F209" s="22" t="s">
        <v>138</v>
      </c>
      <c r="G209" s="22" t="s">
        <v>140</v>
      </c>
      <c r="H209" s="22">
        <v>3</v>
      </c>
      <c r="I209" s="22">
        <v>0</v>
      </c>
      <c r="J209" s="22">
        <v>4.2</v>
      </c>
      <c r="K209" s="22" t="s">
        <v>82</v>
      </c>
      <c r="L209" s="22" t="s">
        <v>82</v>
      </c>
      <c r="M209" s="23" t="s">
        <v>641</v>
      </c>
    </row>
    <row r="210" spans="1:13" ht="28.8" x14ac:dyDescent="0.3">
      <c r="A210" s="21" t="s">
        <v>597</v>
      </c>
      <c r="B210" s="22" t="s">
        <v>35</v>
      </c>
      <c r="C210" s="22" t="s">
        <v>23</v>
      </c>
      <c r="D210" s="22" t="s">
        <v>144</v>
      </c>
      <c r="E210" s="22" t="s">
        <v>640</v>
      </c>
      <c r="F210" s="22" t="s">
        <v>138</v>
      </c>
      <c r="G210" s="22" t="s">
        <v>140</v>
      </c>
      <c r="H210" s="22">
        <v>4</v>
      </c>
      <c r="I210" s="22">
        <v>0</v>
      </c>
      <c r="J210" s="22">
        <v>3.1</v>
      </c>
      <c r="K210" s="22" t="s">
        <v>82</v>
      </c>
      <c r="L210" s="22" t="s">
        <v>82</v>
      </c>
      <c r="M210" s="23" t="s">
        <v>641</v>
      </c>
    </row>
    <row r="211" spans="1:13" ht="28.8" x14ac:dyDescent="0.3">
      <c r="A211" s="21" t="s">
        <v>597</v>
      </c>
      <c r="B211" s="22" t="s">
        <v>35</v>
      </c>
      <c r="C211" s="22" t="s">
        <v>23</v>
      </c>
      <c r="D211" s="22" t="s">
        <v>144</v>
      </c>
      <c r="E211" s="22" t="s">
        <v>646</v>
      </c>
      <c r="F211" s="22" t="s">
        <v>138</v>
      </c>
      <c r="G211" s="22" t="s">
        <v>140</v>
      </c>
      <c r="H211" s="22">
        <v>1</v>
      </c>
      <c r="I211" s="22">
        <v>100</v>
      </c>
      <c r="J211" s="22">
        <v>0</v>
      </c>
      <c r="K211" s="22" t="s">
        <v>82</v>
      </c>
      <c r="L211" s="22" t="s">
        <v>82</v>
      </c>
      <c r="M211" s="23" t="s">
        <v>641</v>
      </c>
    </row>
    <row r="212" spans="1:13" ht="28.8" x14ac:dyDescent="0.3">
      <c r="A212" s="21" t="s">
        <v>597</v>
      </c>
      <c r="B212" s="22" t="s">
        <v>35</v>
      </c>
      <c r="C212" s="22" t="s">
        <v>23</v>
      </c>
      <c r="D212" s="22" t="s">
        <v>144</v>
      </c>
      <c r="E212" s="22" t="s">
        <v>646</v>
      </c>
      <c r="F212" s="22" t="s">
        <v>138</v>
      </c>
      <c r="G212" s="22" t="s">
        <v>140</v>
      </c>
      <c r="H212" s="22">
        <v>2</v>
      </c>
      <c r="I212" s="22">
        <v>100</v>
      </c>
      <c r="J212" s="22">
        <v>0</v>
      </c>
      <c r="K212" s="22" t="s">
        <v>82</v>
      </c>
      <c r="L212" s="22" t="s">
        <v>82</v>
      </c>
      <c r="M212" s="23" t="s">
        <v>641</v>
      </c>
    </row>
    <row r="213" spans="1:13" ht="28.8" x14ac:dyDescent="0.3">
      <c r="A213" s="21" t="s">
        <v>597</v>
      </c>
      <c r="B213" s="22" t="s">
        <v>35</v>
      </c>
      <c r="C213" s="22" t="s">
        <v>23</v>
      </c>
      <c r="D213" s="22" t="s">
        <v>144</v>
      </c>
      <c r="E213" s="22" t="s">
        <v>646</v>
      </c>
      <c r="F213" s="22" t="s">
        <v>138</v>
      </c>
      <c r="G213" s="22" t="s">
        <v>140</v>
      </c>
      <c r="H213" s="22">
        <v>3</v>
      </c>
      <c r="I213" s="22">
        <v>100</v>
      </c>
      <c r="J213" s="22">
        <v>0</v>
      </c>
      <c r="K213" s="22" t="s">
        <v>82</v>
      </c>
      <c r="L213" s="22" t="s">
        <v>82</v>
      </c>
      <c r="M213" s="23" t="s">
        <v>641</v>
      </c>
    </row>
    <row r="214" spans="1:13" ht="28.8" x14ac:dyDescent="0.3">
      <c r="A214" s="21" t="s">
        <v>597</v>
      </c>
      <c r="B214" s="22" t="s">
        <v>35</v>
      </c>
      <c r="C214" s="22" t="s">
        <v>23</v>
      </c>
      <c r="D214" s="22" t="s">
        <v>144</v>
      </c>
      <c r="E214" s="22" t="s">
        <v>646</v>
      </c>
      <c r="F214" s="22" t="s">
        <v>138</v>
      </c>
      <c r="G214" s="22" t="s">
        <v>140</v>
      </c>
      <c r="H214" s="22">
        <v>4</v>
      </c>
      <c r="I214" s="22">
        <v>100</v>
      </c>
      <c r="J214" s="22">
        <v>0</v>
      </c>
      <c r="K214" s="22" t="s">
        <v>82</v>
      </c>
      <c r="L214" s="22" t="s">
        <v>82</v>
      </c>
      <c r="M214" s="23" t="s">
        <v>641</v>
      </c>
    </row>
    <row r="215" spans="1:13" ht="28.8" x14ac:dyDescent="0.3">
      <c r="A215" s="21" t="s">
        <v>597</v>
      </c>
      <c r="B215" s="22" t="s">
        <v>35</v>
      </c>
      <c r="C215" s="22" t="s">
        <v>23</v>
      </c>
      <c r="D215" s="22" t="s">
        <v>144</v>
      </c>
      <c r="E215" s="22" t="s">
        <v>647</v>
      </c>
      <c r="F215" s="22" t="s">
        <v>138</v>
      </c>
      <c r="G215" s="22" t="s">
        <v>140</v>
      </c>
      <c r="H215" s="22">
        <v>1</v>
      </c>
      <c r="I215" s="22">
        <v>67</v>
      </c>
      <c r="J215" s="22">
        <v>0.9</v>
      </c>
      <c r="K215" s="22" t="s">
        <v>82</v>
      </c>
      <c r="L215" s="22" t="s">
        <v>82</v>
      </c>
      <c r="M215" s="23" t="s">
        <v>641</v>
      </c>
    </row>
    <row r="216" spans="1:13" ht="28.8" x14ac:dyDescent="0.3">
      <c r="A216" s="21" t="s">
        <v>597</v>
      </c>
      <c r="B216" s="22" t="s">
        <v>35</v>
      </c>
      <c r="C216" s="22" t="s">
        <v>23</v>
      </c>
      <c r="D216" s="22" t="s">
        <v>144</v>
      </c>
      <c r="E216" s="22" t="s">
        <v>647</v>
      </c>
      <c r="F216" s="22" t="s">
        <v>138</v>
      </c>
      <c r="G216" s="22" t="s">
        <v>140</v>
      </c>
      <c r="H216" s="22">
        <v>2</v>
      </c>
      <c r="I216" s="22">
        <v>34</v>
      </c>
      <c r="J216" s="22">
        <v>0.9</v>
      </c>
      <c r="K216" s="22" t="s">
        <v>82</v>
      </c>
      <c r="L216" s="22" t="s">
        <v>82</v>
      </c>
      <c r="M216" s="23" t="s">
        <v>641</v>
      </c>
    </row>
    <row r="217" spans="1:13" ht="28.8" x14ac:dyDescent="0.3">
      <c r="A217" s="21" t="s">
        <v>597</v>
      </c>
      <c r="B217" s="22" t="s">
        <v>35</v>
      </c>
      <c r="C217" s="22" t="s">
        <v>23</v>
      </c>
      <c r="D217" s="22" t="s">
        <v>144</v>
      </c>
      <c r="E217" s="22" t="s">
        <v>647</v>
      </c>
      <c r="F217" s="22" t="s">
        <v>138</v>
      </c>
      <c r="G217" s="22" t="s">
        <v>140</v>
      </c>
      <c r="H217" s="22">
        <v>3</v>
      </c>
      <c r="I217" s="22">
        <v>13</v>
      </c>
      <c r="J217" s="22">
        <v>1.5</v>
      </c>
      <c r="K217" s="22" t="s">
        <v>82</v>
      </c>
      <c r="L217" s="22" t="s">
        <v>82</v>
      </c>
      <c r="M217" s="23" t="s">
        <v>641</v>
      </c>
    </row>
    <row r="218" spans="1:13" ht="28.8" x14ac:dyDescent="0.3">
      <c r="A218" s="21" t="s">
        <v>597</v>
      </c>
      <c r="B218" s="22" t="s">
        <v>35</v>
      </c>
      <c r="C218" s="22" t="s">
        <v>23</v>
      </c>
      <c r="D218" s="22" t="s">
        <v>144</v>
      </c>
      <c r="E218" s="22" t="s">
        <v>647</v>
      </c>
      <c r="F218" s="22" t="s">
        <v>138</v>
      </c>
      <c r="G218" s="22" t="s">
        <v>140</v>
      </c>
      <c r="H218" s="22">
        <v>4</v>
      </c>
      <c r="I218" s="22">
        <v>50</v>
      </c>
      <c r="J218" s="22">
        <v>0.6</v>
      </c>
      <c r="K218" s="22" t="s">
        <v>82</v>
      </c>
      <c r="L218" s="22" t="s">
        <v>82</v>
      </c>
      <c r="M218" s="23" t="s">
        <v>641</v>
      </c>
    </row>
    <row r="219" spans="1:13" ht="28.8" x14ac:dyDescent="0.3">
      <c r="A219" s="21" t="s">
        <v>597</v>
      </c>
      <c r="B219" s="22" t="s">
        <v>35</v>
      </c>
      <c r="C219" s="22" t="s">
        <v>23</v>
      </c>
      <c r="D219" s="22" t="s">
        <v>144</v>
      </c>
      <c r="E219" s="22" t="s">
        <v>652</v>
      </c>
      <c r="F219" s="22" t="s">
        <v>138</v>
      </c>
      <c r="G219" s="22" t="s">
        <v>140</v>
      </c>
      <c r="H219" s="22">
        <v>1</v>
      </c>
      <c r="I219" s="22">
        <v>62</v>
      </c>
      <c r="J219" s="22">
        <v>1.3</v>
      </c>
      <c r="K219" s="22" t="s">
        <v>82</v>
      </c>
      <c r="L219" s="22" t="s">
        <v>82</v>
      </c>
      <c r="M219" s="23" t="s">
        <v>641</v>
      </c>
    </row>
    <row r="220" spans="1:13" ht="28.8" x14ac:dyDescent="0.3">
      <c r="A220" s="21" t="s">
        <v>597</v>
      </c>
      <c r="B220" s="22" t="s">
        <v>35</v>
      </c>
      <c r="C220" s="22" t="s">
        <v>23</v>
      </c>
      <c r="D220" s="22" t="s">
        <v>144</v>
      </c>
      <c r="E220" s="22" t="s">
        <v>652</v>
      </c>
      <c r="F220" s="22" t="s">
        <v>138</v>
      </c>
      <c r="G220" s="22" t="s">
        <v>140</v>
      </c>
      <c r="H220" s="22">
        <v>2</v>
      </c>
      <c r="I220" s="22">
        <v>30</v>
      </c>
      <c r="J220" s="22">
        <v>1.2</v>
      </c>
      <c r="K220" s="22" t="s">
        <v>82</v>
      </c>
      <c r="L220" s="22" t="s">
        <v>82</v>
      </c>
      <c r="M220" s="23" t="s">
        <v>641</v>
      </c>
    </row>
    <row r="221" spans="1:13" ht="28.8" x14ac:dyDescent="0.3">
      <c r="A221" s="21" t="s">
        <v>597</v>
      </c>
      <c r="B221" s="22" t="s">
        <v>35</v>
      </c>
      <c r="C221" s="22" t="s">
        <v>23</v>
      </c>
      <c r="D221" s="22" t="s">
        <v>144</v>
      </c>
      <c r="E221" s="22" t="s">
        <v>652</v>
      </c>
      <c r="F221" s="22" t="s">
        <v>138</v>
      </c>
      <c r="G221" s="22" t="s">
        <v>140</v>
      </c>
      <c r="H221" s="22">
        <v>3</v>
      </c>
      <c r="I221" s="22">
        <v>11</v>
      </c>
      <c r="J221" s="22">
        <v>1.9</v>
      </c>
      <c r="K221" s="22" t="s">
        <v>82</v>
      </c>
      <c r="L221" s="22" t="s">
        <v>82</v>
      </c>
      <c r="M221" s="23" t="s">
        <v>641</v>
      </c>
    </row>
    <row r="222" spans="1:13" ht="28.8" x14ac:dyDescent="0.3">
      <c r="A222" s="21" t="s">
        <v>597</v>
      </c>
      <c r="B222" s="22" t="s">
        <v>35</v>
      </c>
      <c r="C222" s="22" t="s">
        <v>23</v>
      </c>
      <c r="D222" s="22" t="s">
        <v>144</v>
      </c>
      <c r="E222" s="22" t="s">
        <v>652</v>
      </c>
      <c r="F222" s="22" t="s">
        <v>138</v>
      </c>
      <c r="G222" s="22" t="s">
        <v>140</v>
      </c>
      <c r="H222" s="22">
        <v>4</v>
      </c>
      <c r="I222" s="22">
        <v>67</v>
      </c>
      <c r="J222" s="22">
        <v>0.5</v>
      </c>
      <c r="K222" s="22" t="s">
        <v>82</v>
      </c>
      <c r="L222" s="22" t="s">
        <v>82</v>
      </c>
      <c r="M222" s="23" t="s">
        <v>641</v>
      </c>
    </row>
    <row r="223" spans="1:13" ht="28.8" x14ac:dyDescent="0.3">
      <c r="A223" s="21" t="s">
        <v>597</v>
      </c>
      <c r="B223" s="22" t="s">
        <v>49</v>
      </c>
      <c r="C223" s="22" t="s">
        <v>23</v>
      </c>
      <c r="D223" s="22" t="s">
        <v>136</v>
      </c>
      <c r="E223" s="22" t="s">
        <v>625</v>
      </c>
      <c r="F223" s="22" t="s">
        <v>279</v>
      </c>
      <c r="G223" s="22" t="s">
        <v>78</v>
      </c>
      <c r="H223" s="22">
        <v>1</v>
      </c>
      <c r="I223" s="22">
        <v>88</v>
      </c>
      <c r="J223" s="22">
        <v>1.8</v>
      </c>
      <c r="K223" s="22" t="s">
        <v>82</v>
      </c>
      <c r="L223" s="22" t="s">
        <v>82</v>
      </c>
      <c r="M223" s="23" t="s">
        <v>635</v>
      </c>
    </row>
    <row r="224" spans="1:13" ht="28.8" x14ac:dyDescent="0.3">
      <c r="A224" s="21" t="s">
        <v>597</v>
      </c>
      <c r="B224" s="22" t="s">
        <v>49</v>
      </c>
      <c r="C224" s="22" t="s">
        <v>23</v>
      </c>
      <c r="D224" s="22" t="s">
        <v>136</v>
      </c>
      <c r="E224" s="22" t="s">
        <v>625</v>
      </c>
      <c r="F224" s="22" t="s">
        <v>279</v>
      </c>
      <c r="G224" s="22" t="s">
        <v>78</v>
      </c>
      <c r="H224" s="22">
        <v>2</v>
      </c>
      <c r="I224" s="22">
        <v>77</v>
      </c>
      <c r="J224" s="22">
        <v>3.2</v>
      </c>
      <c r="K224" s="22" t="s">
        <v>82</v>
      </c>
      <c r="L224" s="22" t="s">
        <v>82</v>
      </c>
      <c r="M224" s="23" t="s">
        <v>635</v>
      </c>
    </row>
    <row r="225" spans="1:13" ht="28.8" x14ac:dyDescent="0.3">
      <c r="A225" s="21" t="s">
        <v>597</v>
      </c>
      <c r="B225" s="22" t="s">
        <v>49</v>
      </c>
      <c r="C225" s="22" t="s">
        <v>23</v>
      </c>
      <c r="D225" s="22" t="s">
        <v>136</v>
      </c>
      <c r="E225" s="22" t="s">
        <v>625</v>
      </c>
      <c r="F225" s="22" t="s">
        <v>279</v>
      </c>
      <c r="G225" s="22" t="s">
        <v>78</v>
      </c>
      <c r="H225" s="22">
        <v>3</v>
      </c>
      <c r="I225" s="22">
        <v>94</v>
      </c>
      <c r="J225" s="22">
        <v>0.8</v>
      </c>
      <c r="K225" s="22" t="s">
        <v>82</v>
      </c>
      <c r="L225" s="22" t="s">
        <v>82</v>
      </c>
      <c r="M225" s="23" t="s">
        <v>635</v>
      </c>
    </row>
    <row r="226" spans="1:13" ht="28.8" x14ac:dyDescent="0.3">
      <c r="A226" s="21" t="s">
        <v>597</v>
      </c>
      <c r="B226" s="22" t="s">
        <v>49</v>
      </c>
      <c r="C226" s="22" t="s">
        <v>23</v>
      </c>
      <c r="D226" s="22" t="s">
        <v>136</v>
      </c>
      <c r="E226" s="22" t="s">
        <v>625</v>
      </c>
      <c r="F226" s="22" t="s">
        <v>279</v>
      </c>
      <c r="G226" s="22" t="s">
        <v>78</v>
      </c>
      <c r="H226" s="22">
        <v>4</v>
      </c>
      <c r="I226" s="22">
        <v>86</v>
      </c>
      <c r="J226" s="22">
        <v>1</v>
      </c>
      <c r="K226" s="22" t="s">
        <v>82</v>
      </c>
      <c r="L226" s="22" t="s">
        <v>82</v>
      </c>
      <c r="M226" s="23" t="s">
        <v>635</v>
      </c>
    </row>
    <row r="227" spans="1:13" ht="28.8" x14ac:dyDescent="0.3">
      <c r="A227" s="21" t="s">
        <v>597</v>
      </c>
      <c r="B227" s="22" t="s">
        <v>49</v>
      </c>
      <c r="C227" s="22" t="s">
        <v>23</v>
      </c>
      <c r="D227" s="22" t="s">
        <v>136</v>
      </c>
      <c r="E227" s="22" t="s">
        <v>625</v>
      </c>
      <c r="F227" s="22" t="s">
        <v>279</v>
      </c>
      <c r="G227" s="22" t="s">
        <v>78</v>
      </c>
      <c r="H227" s="22">
        <v>5</v>
      </c>
      <c r="I227" s="22">
        <v>93</v>
      </c>
      <c r="J227" s="22">
        <v>0.2</v>
      </c>
      <c r="K227" s="22" t="s">
        <v>82</v>
      </c>
      <c r="L227" s="22" t="s">
        <v>82</v>
      </c>
      <c r="M227" s="23" t="s">
        <v>635</v>
      </c>
    </row>
    <row r="228" spans="1:13" ht="28.8" x14ac:dyDescent="0.3">
      <c r="A228" s="21" t="s">
        <v>597</v>
      </c>
      <c r="B228" s="22" t="s">
        <v>49</v>
      </c>
      <c r="C228" s="22" t="s">
        <v>23</v>
      </c>
      <c r="D228" s="22" t="s">
        <v>136</v>
      </c>
      <c r="E228" s="22" t="s">
        <v>625</v>
      </c>
      <c r="F228" s="22" t="s">
        <v>279</v>
      </c>
      <c r="G228" s="22" t="s">
        <v>78</v>
      </c>
      <c r="H228" s="22">
        <v>6</v>
      </c>
      <c r="I228" s="22">
        <v>78</v>
      </c>
      <c r="J228" s="22">
        <v>1</v>
      </c>
      <c r="K228" s="22" t="s">
        <v>82</v>
      </c>
      <c r="L228" s="22" t="s">
        <v>82</v>
      </c>
      <c r="M228" s="23" t="s">
        <v>635</v>
      </c>
    </row>
    <row r="229" spans="1:13" ht="28.8" x14ac:dyDescent="0.3">
      <c r="A229" s="21" t="s">
        <v>597</v>
      </c>
      <c r="B229" s="22" t="s">
        <v>49</v>
      </c>
      <c r="C229" s="22" t="s">
        <v>23</v>
      </c>
      <c r="D229" s="22" t="s">
        <v>136</v>
      </c>
      <c r="E229" s="22" t="s">
        <v>629</v>
      </c>
      <c r="F229" s="22" t="s">
        <v>145</v>
      </c>
      <c r="G229" s="22" t="s">
        <v>78</v>
      </c>
      <c r="H229" s="22">
        <v>1</v>
      </c>
      <c r="I229" s="22">
        <v>83</v>
      </c>
      <c r="J229" s="22">
        <v>2</v>
      </c>
      <c r="K229" s="22" t="s">
        <v>82</v>
      </c>
      <c r="L229" s="22" t="s">
        <v>82</v>
      </c>
      <c r="M229" s="23" t="s">
        <v>622</v>
      </c>
    </row>
    <row r="230" spans="1:13" ht="28.8" x14ac:dyDescent="0.3">
      <c r="A230" s="21" t="s">
        <v>597</v>
      </c>
      <c r="B230" s="22" t="s">
        <v>49</v>
      </c>
      <c r="C230" s="22" t="s">
        <v>23</v>
      </c>
      <c r="D230" s="22" t="s">
        <v>136</v>
      </c>
      <c r="E230" s="22" t="s">
        <v>629</v>
      </c>
      <c r="F230" s="22" t="s">
        <v>145</v>
      </c>
      <c r="G230" s="22" t="s">
        <v>78</v>
      </c>
      <c r="H230" s="22">
        <v>2</v>
      </c>
      <c r="I230" s="22">
        <v>84</v>
      </c>
      <c r="J230" s="22">
        <v>2</v>
      </c>
      <c r="K230" s="22" t="s">
        <v>82</v>
      </c>
      <c r="L230" s="22" t="s">
        <v>82</v>
      </c>
      <c r="M230" s="23" t="s">
        <v>622</v>
      </c>
    </row>
    <row r="231" spans="1:13" ht="28.8" x14ac:dyDescent="0.3">
      <c r="A231" s="21" t="s">
        <v>597</v>
      </c>
      <c r="B231" s="22" t="s">
        <v>49</v>
      </c>
      <c r="C231" s="22" t="s">
        <v>23</v>
      </c>
      <c r="D231" s="22" t="s">
        <v>136</v>
      </c>
      <c r="E231" s="22" t="s">
        <v>629</v>
      </c>
      <c r="F231" s="22" t="s">
        <v>145</v>
      </c>
      <c r="G231" s="22" t="s">
        <v>78</v>
      </c>
      <c r="H231" s="22">
        <v>3</v>
      </c>
      <c r="I231" s="22">
        <v>85</v>
      </c>
      <c r="J231" s="22">
        <v>2.2000000000000002</v>
      </c>
      <c r="K231" s="22" t="s">
        <v>82</v>
      </c>
      <c r="L231" s="22" t="s">
        <v>82</v>
      </c>
      <c r="M231" s="23" t="s">
        <v>622</v>
      </c>
    </row>
    <row r="232" spans="1:13" ht="28.8" x14ac:dyDescent="0.3">
      <c r="A232" s="21" t="s">
        <v>597</v>
      </c>
      <c r="B232" s="22" t="s">
        <v>49</v>
      </c>
      <c r="C232" s="22" t="s">
        <v>23</v>
      </c>
      <c r="D232" s="22" t="s">
        <v>136</v>
      </c>
      <c r="E232" s="22" t="s">
        <v>629</v>
      </c>
      <c r="F232" s="22" t="s">
        <v>145</v>
      </c>
      <c r="G232" s="22" t="s">
        <v>78</v>
      </c>
      <c r="H232" s="22">
        <v>4</v>
      </c>
      <c r="I232" s="22">
        <v>78</v>
      </c>
      <c r="J232" s="22">
        <v>2.4</v>
      </c>
      <c r="K232" s="22" t="s">
        <v>82</v>
      </c>
      <c r="L232" s="22" t="s">
        <v>82</v>
      </c>
      <c r="M232" s="23" t="s">
        <v>622</v>
      </c>
    </row>
    <row r="233" spans="1:13" ht="28.8" x14ac:dyDescent="0.3">
      <c r="A233" s="21" t="s">
        <v>597</v>
      </c>
      <c r="B233" s="22" t="s">
        <v>842</v>
      </c>
      <c r="C233" s="22" t="s">
        <v>23</v>
      </c>
      <c r="D233" s="22" t="s">
        <v>144</v>
      </c>
      <c r="E233" s="22" t="s">
        <v>240</v>
      </c>
      <c r="F233" s="22" t="s">
        <v>138</v>
      </c>
      <c r="G233" s="22" t="s">
        <v>140</v>
      </c>
      <c r="H233" s="22">
        <v>1</v>
      </c>
      <c r="I233" s="22">
        <v>37</v>
      </c>
      <c r="J233" s="22">
        <v>0.7</v>
      </c>
      <c r="K233" s="22" t="s">
        <v>82</v>
      </c>
      <c r="L233" s="22" t="s">
        <v>82</v>
      </c>
      <c r="M233" s="23" t="s">
        <v>664</v>
      </c>
    </row>
    <row r="234" spans="1:13" ht="28.8" x14ac:dyDescent="0.3">
      <c r="A234" s="21" t="s">
        <v>597</v>
      </c>
      <c r="B234" s="22" t="s">
        <v>842</v>
      </c>
      <c r="C234" s="22" t="s">
        <v>23</v>
      </c>
      <c r="D234" s="22" t="s">
        <v>144</v>
      </c>
      <c r="E234" s="22" t="s">
        <v>240</v>
      </c>
      <c r="F234" s="22" t="s">
        <v>138</v>
      </c>
      <c r="G234" s="22" t="s">
        <v>140</v>
      </c>
      <c r="H234" s="22">
        <v>2</v>
      </c>
      <c r="I234" s="22">
        <v>59</v>
      </c>
      <c r="J234" s="22">
        <v>0.1</v>
      </c>
      <c r="K234" s="22" t="s">
        <v>82</v>
      </c>
      <c r="L234" s="22" t="s">
        <v>82</v>
      </c>
      <c r="M234" s="23" t="s">
        <v>664</v>
      </c>
    </row>
    <row r="235" spans="1:13" ht="28.8" x14ac:dyDescent="0.3">
      <c r="A235" s="21" t="s">
        <v>597</v>
      </c>
      <c r="B235" s="22" t="s">
        <v>842</v>
      </c>
      <c r="C235" s="22" t="s">
        <v>23</v>
      </c>
      <c r="D235" s="22" t="s">
        <v>144</v>
      </c>
      <c r="E235" s="22" t="s">
        <v>240</v>
      </c>
      <c r="F235" s="22" t="s">
        <v>138</v>
      </c>
      <c r="G235" s="22" t="s">
        <v>140</v>
      </c>
      <c r="H235" s="22">
        <v>3</v>
      </c>
      <c r="I235" s="22">
        <v>47</v>
      </c>
      <c r="J235" s="22">
        <v>0.2</v>
      </c>
      <c r="K235" s="22" t="s">
        <v>82</v>
      </c>
      <c r="L235" s="22" t="s">
        <v>82</v>
      </c>
      <c r="M235" s="23" t="s">
        <v>664</v>
      </c>
    </row>
    <row r="236" spans="1:13" ht="28.8" x14ac:dyDescent="0.3">
      <c r="A236" s="21" t="s">
        <v>597</v>
      </c>
      <c r="B236" s="22" t="s">
        <v>842</v>
      </c>
      <c r="C236" s="22" t="s">
        <v>23</v>
      </c>
      <c r="D236" s="22" t="s">
        <v>136</v>
      </c>
      <c r="E236" s="22" t="s">
        <v>668</v>
      </c>
      <c r="F236" s="22" t="s">
        <v>138</v>
      </c>
      <c r="G236" s="22" t="s">
        <v>78</v>
      </c>
      <c r="H236" s="22">
        <v>1</v>
      </c>
      <c r="I236" s="22">
        <v>37</v>
      </c>
      <c r="J236" s="22">
        <v>9.1999999999999993</v>
      </c>
      <c r="K236" s="22" t="s">
        <v>82</v>
      </c>
      <c r="L236" s="22" t="s">
        <v>82</v>
      </c>
      <c r="M236" s="23" t="s">
        <v>635</v>
      </c>
    </row>
    <row r="237" spans="1:13" ht="28.8" x14ac:dyDescent="0.3">
      <c r="A237" s="21" t="s">
        <v>597</v>
      </c>
      <c r="B237" s="22" t="s">
        <v>842</v>
      </c>
      <c r="C237" s="22" t="s">
        <v>23</v>
      </c>
      <c r="D237" s="22" t="s">
        <v>136</v>
      </c>
      <c r="E237" s="22" t="s">
        <v>668</v>
      </c>
      <c r="F237" s="22" t="s">
        <v>138</v>
      </c>
      <c r="G237" s="22" t="s">
        <v>78</v>
      </c>
      <c r="H237" s="22">
        <v>2</v>
      </c>
      <c r="I237" s="22">
        <v>10</v>
      </c>
      <c r="J237" s="22">
        <v>6.2</v>
      </c>
      <c r="K237" s="22" t="s">
        <v>82</v>
      </c>
      <c r="L237" s="22" t="s">
        <v>82</v>
      </c>
      <c r="M237" s="23" t="s">
        <v>635</v>
      </c>
    </row>
    <row r="238" spans="1:13" ht="28.8" x14ac:dyDescent="0.3">
      <c r="A238" s="21" t="s">
        <v>597</v>
      </c>
      <c r="B238" s="22" t="s">
        <v>842</v>
      </c>
      <c r="C238" s="22" t="s">
        <v>23</v>
      </c>
      <c r="D238" s="22" t="s">
        <v>136</v>
      </c>
      <c r="E238" s="22" t="s">
        <v>670</v>
      </c>
      <c r="F238" s="22" t="s">
        <v>279</v>
      </c>
      <c r="G238" s="22" t="s">
        <v>78</v>
      </c>
      <c r="H238" s="22">
        <v>1</v>
      </c>
      <c r="I238" s="22">
        <v>80</v>
      </c>
      <c r="J238" s="22">
        <v>2.6</v>
      </c>
      <c r="K238" s="22" t="s">
        <v>82</v>
      </c>
      <c r="L238" s="22" t="s">
        <v>82</v>
      </c>
      <c r="M238" s="23" t="s">
        <v>635</v>
      </c>
    </row>
    <row r="239" spans="1:13" ht="28.8" x14ac:dyDescent="0.3">
      <c r="A239" s="21" t="s">
        <v>597</v>
      </c>
      <c r="B239" s="22" t="s">
        <v>842</v>
      </c>
      <c r="C239" s="22" t="s">
        <v>23</v>
      </c>
      <c r="D239" s="22" t="s">
        <v>136</v>
      </c>
      <c r="E239" s="22" t="s">
        <v>670</v>
      </c>
      <c r="F239" s="22" t="s">
        <v>279</v>
      </c>
      <c r="G239" s="22" t="s">
        <v>78</v>
      </c>
      <c r="H239" s="22">
        <v>2</v>
      </c>
      <c r="I239" s="22">
        <v>74</v>
      </c>
      <c r="J239" s="22">
        <v>3</v>
      </c>
      <c r="K239" s="22" t="s">
        <v>82</v>
      </c>
      <c r="L239" s="22" t="s">
        <v>82</v>
      </c>
      <c r="M239" s="23" t="s">
        <v>635</v>
      </c>
    </row>
    <row r="240" spans="1:13" ht="28.8" x14ac:dyDescent="0.3">
      <c r="A240" s="21" t="s">
        <v>597</v>
      </c>
      <c r="B240" s="22" t="s">
        <v>842</v>
      </c>
      <c r="C240" s="22" t="s">
        <v>23</v>
      </c>
      <c r="D240" s="22" t="s">
        <v>136</v>
      </c>
      <c r="E240" s="22" t="s">
        <v>670</v>
      </c>
      <c r="F240" s="22" t="s">
        <v>279</v>
      </c>
      <c r="G240" s="22" t="s">
        <v>78</v>
      </c>
      <c r="H240" s="22">
        <v>3</v>
      </c>
      <c r="I240" s="22">
        <v>95</v>
      </c>
      <c r="J240" s="22">
        <v>0.6</v>
      </c>
      <c r="K240" s="22" t="s">
        <v>82</v>
      </c>
      <c r="L240" s="22" t="s">
        <v>82</v>
      </c>
      <c r="M240" s="23" t="s">
        <v>635</v>
      </c>
    </row>
    <row r="241" spans="1:13" ht="28.8" x14ac:dyDescent="0.3">
      <c r="A241" s="21" t="s">
        <v>597</v>
      </c>
      <c r="B241" s="22" t="s">
        <v>842</v>
      </c>
      <c r="C241" s="22" t="s">
        <v>23</v>
      </c>
      <c r="D241" s="22" t="s">
        <v>136</v>
      </c>
      <c r="E241" s="22" t="s">
        <v>670</v>
      </c>
      <c r="F241" s="22" t="s">
        <v>279</v>
      </c>
      <c r="G241" s="22" t="s">
        <v>78</v>
      </c>
      <c r="H241" s="22">
        <v>4</v>
      </c>
      <c r="I241" s="22">
        <v>73</v>
      </c>
      <c r="J241" s="22">
        <v>1.6</v>
      </c>
      <c r="K241" s="22" t="s">
        <v>82</v>
      </c>
      <c r="L241" s="22" t="s">
        <v>82</v>
      </c>
      <c r="M241" s="23" t="s">
        <v>635</v>
      </c>
    </row>
    <row r="242" spans="1:13" ht="28.8" x14ac:dyDescent="0.3">
      <c r="A242" s="21" t="s">
        <v>597</v>
      </c>
      <c r="B242" s="22" t="s">
        <v>842</v>
      </c>
      <c r="C242" s="22" t="s">
        <v>23</v>
      </c>
      <c r="D242" s="22" t="s">
        <v>136</v>
      </c>
      <c r="E242" s="22" t="s">
        <v>670</v>
      </c>
      <c r="F242" s="22" t="s">
        <v>279</v>
      </c>
      <c r="G242" s="22" t="s">
        <v>78</v>
      </c>
      <c r="H242" s="22">
        <v>5</v>
      </c>
      <c r="I242" s="22">
        <v>67</v>
      </c>
      <c r="J242" s="22">
        <v>0.8</v>
      </c>
      <c r="K242" s="22" t="s">
        <v>82</v>
      </c>
      <c r="L242" s="22" t="s">
        <v>82</v>
      </c>
      <c r="M242" s="23" t="s">
        <v>635</v>
      </c>
    </row>
    <row r="243" spans="1:13" ht="28.8" x14ac:dyDescent="0.3">
      <c r="A243" s="21" t="s">
        <v>597</v>
      </c>
      <c r="B243" s="22" t="s">
        <v>842</v>
      </c>
      <c r="C243" s="22" t="s">
        <v>23</v>
      </c>
      <c r="D243" s="22" t="s">
        <v>136</v>
      </c>
      <c r="E243" s="22" t="s">
        <v>670</v>
      </c>
      <c r="F243" s="22" t="s">
        <v>279</v>
      </c>
      <c r="G243" s="22" t="s">
        <v>78</v>
      </c>
      <c r="H243" s="22">
        <v>6</v>
      </c>
      <c r="I243" s="22">
        <v>30</v>
      </c>
      <c r="J243" s="22">
        <v>2.6</v>
      </c>
      <c r="K243" s="22" t="s">
        <v>82</v>
      </c>
      <c r="L243" s="22" t="s">
        <v>82</v>
      </c>
      <c r="M243" s="23" t="s">
        <v>635</v>
      </c>
    </row>
    <row r="244" spans="1:13" ht="28.8" x14ac:dyDescent="0.3">
      <c r="A244" s="21" t="s">
        <v>597</v>
      </c>
      <c r="B244" s="22" t="s">
        <v>842</v>
      </c>
      <c r="C244" s="22" t="s">
        <v>23</v>
      </c>
      <c r="D244" s="22" t="s">
        <v>144</v>
      </c>
      <c r="E244" s="22" t="s">
        <v>668</v>
      </c>
      <c r="F244" s="22" t="s">
        <v>147</v>
      </c>
      <c r="G244" s="22" t="s">
        <v>78</v>
      </c>
      <c r="H244" s="22">
        <v>1</v>
      </c>
      <c r="I244" s="22">
        <v>100</v>
      </c>
      <c r="J244" s="22" t="s">
        <v>31</v>
      </c>
      <c r="K244" s="22" t="s">
        <v>82</v>
      </c>
      <c r="L244" s="22" t="s">
        <v>82</v>
      </c>
      <c r="M244" s="23" t="s">
        <v>152</v>
      </c>
    </row>
    <row r="245" spans="1:13" ht="28.8" x14ac:dyDescent="0.3">
      <c r="A245" s="21" t="s">
        <v>597</v>
      </c>
      <c r="B245" s="22" t="s">
        <v>842</v>
      </c>
      <c r="C245" s="22" t="s">
        <v>23</v>
      </c>
      <c r="D245" s="22" t="s">
        <v>144</v>
      </c>
      <c r="E245" s="22" t="s">
        <v>668</v>
      </c>
      <c r="F245" s="22" t="s">
        <v>147</v>
      </c>
      <c r="G245" s="22" t="s">
        <v>78</v>
      </c>
      <c r="H245" s="22">
        <v>2</v>
      </c>
      <c r="I245" s="22">
        <v>100</v>
      </c>
      <c r="J245" s="22" t="s">
        <v>31</v>
      </c>
      <c r="K245" s="22" t="s">
        <v>82</v>
      </c>
      <c r="L245" s="22" t="s">
        <v>82</v>
      </c>
      <c r="M245" s="23" t="s">
        <v>152</v>
      </c>
    </row>
    <row r="246" spans="1:13" ht="28.8" x14ac:dyDescent="0.3">
      <c r="A246" s="21" t="s">
        <v>597</v>
      </c>
      <c r="B246" s="22" t="s">
        <v>842</v>
      </c>
      <c r="C246" s="22" t="s">
        <v>23</v>
      </c>
      <c r="D246" s="22" t="s">
        <v>144</v>
      </c>
      <c r="E246" s="22" t="s">
        <v>668</v>
      </c>
      <c r="F246" s="22" t="s">
        <v>147</v>
      </c>
      <c r="G246" s="22" t="s">
        <v>78</v>
      </c>
      <c r="H246" s="22">
        <v>1</v>
      </c>
      <c r="I246" s="22">
        <v>100</v>
      </c>
      <c r="J246" s="22" t="s">
        <v>31</v>
      </c>
      <c r="K246" s="22" t="s">
        <v>82</v>
      </c>
      <c r="L246" s="22" t="s">
        <v>82</v>
      </c>
      <c r="M246" s="23" t="s">
        <v>155</v>
      </c>
    </row>
    <row r="247" spans="1:13" ht="28.8" x14ac:dyDescent="0.3">
      <c r="A247" s="21" t="s">
        <v>597</v>
      </c>
      <c r="B247" s="22" t="s">
        <v>842</v>
      </c>
      <c r="C247" s="22" t="s">
        <v>23</v>
      </c>
      <c r="D247" s="22" t="s">
        <v>144</v>
      </c>
      <c r="E247" s="22" t="s">
        <v>668</v>
      </c>
      <c r="F247" s="22" t="s">
        <v>147</v>
      </c>
      <c r="G247" s="22" t="s">
        <v>78</v>
      </c>
      <c r="H247" s="22">
        <v>2</v>
      </c>
      <c r="I247" s="22">
        <v>100</v>
      </c>
      <c r="J247" s="22" t="s">
        <v>31</v>
      </c>
      <c r="K247" s="22" t="s">
        <v>82</v>
      </c>
      <c r="L247" s="22" t="s">
        <v>82</v>
      </c>
      <c r="M247" s="23" t="s">
        <v>155</v>
      </c>
    </row>
    <row r="248" spans="1:13" ht="28.8" x14ac:dyDescent="0.3">
      <c r="A248" s="21" t="s">
        <v>597</v>
      </c>
      <c r="B248" s="22" t="s">
        <v>842</v>
      </c>
      <c r="C248" s="22" t="s">
        <v>23</v>
      </c>
      <c r="D248" s="22" t="s">
        <v>144</v>
      </c>
      <c r="E248" s="22" t="s">
        <v>668</v>
      </c>
      <c r="F248" s="22" t="s">
        <v>147</v>
      </c>
      <c r="G248" s="22" t="s">
        <v>78</v>
      </c>
      <c r="H248" s="22">
        <v>4</v>
      </c>
      <c r="I248" s="22">
        <v>100</v>
      </c>
      <c r="J248" s="22" t="s">
        <v>31</v>
      </c>
      <c r="K248" s="22" t="s">
        <v>82</v>
      </c>
      <c r="L248" s="22" t="s">
        <v>82</v>
      </c>
      <c r="M248" s="23" t="s">
        <v>155</v>
      </c>
    </row>
    <row r="249" spans="1:13" ht="16.2" x14ac:dyDescent="0.3">
      <c r="A249" s="21" t="s">
        <v>752</v>
      </c>
      <c r="B249" s="22" t="s">
        <v>700</v>
      </c>
      <c r="C249" s="22">
        <v>7.4</v>
      </c>
      <c r="G249" s="22" t="s">
        <v>140</v>
      </c>
      <c r="H249" s="22">
        <v>104</v>
      </c>
      <c r="I249" s="22">
        <v>62</v>
      </c>
      <c r="J249" s="22">
        <v>0.9</v>
      </c>
      <c r="K249" s="22" t="s">
        <v>821</v>
      </c>
      <c r="L249" s="22">
        <v>0.02</v>
      </c>
      <c r="M249" s="23" t="s">
        <v>693</v>
      </c>
    </row>
    <row r="250" spans="1:13" ht="16.2" x14ac:dyDescent="0.3">
      <c r="A250" s="21" t="s">
        <v>752</v>
      </c>
      <c r="B250" s="22" t="s">
        <v>700</v>
      </c>
      <c r="C250" s="22" t="s">
        <v>695</v>
      </c>
      <c r="G250" s="22" t="s">
        <v>140</v>
      </c>
      <c r="H250" s="22">
        <v>364</v>
      </c>
      <c r="I250" s="22">
        <v>47</v>
      </c>
      <c r="J250" s="22">
        <v>1.9</v>
      </c>
      <c r="K250" s="22" t="s">
        <v>822</v>
      </c>
      <c r="L250" s="22">
        <v>0.2</v>
      </c>
      <c r="M250" s="23" t="s">
        <v>693</v>
      </c>
    </row>
    <row r="251" spans="1:13" ht="16.2" x14ac:dyDescent="0.3">
      <c r="A251" s="21" t="s">
        <v>752</v>
      </c>
      <c r="B251" s="22" t="s">
        <v>700</v>
      </c>
      <c r="C251" s="22" t="s">
        <v>695</v>
      </c>
      <c r="G251" s="22" t="s">
        <v>140</v>
      </c>
      <c r="H251" s="22">
        <v>364</v>
      </c>
      <c r="I251" s="22">
        <v>47</v>
      </c>
      <c r="J251" s="22">
        <v>1.6</v>
      </c>
      <c r="K251" s="22" t="s">
        <v>823</v>
      </c>
      <c r="L251" s="22">
        <v>0.18</v>
      </c>
      <c r="M251" s="23" t="s">
        <v>693</v>
      </c>
    </row>
    <row r="252" spans="1:13" ht="28.8" x14ac:dyDescent="0.3">
      <c r="A252" s="21" t="s">
        <v>752</v>
      </c>
      <c r="B252" s="22" t="s">
        <v>700</v>
      </c>
      <c r="C252" s="22" t="s">
        <v>702</v>
      </c>
      <c r="G252" s="22" t="s">
        <v>78</v>
      </c>
      <c r="H252" s="22">
        <v>1040</v>
      </c>
      <c r="I252" s="22">
        <v>83</v>
      </c>
      <c r="J252" s="22">
        <v>0.5</v>
      </c>
      <c r="K252" s="22" t="s">
        <v>824</v>
      </c>
      <c r="L252" s="22">
        <v>0.09</v>
      </c>
      <c r="M252" s="23" t="s">
        <v>705</v>
      </c>
    </row>
    <row r="253" spans="1:13" ht="28.8" x14ac:dyDescent="0.3">
      <c r="A253" s="21" t="s">
        <v>752</v>
      </c>
      <c r="B253" s="22" t="s">
        <v>700</v>
      </c>
      <c r="C253" s="22">
        <v>6</v>
      </c>
      <c r="G253" s="22" t="s">
        <v>78</v>
      </c>
      <c r="H253" s="22">
        <v>1040</v>
      </c>
      <c r="I253" s="22">
        <v>83</v>
      </c>
      <c r="J253" s="22">
        <v>0.4</v>
      </c>
      <c r="K253" s="22" t="s">
        <v>825</v>
      </c>
      <c r="L253" s="22" t="s">
        <v>825</v>
      </c>
      <c r="M253" s="23" t="s">
        <v>705</v>
      </c>
    </row>
    <row r="254" spans="1:13" ht="28.8" x14ac:dyDescent="0.3">
      <c r="A254" s="21" t="s">
        <v>752</v>
      </c>
      <c r="B254" s="22" t="s">
        <v>700</v>
      </c>
      <c r="C254" s="22">
        <v>10</v>
      </c>
      <c r="G254" s="22" t="s">
        <v>78</v>
      </c>
      <c r="H254" s="22">
        <v>1040</v>
      </c>
      <c r="I254" s="22">
        <v>51</v>
      </c>
      <c r="J254" s="22">
        <v>0.5</v>
      </c>
      <c r="K254" s="22" t="s">
        <v>825</v>
      </c>
      <c r="L254" s="22" t="s">
        <v>825</v>
      </c>
      <c r="M254" s="23" t="s">
        <v>705</v>
      </c>
    </row>
    <row r="255" spans="1:13" ht="28.8" x14ac:dyDescent="0.3">
      <c r="A255" s="21" t="s">
        <v>752</v>
      </c>
      <c r="B255" s="22" t="s">
        <v>700</v>
      </c>
      <c r="C255" s="22">
        <v>101</v>
      </c>
      <c r="G255" s="22" t="s">
        <v>78</v>
      </c>
      <c r="H255" s="22">
        <v>1040</v>
      </c>
      <c r="I255" s="22">
        <v>92</v>
      </c>
      <c r="J255" s="22">
        <v>0.1</v>
      </c>
      <c r="K255" s="22" t="s">
        <v>825</v>
      </c>
      <c r="L255" s="22" t="s">
        <v>825</v>
      </c>
      <c r="M255" s="23" t="s">
        <v>705</v>
      </c>
    </row>
    <row r="256" spans="1:13" ht="28.8" x14ac:dyDescent="0.3">
      <c r="A256" s="21" t="s">
        <v>752</v>
      </c>
      <c r="B256" s="22" t="s">
        <v>700</v>
      </c>
      <c r="C256" s="22">
        <v>10</v>
      </c>
      <c r="G256" s="22" t="s">
        <v>78</v>
      </c>
      <c r="H256" s="22">
        <v>1040</v>
      </c>
      <c r="I256" s="22">
        <v>97</v>
      </c>
      <c r="J256" s="22">
        <v>0.3</v>
      </c>
      <c r="K256" s="22" t="s">
        <v>825</v>
      </c>
      <c r="L256" s="22" t="s">
        <v>825</v>
      </c>
      <c r="M256" s="23" t="s">
        <v>705</v>
      </c>
    </row>
    <row r="257" spans="1:13" ht="28.8" x14ac:dyDescent="0.3">
      <c r="A257" s="21" t="s">
        <v>752</v>
      </c>
      <c r="B257" s="22" t="s">
        <v>700</v>
      </c>
      <c r="C257" s="22">
        <v>10</v>
      </c>
      <c r="G257" s="22" t="s">
        <v>78</v>
      </c>
      <c r="H257" s="22">
        <v>1040</v>
      </c>
      <c r="I257" s="22">
        <v>79</v>
      </c>
      <c r="J257" s="22">
        <v>4</v>
      </c>
      <c r="K257" s="22" t="s">
        <v>82</v>
      </c>
      <c r="L257" s="22" t="s">
        <v>82</v>
      </c>
      <c r="M257" s="23" t="s">
        <v>712</v>
      </c>
    </row>
    <row r="258" spans="1:13" ht="28.8" x14ac:dyDescent="0.3">
      <c r="A258" s="21" t="s">
        <v>752</v>
      </c>
      <c r="B258" s="22" t="s">
        <v>700</v>
      </c>
      <c r="C258" s="22">
        <v>24</v>
      </c>
      <c r="G258" s="22" t="s">
        <v>78</v>
      </c>
      <c r="H258" s="22">
        <v>1040</v>
      </c>
      <c r="I258" s="22">
        <v>0</v>
      </c>
      <c r="J258" s="22">
        <v>1</v>
      </c>
      <c r="K258" s="22" t="s">
        <v>825</v>
      </c>
      <c r="L258" s="22" t="s">
        <v>825</v>
      </c>
      <c r="M258" s="23" t="s">
        <v>705</v>
      </c>
    </row>
    <row r="259" spans="1:13" ht="28.8" x14ac:dyDescent="0.3">
      <c r="A259" s="21" t="s">
        <v>752</v>
      </c>
      <c r="B259" s="22" t="s">
        <v>700</v>
      </c>
      <c r="C259" s="22">
        <v>24</v>
      </c>
      <c r="G259" s="22" t="s">
        <v>78</v>
      </c>
      <c r="H259" s="22">
        <v>1040</v>
      </c>
      <c r="I259" s="22">
        <v>34</v>
      </c>
      <c r="J259" s="22">
        <v>0.3</v>
      </c>
      <c r="K259" s="22" t="s">
        <v>82</v>
      </c>
      <c r="L259" s="22" t="s">
        <v>82</v>
      </c>
      <c r="M259" s="23" t="s">
        <v>712</v>
      </c>
    </row>
    <row r="260" spans="1:13" ht="28.8" x14ac:dyDescent="0.3">
      <c r="A260" s="21" t="s">
        <v>752</v>
      </c>
      <c r="B260" s="22" t="s">
        <v>700</v>
      </c>
      <c r="C260" s="22" t="s">
        <v>715</v>
      </c>
      <c r="G260" s="22" t="s">
        <v>78</v>
      </c>
      <c r="H260" s="22">
        <v>104</v>
      </c>
      <c r="I260" s="22">
        <v>42.5</v>
      </c>
      <c r="J260" s="22" t="s">
        <v>826</v>
      </c>
      <c r="K260" s="22" t="s">
        <v>82</v>
      </c>
      <c r="L260" s="22" t="s">
        <v>82</v>
      </c>
      <c r="M260" s="23" t="s">
        <v>718</v>
      </c>
    </row>
    <row r="261" spans="1:13" ht="28.8" x14ac:dyDescent="0.3">
      <c r="A261" s="21" t="s">
        <v>752</v>
      </c>
      <c r="B261" s="22" t="s">
        <v>700</v>
      </c>
      <c r="C261" s="22" t="s">
        <v>715</v>
      </c>
      <c r="G261" s="22" t="s">
        <v>78</v>
      </c>
      <c r="H261" s="22">
        <v>156</v>
      </c>
      <c r="I261" s="22">
        <v>0</v>
      </c>
      <c r="J261" s="22" t="s">
        <v>815</v>
      </c>
      <c r="K261" s="22" t="s">
        <v>82</v>
      </c>
      <c r="L261" s="22" t="s">
        <v>82</v>
      </c>
      <c r="M261" s="23" t="s">
        <v>718</v>
      </c>
    </row>
    <row r="262" spans="1:13" ht="28.8" x14ac:dyDescent="0.3">
      <c r="A262" s="21" t="s">
        <v>752</v>
      </c>
      <c r="B262" s="22" t="s">
        <v>700</v>
      </c>
      <c r="C262" s="22" t="s">
        <v>715</v>
      </c>
      <c r="G262" s="22" t="s">
        <v>78</v>
      </c>
      <c r="H262" s="22">
        <v>208</v>
      </c>
      <c r="I262" s="22">
        <v>42.5</v>
      </c>
      <c r="J262" s="22" t="s">
        <v>826</v>
      </c>
      <c r="K262" s="22" t="s">
        <v>82</v>
      </c>
      <c r="L262" s="22" t="s">
        <v>82</v>
      </c>
      <c r="M262" s="23" t="s">
        <v>718</v>
      </c>
    </row>
    <row r="263" spans="1:13" ht="75.599999999999994" x14ac:dyDescent="0.3">
      <c r="A263" s="22" t="s">
        <v>726</v>
      </c>
      <c r="B263" s="21" t="s">
        <v>835</v>
      </c>
      <c r="C263" s="22" t="s">
        <v>727</v>
      </c>
      <c r="D263" s="22" t="s">
        <v>149</v>
      </c>
      <c r="E263" s="22" t="s">
        <v>729</v>
      </c>
      <c r="F263" s="22" t="s">
        <v>728</v>
      </c>
      <c r="G263" s="22" t="s">
        <v>140</v>
      </c>
      <c r="H263" s="22">
        <v>52</v>
      </c>
      <c r="I263" s="22">
        <v>87</v>
      </c>
      <c r="J263" s="22">
        <v>1.1000000000000001</v>
      </c>
      <c r="M263" s="27" t="s">
        <v>827</v>
      </c>
    </row>
    <row r="264" spans="1:13" ht="75.599999999999994" x14ac:dyDescent="0.3">
      <c r="A264" s="22" t="s">
        <v>726</v>
      </c>
      <c r="B264" s="21" t="s">
        <v>835</v>
      </c>
      <c r="C264" s="22" t="s">
        <v>727</v>
      </c>
      <c r="D264" s="22" t="s">
        <v>149</v>
      </c>
      <c r="E264" s="22" t="s">
        <v>729</v>
      </c>
      <c r="F264" s="22" t="s">
        <v>728</v>
      </c>
      <c r="G264" s="22" t="s">
        <v>140</v>
      </c>
      <c r="H264" s="22">
        <v>104</v>
      </c>
      <c r="I264" s="22">
        <v>94</v>
      </c>
      <c r="J264" s="22">
        <v>1.4</v>
      </c>
      <c r="M264" s="27" t="s">
        <v>827</v>
      </c>
    </row>
    <row r="265" spans="1:13" ht="75.599999999999994" x14ac:dyDescent="0.3">
      <c r="A265" s="22" t="s">
        <v>726</v>
      </c>
      <c r="B265" s="21" t="s">
        <v>835</v>
      </c>
      <c r="C265" s="22" t="s">
        <v>727</v>
      </c>
      <c r="D265" s="22" t="s">
        <v>149</v>
      </c>
      <c r="E265" s="22" t="s">
        <v>729</v>
      </c>
      <c r="F265" s="22" t="s">
        <v>728</v>
      </c>
      <c r="G265" s="22" t="s">
        <v>140</v>
      </c>
      <c r="H265" s="22">
        <v>156</v>
      </c>
      <c r="I265" s="22">
        <v>86</v>
      </c>
      <c r="J265" s="22">
        <v>1.8</v>
      </c>
      <c r="M265" s="27" t="s">
        <v>827</v>
      </c>
    </row>
    <row r="266" spans="1:13" ht="37.799999999999997" x14ac:dyDescent="0.3">
      <c r="A266" s="25" t="s">
        <v>828</v>
      </c>
      <c r="B266" s="21" t="s">
        <v>835</v>
      </c>
      <c r="C266" s="22" t="s">
        <v>23</v>
      </c>
      <c r="D266" s="22" t="s">
        <v>144</v>
      </c>
      <c r="E266" s="22" t="s">
        <v>829</v>
      </c>
      <c r="F266" s="22" t="s">
        <v>285</v>
      </c>
      <c r="G266" s="22" t="s">
        <v>140</v>
      </c>
      <c r="H266" s="22">
        <v>4</v>
      </c>
      <c r="I266" s="22">
        <v>90</v>
      </c>
      <c r="J266" s="22">
        <v>0.2</v>
      </c>
      <c r="M266" s="23" t="s">
        <v>737</v>
      </c>
    </row>
    <row r="267" spans="1:13" ht="37.799999999999997" x14ac:dyDescent="0.3">
      <c r="A267" s="25" t="s">
        <v>830</v>
      </c>
      <c r="B267" s="21" t="s">
        <v>835</v>
      </c>
      <c r="C267" s="22" t="s">
        <v>23</v>
      </c>
      <c r="D267" s="22" t="s">
        <v>144</v>
      </c>
      <c r="E267" s="22" t="s">
        <v>831</v>
      </c>
      <c r="F267" s="22" t="s">
        <v>279</v>
      </c>
      <c r="G267" s="22" t="s">
        <v>140</v>
      </c>
      <c r="H267" s="22">
        <v>4</v>
      </c>
      <c r="I267" s="22">
        <v>89</v>
      </c>
      <c r="J267" s="22">
        <v>0.2</v>
      </c>
      <c r="M267" s="23" t="s">
        <v>737</v>
      </c>
    </row>
    <row r="268" spans="1:13" ht="37.799999999999997" x14ac:dyDescent="0.3">
      <c r="A268" s="25" t="s">
        <v>828</v>
      </c>
      <c r="B268" s="21" t="s">
        <v>835</v>
      </c>
      <c r="C268" s="22" t="s">
        <v>23</v>
      </c>
      <c r="D268" s="22" t="s">
        <v>144</v>
      </c>
      <c r="E268" s="22" t="s">
        <v>829</v>
      </c>
      <c r="F268" s="22" t="s">
        <v>279</v>
      </c>
      <c r="G268" s="22" t="s">
        <v>140</v>
      </c>
      <c r="H268" s="22">
        <v>4</v>
      </c>
      <c r="I268" s="22">
        <v>57</v>
      </c>
      <c r="J268" s="22">
        <v>0.5</v>
      </c>
      <c r="M268" s="23" t="s">
        <v>737</v>
      </c>
    </row>
    <row r="269" spans="1:13" ht="37.799999999999997" x14ac:dyDescent="0.3">
      <c r="A269" s="25" t="s">
        <v>830</v>
      </c>
      <c r="B269" s="21" t="s">
        <v>835</v>
      </c>
      <c r="C269" s="22" t="s">
        <v>23</v>
      </c>
      <c r="D269" s="22" t="s">
        <v>144</v>
      </c>
      <c r="E269" s="22" t="s">
        <v>831</v>
      </c>
      <c r="F269" s="22" t="s">
        <v>279</v>
      </c>
      <c r="G269" s="22" t="s">
        <v>140</v>
      </c>
      <c r="H269" s="22">
        <v>4</v>
      </c>
      <c r="I269" s="22">
        <v>55</v>
      </c>
      <c r="J269" s="22">
        <v>1.6</v>
      </c>
      <c r="M269" s="23" t="s">
        <v>737</v>
      </c>
    </row>
    <row r="270" spans="1:13" ht="28.8" x14ac:dyDescent="0.3">
      <c r="A270" s="22" t="s">
        <v>832</v>
      </c>
      <c r="B270" s="21" t="s">
        <v>835</v>
      </c>
      <c r="C270" s="22" t="s">
        <v>23</v>
      </c>
      <c r="D270" s="22" t="s">
        <v>144</v>
      </c>
      <c r="E270" s="22" t="s">
        <v>833</v>
      </c>
      <c r="F270" s="22" t="s">
        <v>138</v>
      </c>
      <c r="G270" s="22" t="s">
        <v>140</v>
      </c>
      <c r="H270" s="22">
        <v>1</v>
      </c>
      <c r="I270" s="22">
        <v>50</v>
      </c>
      <c r="J270" s="22">
        <v>0.4</v>
      </c>
      <c r="M270" s="23" t="s">
        <v>641</v>
      </c>
    </row>
    <row r="271" spans="1:13" ht="28.8" x14ac:dyDescent="0.3">
      <c r="A271" s="22" t="s">
        <v>832</v>
      </c>
      <c r="B271" s="21" t="s">
        <v>835</v>
      </c>
      <c r="C271" s="22" t="s">
        <v>23</v>
      </c>
      <c r="D271" s="22" t="s">
        <v>144</v>
      </c>
      <c r="E271" s="22" t="s">
        <v>833</v>
      </c>
      <c r="F271" s="22" t="s">
        <v>138</v>
      </c>
      <c r="G271" s="22" t="s">
        <v>140</v>
      </c>
      <c r="H271" s="22">
        <v>2</v>
      </c>
      <c r="I271" s="22">
        <v>0</v>
      </c>
      <c r="J271" s="22">
        <v>5.3</v>
      </c>
      <c r="M271" s="23" t="s">
        <v>641</v>
      </c>
    </row>
    <row r="272" spans="1:13" ht="28.8" x14ac:dyDescent="0.3">
      <c r="A272" s="22" t="s">
        <v>832</v>
      </c>
      <c r="B272" s="21" t="s">
        <v>835</v>
      </c>
      <c r="C272" s="22" t="s">
        <v>23</v>
      </c>
      <c r="D272" s="22" t="s">
        <v>144</v>
      </c>
      <c r="E272" s="22" t="s">
        <v>833</v>
      </c>
      <c r="F272" s="22" t="s">
        <v>138</v>
      </c>
      <c r="G272" s="22" t="s">
        <v>140</v>
      </c>
      <c r="H272" s="22">
        <v>3</v>
      </c>
      <c r="I272" s="22">
        <v>0</v>
      </c>
      <c r="J272" s="22">
        <v>1.7</v>
      </c>
      <c r="M272" s="23" t="s">
        <v>641</v>
      </c>
    </row>
    <row r="273" spans="1:13" ht="28.8" x14ac:dyDescent="0.3">
      <c r="A273" s="22" t="s">
        <v>832</v>
      </c>
      <c r="B273" s="21" t="s">
        <v>835</v>
      </c>
      <c r="C273" s="22" t="s">
        <v>23</v>
      </c>
      <c r="D273" s="22" t="s">
        <v>144</v>
      </c>
      <c r="E273" s="22" t="s">
        <v>833</v>
      </c>
      <c r="F273" s="22" t="s">
        <v>138</v>
      </c>
      <c r="G273" s="22" t="s">
        <v>140</v>
      </c>
      <c r="H273" s="22">
        <v>4</v>
      </c>
      <c r="I273" s="22">
        <v>0</v>
      </c>
      <c r="J273" s="22">
        <v>1.6</v>
      </c>
      <c r="M273" s="23" t="s">
        <v>641</v>
      </c>
    </row>
    <row r="274" spans="1:13" x14ac:dyDescent="0.3">
      <c r="B274" s="22"/>
    </row>
    <row r="275" spans="1:13" x14ac:dyDescent="0.3">
      <c r="B275" s="22"/>
    </row>
    <row r="276" spans="1:13" x14ac:dyDescent="0.3">
      <c r="B276" s="22"/>
    </row>
    <row r="277" spans="1:13" x14ac:dyDescent="0.3">
      <c r="B277" s="25"/>
    </row>
    <row r="278" spans="1:13" x14ac:dyDescent="0.3">
      <c r="B278" s="25"/>
    </row>
    <row r="279" spans="1:13" x14ac:dyDescent="0.3">
      <c r="B279" s="25"/>
    </row>
    <row r="280" spans="1:13" x14ac:dyDescent="0.3">
      <c r="B280" s="25"/>
    </row>
    <row r="281" spans="1:13" x14ac:dyDescent="0.3">
      <c r="B281" s="22"/>
    </row>
    <row r="282" spans="1:13" x14ac:dyDescent="0.3">
      <c r="B282" s="22"/>
    </row>
    <row r="283" spans="1:13" x14ac:dyDescent="0.3">
      <c r="B283" s="22"/>
    </row>
    <row r="284" spans="1:13" x14ac:dyDescent="0.3">
      <c r="B284" s="22"/>
    </row>
  </sheetData>
  <autoFilter ref="A1:Q273" xr:uid="{00000000-0009-0000-0000-000001000000}"/>
  <hyperlinks>
    <hyperlink ref="M2" r:id="rId1" location="R183" display="https://www.ncbi.nlm.nih.gov/pmc/articles/PMC5788731/?tool=pmcentrez - R183" xr:uid="{00000000-0004-0000-0100-000000000000}"/>
    <hyperlink ref="M3" r:id="rId2" location="R183" display="https://www.ncbi.nlm.nih.gov/pmc/articles/PMC5788731/?tool=pmcentrez - R183" xr:uid="{00000000-0004-0000-0100-000001000000}"/>
    <hyperlink ref="M4" r:id="rId3" location="R141" display="https://www.ncbi.nlm.nih.gov/pmc/articles/PMC5788731/?tool=pmcentrez - R141" xr:uid="{00000000-0004-0000-0100-000002000000}"/>
    <hyperlink ref="M5" r:id="rId4" location="R141" display="https://www.ncbi.nlm.nih.gov/pmc/articles/PMC5788731/?tool=pmcentrez - R141" xr:uid="{00000000-0004-0000-0100-000003000000}"/>
    <hyperlink ref="M6" r:id="rId5" location="R53" display="https://www.ncbi.nlm.nih.gov/pmc/articles/PMC5788731/?tool=pmcentrez - R53" xr:uid="{00000000-0004-0000-0100-000004000000}"/>
    <hyperlink ref="M7" r:id="rId6" location="R53" display="https://www.ncbi.nlm.nih.gov/pmc/articles/PMC5788731/?tool=pmcentrez - R53" xr:uid="{00000000-0004-0000-0100-000005000000}"/>
    <hyperlink ref="M8" r:id="rId7" location="R53" display="https://www.ncbi.nlm.nih.gov/pmc/articles/PMC5788731/?tool=pmcentrez - R53" xr:uid="{00000000-0004-0000-0100-000006000000}"/>
    <hyperlink ref="M9" r:id="rId8" location="R85" display="https://www.ncbi.nlm.nih.gov/pmc/articles/PMC5788731/?tool=pmcentrez - R85" xr:uid="{00000000-0004-0000-0100-000007000000}"/>
    <hyperlink ref="M10" r:id="rId9" location="R85" display="https://www.ncbi.nlm.nih.gov/pmc/articles/PMC5788731/?tool=pmcentrez - R85" xr:uid="{00000000-0004-0000-0100-000008000000}"/>
    <hyperlink ref="M11" r:id="rId10" location="R169" display="https://www.ncbi.nlm.nih.gov/pmc/articles/PMC5788731/?tool=pmcentrez - R169" xr:uid="{00000000-0004-0000-0100-000009000000}"/>
    <hyperlink ref="M12" r:id="rId11" location="R169" display="https://www.ncbi.nlm.nih.gov/pmc/articles/PMC5788731/?tool=pmcentrez - R169" xr:uid="{00000000-0004-0000-0100-00000A000000}"/>
    <hyperlink ref="M13" r:id="rId12" location="R35" display="https://www.ncbi.nlm.nih.gov/pmc/articles/PMC5788731/?tool=pmcentrez - R35" xr:uid="{00000000-0004-0000-0100-00000B000000}"/>
    <hyperlink ref="M14" r:id="rId13" location="R35" display="https://www.ncbi.nlm.nih.gov/pmc/articles/PMC5788731/?tool=pmcentrez - R35" xr:uid="{00000000-0004-0000-0100-00000C000000}"/>
    <hyperlink ref="M15" r:id="rId14" location="R35" display="https://www.ncbi.nlm.nih.gov/pmc/articles/PMC5788731/?tool=pmcentrez - R35" xr:uid="{00000000-0004-0000-0100-00000D000000}"/>
    <hyperlink ref="M16" r:id="rId15" location="R169" display="https://www.ncbi.nlm.nih.gov/pmc/articles/PMC5788731/?tool=pmcentrez - R169" xr:uid="{00000000-0004-0000-0100-00000E000000}"/>
    <hyperlink ref="M17" r:id="rId16" location="R169" display="https://www.ncbi.nlm.nih.gov/pmc/articles/PMC5788731/?tool=pmcentrez - R169" xr:uid="{00000000-0004-0000-0100-00000F000000}"/>
    <hyperlink ref="M20" r:id="rId17" location="R159" display="https://www.ncbi.nlm.nih.gov/pmc/articles/PMC5788731/?tool=pmcentrez - R159" xr:uid="{00000000-0004-0000-0100-000010000000}"/>
    <hyperlink ref="M21" r:id="rId18" location="R161" display="https://www.ncbi.nlm.nih.gov/pmc/articles/PMC5788731/?tool=pmcentrez - R161" xr:uid="{00000000-0004-0000-0100-000011000000}"/>
    <hyperlink ref="M22" r:id="rId19" location="R161" display="https://www.ncbi.nlm.nih.gov/pmc/articles/PMC5788731/?tool=pmcentrez - R161" xr:uid="{00000000-0004-0000-0100-000012000000}"/>
    <hyperlink ref="M23" r:id="rId20" location="R161" display="https://www.ncbi.nlm.nih.gov/pmc/articles/PMC5788731/?tool=pmcentrez - R161" xr:uid="{00000000-0004-0000-0100-000013000000}"/>
    <hyperlink ref="M24" r:id="rId21" location="R161" display="https://www.ncbi.nlm.nih.gov/pmc/articles/PMC5788731/?tool=pmcentrez - R161" xr:uid="{00000000-0004-0000-0100-000014000000}"/>
    <hyperlink ref="M25" r:id="rId22" location="R161" display="https://www.ncbi.nlm.nih.gov/pmc/articles/PMC5788731/?tool=pmcentrez - R161" xr:uid="{00000000-0004-0000-0100-000015000000}"/>
    <hyperlink ref="M18" r:id="rId23" location="R169" display="https://www.ncbi.nlm.nih.gov/pmc/articles/PMC5788731/?tool=pmcentrez - R169" xr:uid="{00000000-0004-0000-0100-000016000000}"/>
    <hyperlink ref="M19" r:id="rId24" location="R169" display="https://www.ncbi.nlm.nih.gov/pmc/articles/PMC5788731/?tool=pmcentrez - R169" xr:uid="{00000000-0004-0000-0100-000017000000}"/>
    <hyperlink ref="M26" r:id="rId25" location="R163" display="https://www.ncbi.nlm.nih.gov/pmc/articles/PMC5788731/?tool=pmcentrez - R163" xr:uid="{00000000-0004-0000-0100-000018000000}"/>
    <hyperlink ref="M27" r:id="rId26" location="R163" display="https://www.ncbi.nlm.nih.gov/pmc/articles/PMC5788731/?tool=pmcentrez - R163" xr:uid="{00000000-0004-0000-0100-000019000000}"/>
    <hyperlink ref="M28" r:id="rId27" location="R163" display="https://www.ncbi.nlm.nih.gov/pmc/articles/PMC5788731/?tool=pmcentrez - R163" xr:uid="{00000000-0004-0000-0100-00001A000000}"/>
    <hyperlink ref="M29" r:id="rId28" location="R3" display="https://www.ncbi.nlm.nih.gov/pmc/articles/PMC5788731/?tool=pmcentrez - R3" xr:uid="{00000000-0004-0000-0100-00001B000000}"/>
    <hyperlink ref="M30" r:id="rId29" location="R3" display="https://www.ncbi.nlm.nih.gov/pmc/articles/PMC5788731/?tool=pmcentrez - R3" xr:uid="{00000000-0004-0000-0100-00001C000000}"/>
    <hyperlink ref="M31" r:id="rId30" location="R3" display="https://www.ncbi.nlm.nih.gov/pmc/articles/PMC5788731/?tool=pmcentrez - R3" xr:uid="{00000000-0004-0000-0100-00001D000000}"/>
    <hyperlink ref="M32" r:id="rId31" location="R35" display="https://www.ncbi.nlm.nih.gov/pmc/articles/PMC5788731/?tool=pmcentrez - R35" xr:uid="{00000000-0004-0000-0100-00001E000000}"/>
    <hyperlink ref="M33" r:id="rId32" location="R35" display="https://www.ncbi.nlm.nih.gov/pmc/articles/PMC5788731/?tool=pmcentrez - R35" xr:uid="{00000000-0004-0000-0100-00001F000000}"/>
    <hyperlink ref="M34" r:id="rId33" location="R35" display="https://www.ncbi.nlm.nih.gov/pmc/articles/PMC5788731/?tool=pmcentrez - R35" xr:uid="{00000000-0004-0000-0100-000020000000}"/>
    <hyperlink ref="M35" r:id="rId34" location="R35" display="https://www.ncbi.nlm.nih.gov/pmc/articles/PMC5788731/?tool=pmcentrez - R35" xr:uid="{00000000-0004-0000-0100-000021000000}"/>
    <hyperlink ref="M36" r:id="rId35" location="R35" display="https://www.ncbi.nlm.nih.gov/pmc/articles/PMC5788731/?tool=pmcentrez - R35" xr:uid="{00000000-0004-0000-0100-000022000000}"/>
    <hyperlink ref="M37" r:id="rId36" location="R35" display="https://www.ncbi.nlm.nih.gov/pmc/articles/PMC5788731/?tool=pmcentrez - R35" xr:uid="{00000000-0004-0000-0100-000023000000}"/>
    <hyperlink ref="M38" r:id="rId37" location="R35" display="https://www.ncbi.nlm.nih.gov/pmc/articles/PMC5788731/?tool=pmcentrez - R35" xr:uid="{00000000-0004-0000-0100-000024000000}"/>
    <hyperlink ref="M39" r:id="rId38" location="R35" display="https://www.ncbi.nlm.nih.gov/pmc/articles/PMC5788731/?tool=pmcentrez - R35" xr:uid="{00000000-0004-0000-0100-000025000000}"/>
    <hyperlink ref="M40" r:id="rId39" location="R35" display="https://www.ncbi.nlm.nih.gov/pmc/articles/PMC5788731/?tool=pmcentrez - R35" xr:uid="{00000000-0004-0000-0100-000026000000}"/>
    <hyperlink ref="M41" r:id="rId40" location="R152" display="https://www.ncbi.nlm.nih.gov/pmc/articles/PMC5788731/?tool=pmcentrez - R152" xr:uid="{00000000-0004-0000-0100-000027000000}"/>
    <hyperlink ref="M42" r:id="rId41" location="R152" display="https://www.ncbi.nlm.nih.gov/pmc/articles/PMC5788731/?tool=pmcentrez - R152" xr:uid="{00000000-0004-0000-0100-000028000000}"/>
    <hyperlink ref="M43" r:id="rId42" location="R35" display="https://www.ncbi.nlm.nih.gov/pmc/articles/PMC5788731/?tool=pmcentrez - R35" xr:uid="{00000000-0004-0000-0100-000029000000}"/>
    <hyperlink ref="M44" r:id="rId43" location="R35" display="https://www.ncbi.nlm.nih.gov/pmc/articles/PMC5788731/?tool=pmcentrez - R35" xr:uid="{00000000-0004-0000-0100-00002A000000}"/>
    <hyperlink ref="M45" r:id="rId44" location="R35" display="https://www.ncbi.nlm.nih.gov/pmc/articles/PMC5788731/?tool=pmcentrez - R35" xr:uid="{00000000-0004-0000-0100-00002B000000}"/>
    <hyperlink ref="M46" r:id="rId45" location="R35" display="https://www.ncbi.nlm.nih.gov/pmc/articles/PMC5788731/?tool=pmcentrez - R35" xr:uid="{00000000-0004-0000-0100-00002C000000}"/>
    <hyperlink ref="M47" r:id="rId46" location="R35" display="https://www.ncbi.nlm.nih.gov/pmc/articles/PMC5788731/?tool=pmcentrez - R35" xr:uid="{00000000-0004-0000-0100-00002D000000}"/>
    <hyperlink ref="M48" r:id="rId47" location="R35" display="https://www.ncbi.nlm.nih.gov/pmc/articles/PMC5788731/?tool=pmcentrez - R35" xr:uid="{00000000-0004-0000-0100-00002E000000}"/>
    <hyperlink ref="M49" r:id="rId48" location="R178" display="https://www.ncbi.nlm.nih.gov/pmc/articles/PMC5788731/?tool=pmcentrez - R178" xr:uid="{00000000-0004-0000-0100-00002F000000}"/>
    <hyperlink ref="M50" r:id="rId49" location="R178" display="https://www.ncbi.nlm.nih.gov/pmc/articles/PMC5788731/?tool=pmcentrez - R178" xr:uid="{00000000-0004-0000-0100-000030000000}"/>
    <hyperlink ref="M51" r:id="rId50" location="R178" display="https://www.ncbi.nlm.nih.gov/pmc/articles/PMC5788731/?tool=pmcentrez - R178" xr:uid="{00000000-0004-0000-0100-000031000000}"/>
    <hyperlink ref="M52" r:id="rId51" location="R178" display="https://www.ncbi.nlm.nih.gov/pmc/articles/PMC5788731/?tool=pmcentrez - R178" xr:uid="{00000000-0004-0000-0100-000032000000}"/>
    <hyperlink ref="M53" r:id="rId52" location="R178" display="https://www.ncbi.nlm.nih.gov/pmc/articles/PMC5788731/?tool=pmcentrez - R178" xr:uid="{00000000-0004-0000-0100-000033000000}"/>
    <hyperlink ref="M54" r:id="rId53" location="R35" display="https://www.ncbi.nlm.nih.gov/pmc/articles/PMC5788731/?tool=pmcentrez - R35" xr:uid="{00000000-0004-0000-0100-000034000000}"/>
    <hyperlink ref="M55" r:id="rId54" location="R35" display="https://www.ncbi.nlm.nih.gov/pmc/articles/PMC5788731/?tool=pmcentrez - R35" xr:uid="{00000000-0004-0000-0100-000035000000}"/>
    <hyperlink ref="M56" r:id="rId55" location="R35" display="https://www.ncbi.nlm.nih.gov/pmc/articles/PMC5788731/?tool=pmcentrez - R35" xr:uid="{00000000-0004-0000-0100-000036000000}"/>
    <hyperlink ref="M57" r:id="rId56" location="R152" display="https://www.ncbi.nlm.nih.gov/pmc/articles/PMC5788731/?tool=pmcentrez - R152" xr:uid="{00000000-0004-0000-0100-000037000000}"/>
    <hyperlink ref="M58" r:id="rId57" location="R152" display="https://www.ncbi.nlm.nih.gov/pmc/articles/PMC5788731/?tool=pmcentrez - R152" xr:uid="{00000000-0004-0000-0100-000038000000}"/>
    <hyperlink ref="M59" r:id="rId58" location="R152" display="https://www.ncbi.nlm.nih.gov/pmc/articles/PMC5788731/?tool=pmcentrez - R152" xr:uid="{00000000-0004-0000-0100-000039000000}"/>
    <hyperlink ref="M60" r:id="rId59" location="R152" display="https://www.ncbi.nlm.nih.gov/pmc/articles/PMC5788731/?tool=pmcentrez - R152" xr:uid="{00000000-0004-0000-0100-00003A000000}"/>
    <hyperlink ref="M61" r:id="rId60" location="R157" display="https://www.ncbi.nlm.nih.gov/pmc/articles/PMC5788731/?tool=pmcentrez - R157" xr:uid="{00000000-0004-0000-0100-00003B000000}"/>
    <hyperlink ref="M62" r:id="rId61" location="R154" display="https://www.ncbi.nlm.nih.gov/pmc/articles/PMC5788731/?tool=pmcentrez - R154" xr:uid="{00000000-0004-0000-0100-00003C000000}"/>
    <hyperlink ref="M63" r:id="rId62" location="R154" display="https://www.ncbi.nlm.nih.gov/pmc/articles/PMC5788731/?tool=pmcentrez - R154" xr:uid="{00000000-0004-0000-0100-00003D000000}"/>
    <hyperlink ref="M64" r:id="rId63" location="R154" display="https://www.ncbi.nlm.nih.gov/pmc/articles/PMC5788731/?tool=pmcentrez - R154" xr:uid="{00000000-0004-0000-0100-00003E000000}"/>
    <hyperlink ref="M65" r:id="rId64" location="R154" display="https://www.ncbi.nlm.nih.gov/pmc/articles/PMC5788731/?tool=pmcentrez - R154" xr:uid="{00000000-0004-0000-0100-00003F000000}"/>
    <hyperlink ref="M66" r:id="rId65" location="R155" display="https://www.ncbi.nlm.nih.gov/pmc/articles/PMC5788731/?tool=pmcentrez - R155" xr:uid="{00000000-0004-0000-0100-000040000000}"/>
    <hyperlink ref="M67" r:id="rId66" location="R155" display="https://www.ncbi.nlm.nih.gov/pmc/articles/PMC5788731/?tool=pmcentrez - R155" xr:uid="{00000000-0004-0000-0100-000041000000}"/>
    <hyperlink ref="M68" r:id="rId67" location="R155" display="https://www.ncbi.nlm.nih.gov/pmc/articles/PMC5788731/?tool=pmcentrez - R155" xr:uid="{00000000-0004-0000-0100-000042000000}"/>
    <hyperlink ref="M69" r:id="rId68" location="R155" display="https://www.ncbi.nlm.nih.gov/pmc/articles/PMC5788731/?tool=pmcentrez - R155" xr:uid="{00000000-0004-0000-0100-000043000000}"/>
    <hyperlink ref="M88" r:id="rId69" location="R108" display="https://www.ncbi.nlm.nih.gov/pmc/articles/PMC5788731/?tool=pmcentrez - R108" xr:uid="{00000000-0004-0000-0100-000044000000}"/>
    <hyperlink ref="M89" r:id="rId70" location="R179" display="https://www.ncbi.nlm.nih.gov/pmc/articles/PMC5788731/?tool=pmcentrez - R179" xr:uid="{00000000-0004-0000-0100-000045000000}"/>
    <hyperlink ref="M90" r:id="rId71" location="R180" display="https://www.ncbi.nlm.nih.gov/pmc/articles/PMC5788731/?tool=pmcentrez - R180" xr:uid="{00000000-0004-0000-0100-000046000000}"/>
    <hyperlink ref="M91" r:id="rId72" location="R37" display="https://www.ncbi.nlm.nih.gov/pmc/articles/PMC5788731/?tool=pmcentrez - R37" xr:uid="{00000000-0004-0000-0100-000047000000}"/>
    <hyperlink ref="M92" r:id="rId73" location="R37" display="https://www.ncbi.nlm.nih.gov/pmc/articles/PMC5788731/?tool=pmcentrez - R37" xr:uid="{00000000-0004-0000-0100-000048000000}"/>
    <hyperlink ref="M93" r:id="rId74" location="R75" display="https://www.ncbi.nlm.nih.gov/pmc/articles/PMC5788731/?tool=pmcentrez - R75" xr:uid="{00000000-0004-0000-0100-000049000000}"/>
    <hyperlink ref="M94" r:id="rId75" location="R75" display="https://www.ncbi.nlm.nih.gov/pmc/articles/PMC5788731/?tool=pmcentrez - R75" xr:uid="{00000000-0004-0000-0100-00004A000000}"/>
    <hyperlink ref="M95" r:id="rId76" location="R40" display="https://www.ncbi.nlm.nih.gov/pmc/articles/PMC5788731/?tool=pmcentrez - R40" xr:uid="{00000000-0004-0000-0100-00004B000000}"/>
    <hyperlink ref="M96" r:id="rId77" location="R40" display="https://www.ncbi.nlm.nih.gov/pmc/articles/PMC5788731/?tool=pmcentrez - R40" xr:uid="{00000000-0004-0000-0100-00004C000000}"/>
    <hyperlink ref="M97" r:id="rId78" location="R37" display="https://www.ncbi.nlm.nih.gov/pmc/articles/PMC5788731/?tool=pmcentrez - R37" xr:uid="{00000000-0004-0000-0100-00004D000000}"/>
    <hyperlink ref="M98" r:id="rId79" location="R37" display="https://www.ncbi.nlm.nih.gov/pmc/articles/PMC5788731/?tool=pmcentrez - R37" xr:uid="{00000000-0004-0000-0100-00004E000000}"/>
    <hyperlink ref="M99" r:id="rId80" location="R44" display="https://www.ncbi.nlm.nih.gov/pmc/articles/PMC5788731/?tool=pmcentrez - R44" xr:uid="{00000000-0004-0000-0100-00004F000000}"/>
    <hyperlink ref="M100" r:id="rId81" location="R44" display="https://www.ncbi.nlm.nih.gov/pmc/articles/PMC5788731/?tool=pmcentrez - R44" xr:uid="{00000000-0004-0000-0100-000050000000}"/>
    <hyperlink ref="M101" r:id="rId82" location="R44" display="https://www.ncbi.nlm.nih.gov/pmc/articles/PMC5788731/?tool=pmcentrez - R44" xr:uid="{00000000-0004-0000-0100-000051000000}"/>
    <hyperlink ref="M70" r:id="rId83" location="R183" display="https://www.ncbi.nlm.nih.gov/pmc/articles/PMC5788731/?tool=pmcentrez - R183" xr:uid="{00000000-0004-0000-0100-000052000000}"/>
    <hyperlink ref="M71" r:id="rId84" location="R183" display="https://www.ncbi.nlm.nih.gov/pmc/articles/PMC5788731/?tool=pmcentrez - R183" xr:uid="{00000000-0004-0000-0100-000053000000}"/>
    <hyperlink ref="M72" r:id="rId85" location="R183" display="https://www.ncbi.nlm.nih.gov/pmc/articles/PMC5788731/?tool=pmcentrez - R183" xr:uid="{00000000-0004-0000-0100-000054000000}"/>
    <hyperlink ref="M73" r:id="rId86" location="R183" display="https://www.ncbi.nlm.nih.gov/pmc/articles/PMC5788731/?tool=pmcentrez - R183" xr:uid="{00000000-0004-0000-0100-000055000000}"/>
    <hyperlink ref="M74" r:id="rId87" location="R87" display="https://www.ncbi.nlm.nih.gov/pmc/articles/PMC5788731/?tool=pmcentrez - R87" xr:uid="{00000000-0004-0000-0100-000056000000}"/>
    <hyperlink ref="M75" r:id="rId88" location="R87" display="https://www.ncbi.nlm.nih.gov/pmc/articles/PMC5788731/?tool=pmcentrez - R87" xr:uid="{00000000-0004-0000-0100-000057000000}"/>
    <hyperlink ref="M76" r:id="rId89" location="R87" display="https://www.ncbi.nlm.nih.gov/pmc/articles/PMC5788731/?tool=pmcentrez - R87" xr:uid="{00000000-0004-0000-0100-000058000000}"/>
    <hyperlink ref="M77" r:id="rId90" location="R87" display="https://www.ncbi.nlm.nih.gov/pmc/articles/PMC5788731/?tool=pmcentrez - R87" xr:uid="{00000000-0004-0000-0100-000059000000}"/>
    <hyperlink ref="M78" r:id="rId91" location="R87" display="https://www.ncbi.nlm.nih.gov/pmc/articles/PMC5788731/?tool=pmcentrez - R87" xr:uid="{00000000-0004-0000-0100-00005A000000}"/>
    <hyperlink ref="M79" r:id="rId92" location="R87" display="https://www.ncbi.nlm.nih.gov/pmc/articles/PMC5788731/?tool=pmcentrez - R87" xr:uid="{00000000-0004-0000-0100-00005B000000}"/>
    <hyperlink ref="M80" r:id="rId93" location="R9" display="https://www.ncbi.nlm.nih.gov/pmc/articles/PMC5788731/?tool=pmcentrez - R9" xr:uid="{00000000-0004-0000-0100-00005C000000}"/>
    <hyperlink ref="M81" r:id="rId94" location="R9" display="https://www.ncbi.nlm.nih.gov/pmc/articles/PMC5788731/?tool=pmcentrez - R9" xr:uid="{00000000-0004-0000-0100-00005D000000}"/>
    <hyperlink ref="M82" r:id="rId95" location="R9" display="https://www.ncbi.nlm.nih.gov/pmc/articles/PMC5788731/?tool=pmcentrez - R9" xr:uid="{00000000-0004-0000-0100-00005E000000}"/>
    <hyperlink ref="M83" r:id="rId96" location="R9" display="https://www.ncbi.nlm.nih.gov/pmc/articles/PMC5788731/?tool=pmcentrez - R9" xr:uid="{00000000-0004-0000-0100-00005F000000}"/>
    <hyperlink ref="M84" r:id="rId97" location="R9" display="https://www.ncbi.nlm.nih.gov/pmc/articles/PMC5788731/?tool=pmcentrez - R9" xr:uid="{00000000-0004-0000-0100-000060000000}"/>
    <hyperlink ref="M85" r:id="rId98" location="R9" display="https://www.ncbi.nlm.nih.gov/pmc/articles/PMC5788731/?tool=pmcentrez - R9" xr:uid="{00000000-0004-0000-0100-000061000000}"/>
    <hyperlink ref="M86" r:id="rId99" location="R183" display="https://www.ncbi.nlm.nih.gov/pmc/articles/PMC5788731/?tool=pmcentrez - R183" xr:uid="{00000000-0004-0000-0100-000062000000}"/>
    <hyperlink ref="M87" r:id="rId100" location="R183" display="https://www.ncbi.nlm.nih.gov/pmc/articles/PMC5788731/?tool=pmcentrez - R183" xr:uid="{00000000-0004-0000-0100-000063000000}"/>
    <hyperlink ref="M102" r:id="rId101" location="R47" display="https://www.ncbi.nlm.nih.gov/pmc/articles/PMC5788731/?tool=pmcentrez - R47" xr:uid="{00000000-0004-0000-0100-000064000000}"/>
    <hyperlink ref="M103" r:id="rId102" location="R47" display="https://www.ncbi.nlm.nih.gov/pmc/articles/PMC5788731/?tool=pmcentrez - R47" xr:uid="{00000000-0004-0000-0100-000065000000}"/>
    <hyperlink ref="M104" r:id="rId103" location="R115" display="https://www.ncbi.nlm.nih.gov/pmc/articles/PMC5788731/?tool=pmcentrez - R115" xr:uid="{00000000-0004-0000-0100-000066000000}"/>
    <hyperlink ref="M105" r:id="rId104" location="R115" display="https://www.ncbi.nlm.nih.gov/pmc/articles/PMC5788731/?tool=pmcentrez - R115" xr:uid="{00000000-0004-0000-0100-000067000000}"/>
    <hyperlink ref="M106" r:id="rId105" location="R115" display="https://www.ncbi.nlm.nih.gov/pmc/articles/PMC5788731/?tool=pmcentrez - R115" xr:uid="{00000000-0004-0000-0100-000068000000}"/>
    <hyperlink ref="M107" r:id="rId106" location="R115" display="https://www.ncbi.nlm.nih.gov/pmc/articles/PMC5788731/?tool=pmcentrez - R115" xr:uid="{00000000-0004-0000-0100-000069000000}"/>
    <hyperlink ref="M108" r:id="rId107" location="R115" display="https://www.ncbi.nlm.nih.gov/pmc/articles/PMC5788731/?tool=pmcentrez - R115" xr:uid="{00000000-0004-0000-0100-00006A000000}"/>
    <hyperlink ref="M109" r:id="rId108" location="R115" display="https://www.ncbi.nlm.nih.gov/pmc/articles/PMC5788731/?tool=pmcentrez - R115" xr:uid="{00000000-0004-0000-0100-00006B000000}"/>
    <hyperlink ref="M110" r:id="rId109" location="R115" display="https://www.ncbi.nlm.nih.gov/pmc/articles/PMC5788731/?tool=pmcentrez - R115" xr:uid="{00000000-0004-0000-0100-00006C000000}"/>
    <hyperlink ref="M111" r:id="rId110" location="R115" display="https://www.ncbi.nlm.nih.gov/pmc/articles/PMC5788731/?tool=pmcentrez - R115" xr:uid="{00000000-0004-0000-0100-00006D000000}"/>
    <hyperlink ref="M112" r:id="rId111" location="R115" display="https://www.ncbi.nlm.nih.gov/pmc/articles/PMC5788731/?tool=pmcentrez - R115" xr:uid="{00000000-0004-0000-0100-00006E000000}"/>
    <hyperlink ref="M113" r:id="rId112" location="R115" display="https://www.ncbi.nlm.nih.gov/pmc/articles/PMC5788731/?tool=pmcentrez - R115" xr:uid="{00000000-0004-0000-0100-00006F000000}"/>
    <hyperlink ref="M114" r:id="rId113" location="R115" display="https://www.ncbi.nlm.nih.gov/pmc/articles/PMC5788731/?tool=pmcentrez - R115" xr:uid="{00000000-0004-0000-0100-000070000000}"/>
    <hyperlink ref="M115" r:id="rId114" location="R93" display="https://www.ncbi.nlm.nih.gov/pmc/articles/PMC5788731/?tool=pmcentrez - R93" xr:uid="{00000000-0004-0000-0100-000071000000}"/>
    <hyperlink ref="M116" r:id="rId115" location="R187" display="https://www.ncbi.nlm.nih.gov/pmc/articles/PMC5788731/?tool=pmcentrez - R187" xr:uid="{00000000-0004-0000-0100-000072000000}"/>
    <hyperlink ref="M117" r:id="rId116" location="R187" display="https://www.ncbi.nlm.nih.gov/pmc/articles/PMC5788731/?tool=pmcentrez - R187" xr:uid="{00000000-0004-0000-0100-000073000000}"/>
    <hyperlink ref="M118" r:id="rId117" location="R187" display="https://www.ncbi.nlm.nih.gov/pmc/articles/PMC5788731/?tool=pmcentrez - R187" xr:uid="{00000000-0004-0000-0100-000074000000}"/>
    <hyperlink ref="M119" r:id="rId118" location="R187" display="https://www.ncbi.nlm.nih.gov/pmc/articles/PMC5788731/?tool=pmcentrez - R187" xr:uid="{00000000-0004-0000-0100-000075000000}"/>
    <hyperlink ref="M120" r:id="rId119" location="R41" display="https://www.ncbi.nlm.nih.gov/pmc/articles/PMC5788731/?tool=pmcentrez - R41" xr:uid="{00000000-0004-0000-0100-000076000000}"/>
    <hyperlink ref="M121" r:id="rId120" location="R41" display="https://www.ncbi.nlm.nih.gov/pmc/articles/PMC5788731/?tool=pmcentrez - R41" xr:uid="{00000000-0004-0000-0100-000077000000}"/>
    <hyperlink ref="M122" r:id="rId121" location="R41" display="https://www.ncbi.nlm.nih.gov/pmc/articles/PMC5788731/?tool=pmcentrez - R41" xr:uid="{00000000-0004-0000-0100-000078000000}"/>
    <hyperlink ref="M123" r:id="rId122" location="R96" display="https://www.ncbi.nlm.nih.gov/pmc/articles/PMC5788731/?tool=pmcentrez - R96" xr:uid="{00000000-0004-0000-0100-000079000000}"/>
    <hyperlink ref="M124" r:id="rId123" location="R96" display="https://www.ncbi.nlm.nih.gov/pmc/articles/PMC5788731/?tool=pmcentrez - R96" xr:uid="{00000000-0004-0000-0100-00007A000000}"/>
    <hyperlink ref="M125" r:id="rId124" location="R96" display="https://www.ncbi.nlm.nih.gov/pmc/articles/PMC5788731/?tool=pmcentrez - R96" xr:uid="{00000000-0004-0000-0100-00007B000000}"/>
    <hyperlink ref="M126" r:id="rId125" location="R96" display="https://www.ncbi.nlm.nih.gov/pmc/articles/PMC5788731/?tool=pmcentrez - R96" xr:uid="{00000000-0004-0000-0100-00007C000000}"/>
    <hyperlink ref="M127" r:id="rId126" location="R96" display="https://www.ncbi.nlm.nih.gov/pmc/articles/PMC5788731/?tool=pmcentrez - R96" xr:uid="{00000000-0004-0000-0100-00007D000000}"/>
    <hyperlink ref="M128" r:id="rId127" location="R96" display="https://www.ncbi.nlm.nih.gov/pmc/articles/PMC5788731/?tool=pmcentrez - R96" xr:uid="{00000000-0004-0000-0100-00007E000000}"/>
    <hyperlink ref="M129" r:id="rId128" location="R206" display="https://www.ncbi.nlm.nih.gov/pmc/articles/PMC5788731/?tool=pmcentrez - R206" xr:uid="{00000000-0004-0000-0100-00007F000000}"/>
    <hyperlink ref="M130" r:id="rId129" location="R140" display="https://www.ncbi.nlm.nih.gov/pmc/articles/PMC5788731/?tool=pmcentrez - R140" xr:uid="{00000000-0004-0000-0100-000080000000}"/>
    <hyperlink ref="M131" r:id="rId130" location="R140" display="https://www.ncbi.nlm.nih.gov/pmc/articles/PMC5788731/?tool=pmcentrez - R140" xr:uid="{00000000-0004-0000-0100-000081000000}"/>
    <hyperlink ref="M137" r:id="rId131" location="R39" display="https://www.ncbi.nlm.nih.gov/pmc/articles/PMC5788731/?tool=pmcentrez - R39" xr:uid="{00000000-0004-0000-0100-000082000000}"/>
    <hyperlink ref="M138" r:id="rId132" location="R39" display="https://www.ncbi.nlm.nih.gov/pmc/articles/PMC5788731/?tool=pmcentrez - R39" xr:uid="{00000000-0004-0000-0100-000083000000}"/>
    <hyperlink ref="M139" r:id="rId133" location="R39" display="https://www.ncbi.nlm.nih.gov/pmc/articles/PMC5788731/?tool=pmcentrez - R39" xr:uid="{00000000-0004-0000-0100-000084000000}"/>
    <hyperlink ref="M140" r:id="rId134" location="R188" display="https://www.ncbi.nlm.nih.gov/pmc/articles/PMC5788731/?tool=pmcentrez - R188" xr:uid="{00000000-0004-0000-0100-000085000000}"/>
    <hyperlink ref="M141" r:id="rId135" location="R188" display="https://www.ncbi.nlm.nih.gov/pmc/articles/PMC5788731/?tool=pmcentrez - R188" xr:uid="{00000000-0004-0000-0100-000086000000}"/>
    <hyperlink ref="M142" r:id="rId136" location="R188" display="https://www.ncbi.nlm.nih.gov/pmc/articles/PMC5788731/?tool=pmcentrez - R188" xr:uid="{00000000-0004-0000-0100-000087000000}"/>
    <hyperlink ref="M143" r:id="rId137" location="R188" display="https://www.ncbi.nlm.nih.gov/pmc/articles/PMC5788731/?tool=pmcentrez - R188" xr:uid="{00000000-0004-0000-0100-000088000000}"/>
    <hyperlink ref="M144" r:id="rId138" location="R188" display="https://www.ncbi.nlm.nih.gov/pmc/articles/PMC5788731/?tool=pmcentrez - R188" xr:uid="{00000000-0004-0000-0100-000089000000}"/>
    <hyperlink ref="M145" r:id="rId139" location="R117" display="https://www.ncbi.nlm.nih.gov/pmc/articles/PMC5788731/?tool=pmcentrez - R117" xr:uid="{00000000-0004-0000-0100-00008A000000}"/>
    <hyperlink ref="M146" r:id="rId140" location="R117" display="https://www.ncbi.nlm.nih.gov/pmc/articles/PMC5788731/?tool=pmcentrez - R117" xr:uid="{00000000-0004-0000-0100-00008B000000}"/>
    <hyperlink ref="M147" r:id="rId141" location="R117" display="https://www.ncbi.nlm.nih.gov/pmc/articles/PMC5788731/?tool=pmcentrez - R117" xr:uid="{00000000-0004-0000-0100-00008C000000}"/>
    <hyperlink ref="M148" r:id="rId142" location="R117" display="https://www.ncbi.nlm.nih.gov/pmc/articles/PMC5788731/?tool=pmcentrez - R117" xr:uid="{00000000-0004-0000-0100-00008D000000}"/>
    <hyperlink ref="M149" r:id="rId143" location="R117" display="https://www.ncbi.nlm.nih.gov/pmc/articles/PMC5788731/?tool=pmcentrez - R117" xr:uid="{00000000-0004-0000-0100-00008E000000}"/>
    <hyperlink ref="M150" r:id="rId144" location="R31" display="https://www.ncbi.nlm.nih.gov/pmc/articles/PMC5788731/?tool=pmcentrez - R31" xr:uid="{00000000-0004-0000-0100-00008F000000}"/>
    <hyperlink ref="M151" r:id="rId145" location="R32" display="https://www.ncbi.nlm.nih.gov/pmc/articles/PMC5788731/?tool=pmcentrez - R32" xr:uid="{00000000-0004-0000-0100-000090000000}"/>
    <hyperlink ref="M152" r:id="rId146" location="R165" display="https://www.ncbi.nlm.nih.gov/pmc/articles/PMC5788731/?tool=pmcentrez - R165" xr:uid="{00000000-0004-0000-0100-000091000000}"/>
    <hyperlink ref="M153" r:id="rId147" location="R165" display="https://www.ncbi.nlm.nih.gov/pmc/articles/PMC5788731/?tool=pmcentrez - R165" xr:uid="{00000000-0004-0000-0100-000092000000}"/>
    <hyperlink ref="M154" r:id="rId148" location="R165" display="https://www.ncbi.nlm.nih.gov/pmc/articles/PMC5788731/?tool=pmcentrez - R165" xr:uid="{00000000-0004-0000-0100-000093000000}"/>
    <hyperlink ref="M155" r:id="rId149" location="R165" display="https://www.ncbi.nlm.nih.gov/pmc/articles/PMC5788731/?tool=pmcentrez - R165" xr:uid="{00000000-0004-0000-0100-000094000000}"/>
    <hyperlink ref="M156" r:id="rId150" location="R165" display="https://www.ncbi.nlm.nih.gov/pmc/articles/PMC5788731/?tool=pmcentrez - R165" xr:uid="{00000000-0004-0000-0100-000095000000}"/>
    <hyperlink ref="M157" r:id="rId151" location="R170" display="https://www.ncbi.nlm.nih.gov/pmc/articles/PMC5788731/?tool=pmcentrez - R170" xr:uid="{00000000-0004-0000-0100-000096000000}"/>
    <hyperlink ref="M158" r:id="rId152" location="R170" display="https://www.ncbi.nlm.nih.gov/pmc/articles/PMC5788731/?tool=pmcentrez - R170" xr:uid="{00000000-0004-0000-0100-000097000000}"/>
    <hyperlink ref="M159" r:id="rId153" location="R80" display="https://www.ncbi.nlm.nih.gov/pmc/articles/PMC5788731/?tool=pmcentrez - R80" xr:uid="{00000000-0004-0000-0100-000098000000}"/>
    <hyperlink ref="M160" r:id="rId154" location="R3" display="https://www.ncbi.nlm.nih.gov/pmc/articles/PMC5788731/?tool=pmcentrez - R3" xr:uid="{00000000-0004-0000-0100-000099000000}"/>
    <hyperlink ref="M161" r:id="rId155" location="R3" display="https://www.ncbi.nlm.nih.gov/pmc/articles/PMC5788731/?tool=pmcentrez - R3" xr:uid="{00000000-0004-0000-0100-00009A000000}"/>
    <hyperlink ref="M162" r:id="rId156" location="R3" display="https://www.ncbi.nlm.nih.gov/pmc/articles/PMC5788731/?tool=pmcentrez - R3" xr:uid="{00000000-0004-0000-0100-00009B000000}"/>
    <hyperlink ref="M163" r:id="rId157" location="R127" display="https://www.ncbi.nlm.nih.gov/pmc/articles/PMC5788731/?tool=pmcentrez - R127" xr:uid="{00000000-0004-0000-0100-00009C000000}"/>
    <hyperlink ref="M164" r:id="rId158" location="R127" display="https://www.ncbi.nlm.nih.gov/pmc/articles/PMC5788731/?tool=pmcentrez - R127" xr:uid="{00000000-0004-0000-0100-00009D000000}"/>
    <hyperlink ref="M165" r:id="rId159" location="R127" display="https://www.ncbi.nlm.nih.gov/pmc/articles/PMC5788731/?tool=pmcentrez - R127" xr:uid="{00000000-0004-0000-0100-00009E000000}"/>
    <hyperlink ref="M166" r:id="rId160" location="R127" display="https://www.ncbi.nlm.nih.gov/pmc/articles/PMC5788731/?tool=pmcentrez - R127" xr:uid="{00000000-0004-0000-0100-00009F000000}"/>
    <hyperlink ref="M167" r:id="rId161" location="R127" display="https://www.ncbi.nlm.nih.gov/pmc/articles/PMC5788731/?tool=pmcentrez - R127" xr:uid="{00000000-0004-0000-0100-0000A0000000}"/>
    <hyperlink ref="M168" r:id="rId162" location="R127" display="https://www.ncbi.nlm.nih.gov/pmc/articles/PMC5788731/?tool=pmcentrez - R127" xr:uid="{00000000-0004-0000-0100-0000A1000000}"/>
    <hyperlink ref="M169" r:id="rId163" location="R3" display="https://www.ncbi.nlm.nih.gov/pmc/articles/PMC5788731/?tool=pmcentrez - R3" xr:uid="{00000000-0004-0000-0100-0000A2000000}"/>
    <hyperlink ref="M170" r:id="rId164" location="R3" display="https://www.ncbi.nlm.nih.gov/pmc/articles/PMC5788731/?tool=pmcentrez - R3" xr:uid="{00000000-0004-0000-0100-0000A3000000}"/>
    <hyperlink ref="M171" r:id="rId165" location="R3" display="https://www.ncbi.nlm.nih.gov/pmc/articles/PMC5788731/?tool=pmcentrez - R3" xr:uid="{00000000-0004-0000-0100-0000A4000000}"/>
    <hyperlink ref="M172" r:id="rId166" location="R127" display="https://www.ncbi.nlm.nih.gov/pmc/articles/PMC5788731/?tool=pmcentrez - R127" xr:uid="{00000000-0004-0000-0100-0000A5000000}"/>
    <hyperlink ref="M173" r:id="rId167" location="R127" display="https://www.ncbi.nlm.nih.gov/pmc/articles/PMC5788731/?tool=pmcentrez - R127" xr:uid="{00000000-0004-0000-0100-0000A6000000}"/>
    <hyperlink ref="M174" r:id="rId168" location="R127" display="https://www.ncbi.nlm.nih.gov/pmc/articles/PMC5788731/?tool=pmcentrez - R127" xr:uid="{00000000-0004-0000-0100-0000A7000000}"/>
    <hyperlink ref="M175" r:id="rId169" location="R46" display="https://www.ncbi.nlm.nih.gov/pmc/articles/PMC5788731/?tool=pmcentrez - R46" xr:uid="{00000000-0004-0000-0100-0000A8000000}"/>
    <hyperlink ref="M176" r:id="rId170" location="R46" display="https://www.ncbi.nlm.nih.gov/pmc/articles/PMC5788731/?tool=pmcentrez - R46" xr:uid="{00000000-0004-0000-0100-0000A9000000}"/>
    <hyperlink ref="M177" r:id="rId171" location="R46" display="https://www.ncbi.nlm.nih.gov/pmc/articles/PMC5788731/?tool=pmcentrez - R46" xr:uid="{00000000-0004-0000-0100-0000AA000000}"/>
    <hyperlink ref="M178" r:id="rId172" location="R46" display="https://www.ncbi.nlm.nih.gov/pmc/articles/PMC5788731/?tool=pmcentrez - R46" xr:uid="{00000000-0004-0000-0100-0000AB000000}"/>
    <hyperlink ref="M179" r:id="rId173" location="R46" display="https://www.ncbi.nlm.nih.gov/pmc/articles/PMC5788731/?tool=pmcentrez - R46" xr:uid="{00000000-0004-0000-0100-0000AC000000}"/>
    <hyperlink ref="M180" r:id="rId174" location="R46" display="https://www.ncbi.nlm.nih.gov/pmc/articles/PMC5788731/?tool=pmcentrez - R46" xr:uid="{00000000-0004-0000-0100-0000AD000000}"/>
    <hyperlink ref="M181" r:id="rId175" location="R46" display="https://www.ncbi.nlm.nih.gov/pmc/articles/PMC5788731/?tool=pmcentrez - R46" xr:uid="{00000000-0004-0000-0100-0000AE000000}"/>
    <hyperlink ref="M182" r:id="rId176" location="R46" display="https://www.ncbi.nlm.nih.gov/pmc/articles/PMC5788731/?tool=pmcentrez - R46" xr:uid="{00000000-0004-0000-0100-0000AF000000}"/>
    <hyperlink ref="M183" r:id="rId177" location="R46" display="https://www.ncbi.nlm.nih.gov/pmc/articles/PMC5788731/?tool=pmcentrez - R46" xr:uid="{00000000-0004-0000-0100-0000B0000000}"/>
    <hyperlink ref="M184" r:id="rId178" location="R46" display="https://www.ncbi.nlm.nih.gov/pmc/articles/PMC5788731/?tool=pmcentrez - R46" xr:uid="{00000000-0004-0000-0100-0000B1000000}"/>
    <hyperlink ref="M185" r:id="rId179" location="R46" display="https://www.ncbi.nlm.nih.gov/pmc/articles/PMC5788731/?tool=pmcentrez - R46" xr:uid="{00000000-0004-0000-0100-0000B2000000}"/>
    <hyperlink ref="M186" r:id="rId180" location="R46" display="https://www.ncbi.nlm.nih.gov/pmc/articles/PMC5788731/?tool=pmcentrez - R46" xr:uid="{00000000-0004-0000-0100-0000B3000000}"/>
    <hyperlink ref="M187" r:id="rId181" location="R46" display="https://www.ncbi.nlm.nih.gov/pmc/articles/PMC5788731/?tool=pmcentrez - R46" xr:uid="{00000000-0004-0000-0100-0000B4000000}"/>
    <hyperlink ref="M188" r:id="rId182" location="R46" display="https://www.ncbi.nlm.nih.gov/pmc/articles/PMC5788731/?tool=pmcentrez - R46" xr:uid="{00000000-0004-0000-0100-0000B5000000}"/>
    <hyperlink ref="M189" r:id="rId183" location="R46" display="https://www.ncbi.nlm.nih.gov/pmc/articles/PMC5788731/?tool=pmcentrez - R46" xr:uid="{00000000-0004-0000-0100-0000B6000000}"/>
    <hyperlink ref="M190" r:id="rId184" location="R46" display="https://www.ncbi.nlm.nih.gov/pmc/articles/PMC5788731/?tool=pmcentrez - R46" xr:uid="{00000000-0004-0000-0100-0000B7000000}"/>
    <hyperlink ref="M191" r:id="rId185" location="R46" display="https://www.ncbi.nlm.nih.gov/pmc/articles/PMC5788731/?tool=pmcentrez - R46" xr:uid="{00000000-0004-0000-0100-0000B8000000}"/>
    <hyperlink ref="M192" r:id="rId186" location="R46" display="https://www.ncbi.nlm.nih.gov/pmc/articles/PMC5788731/?tool=pmcentrez - R46" xr:uid="{00000000-0004-0000-0100-0000B9000000}"/>
    <hyperlink ref="M193" r:id="rId187" location="R46" display="https://www.ncbi.nlm.nih.gov/pmc/articles/PMC5788731/?tool=pmcentrez - R46" xr:uid="{00000000-0004-0000-0100-0000BA000000}"/>
    <hyperlink ref="M194" r:id="rId188" location="R46" display="https://www.ncbi.nlm.nih.gov/pmc/articles/PMC5788731/?tool=pmcentrez - R46" xr:uid="{00000000-0004-0000-0100-0000BB000000}"/>
    <hyperlink ref="M195" r:id="rId189" location="R94" display="https://www.ncbi.nlm.nih.gov/pmc/articles/PMC5788731/?tool=pmcentrez - R94" xr:uid="{00000000-0004-0000-0100-0000BC000000}"/>
    <hyperlink ref="M196" r:id="rId190" location="R94" display="https://www.ncbi.nlm.nih.gov/pmc/articles/PMC5788731/?tool=pmcentrez - R94" xr:uid="{00000000-0004-0000-0100-0000BD000000}"/>
    <hyperlink ref="M197" r:id="rId191" location="R94" display="https://www.ncbi.nlm.nih.gov/pmc/articles/PMC5788731/?tool=pmcentrez - R94" xr:uid="{00000000-0004-0000-0100-0000BE000000}"/>
    <hyperlink ref="M198" r:id="rId192" location="R94" display="https://www.ncbi.nlm.nih.gov/pmc/articles/PMC5788731/?tool=pmcentrez - R94" xr:uid="{00000000-0004-0000-0100-0000BF000000}"/>
    <hyperlink ref="M199" r:id="rId193" location="R94" display="https://www.ncbi.nlm.nih.gov/pmc/articles/PMC5788731/?tool=pmcentrez - R94" xr:uid="{00000000-0004-0000-0100-0000C0000000}"/>
    <hyperlink ref="M200" r:id="rId194" location="R94" display="https://www.ncbi.nlm.nih.gov/pmc/articles/PMC5788731/?tool=pmcentrez - R94" xr:uid="{00000000-0004-0000-0100-0000C1000000}"/>
    <hyperlink ref="M201" r:id="rId195" location="R46" display="https://www.ncbi.nlm.nih.gov/pmc/articles/PMC5788731/?tool=pmcentrez - R46" xr:uid="{00000000-0004-0000-0100-0000C2000000}"/>
    <hyperlink ref="M202" r:id="rId196" location="R46" display="https://www.ncbi.nlm.nih.gov/pmc/articles/PMC5788731/?tool=pmcentrez - R46" xr:uid="{00000000-0004-0000-0100-0000C3000000}"/>
    <hyperlink ref="M203" r:id="rId197" location="R46" display="https://www.ncbi.nlm.nih.gov/pmc/articles/PMC5788731/?tool=pmcentrez - R46" xr:uid="{00000000-0004-0000-0100-0000C4000000}"/>
    <hyperlink ref="M204" r:id="rId198" location="R46" display="https://www.ncbi.nlm.nih.gov/pmc/articles/PMC5788731/?tool=pmcentrez - R46" xr:uid="{00000000-0004-0000-0100-0000C5000000}"/>
    <hyperlink ref="M205" r:id="rId199" location="R46" display="https://www.ncbi.nlm.nih.gov/pmc/articles/PMC5788731/?tool=pmcentrez - R46" xr:uid="{00000000-0004-0000-0100-0000C6000000}"/>
    <hyperlink ref="M206" r:id="rId200" location="R46" display="https://www.ncbi.nlm.nih.gov/pmc/articles/PMC5788731/?tool=pmcentrez - R46" xr:uid="{00000000-0004-0000-0100-0000C7000000}"/>
    <hyperlink ref="M207" r:id="rId201" location="R11" display="https://www.ncbi.nlm.nih.gov/pmc/articles/PMC5788731/?tool=pmcentrez - R11" xr:uid="{00000000-0004-0000-0100-0000C8000000}"/>
    <hyperlink ref="M208" r:id="rId202" location="R11" display="https://www.ncbi.nlm.nih.gov/pmc/articles/PMC5788731/?tool=pmcentrez - R11" xr:uid="{00000000-0004-0000-0100-0000C9000000}"/>
    <hyperlink ref="M209" r:id="rId203" location="R11" display="https://www.ncbi.nlm.nih.gov/pmc/articles/PMC5788731/?tool=pmcentrez - R11" xr:uid="{00000000-0004-0000-0100-0000CA000000}"/>
    <hyperlink ref="M210" r:id="rId204" location="R11" display="https://www.ncbi.nlm.nih.gov/pmc/articles/PMC5788731/?tool=pmcentrez - R11" xr:uid="{00000000-0004-0000-0100-0000CB000000}"/>
    <hyperlink ref="M211" r:id="rId205" location="R11" display="https://www.ncbi.nlm.nih.gov/pmc/articles/PMC5788731/?tool=pmcentrez - R11" xr:uid="{00000000-0004-0000-0100-0000CC000000}"/>
    <hyperlink ref="M212" r:id="rId206" location="R11" display="https://www.ncbi.nlm.nih.gov/pmc/articles/PMC5788731/?tool=pmcentrez - R11" xr:uid="{00000000-0004-0000-0100-0000CD000000}"/>
    <hyperlink ref="M213" r:id="rId207" location="R11" display="https://www.ncbi.nlm.nih.gov/pmc/articles/PMC5788731/?tool=pmcentrez - R11" xr:uid="{00000000-0004-0000-0100-0000CE000000}"/>
    <hyperlink ref="M214" r:id="rId208" location="R11" display="https://www.ncbi.nlm.nih.gov/pmc/articles/PMC5788731/?tool=pmcentrez - R11" xr:uid="{00000000-0004-0000-0100-0000CF000000}"/>
    <hyperlink ref="M215" r:id="rId209" location="R11" display="https://www.ncbi.nlm.nih.gov/pmc/articles/PMC5788731/?tool=pmcentrez - R11" xr:uid="{00000000-0004-0000-0100-0000D0000000}"/>
    <hyperlink ref="M216" r:id="rId210" location="R11" display="https://www.ncbi.nlm.nih.gov/pmc/articles/PMC5788731/?tool=pmcentrez - R11" xr:uid="{00000000-0004-0000-0100-0000D1000000}"/>
    <hyperlink ref="M217" r:id="rId211" location="R11" display="https://www.ncbi.nlm.nih.gov/pmc/articles/PMC5788731/?tool=pmcentrez - R11" xr:uid="{00000000-0004-0000-0100-0000D2000000}"/>
    <hyperlink ref="M218" r:id="rId212" location="R11" display="https://www.ncbi.nlm.nih.gov/pmc/articles/PMC5788731/?tool=pmcentrez - R11" xr:uid="{00000000-0004-0000-0100-0000D3000000}"/>
    <hyperlink ref="M219" r:id="rId213" location="R11" display="https://www.ncbi.nlm.nih.gov/pmc/articles/PMC5788731/?tool=pmcentrez - R11" xr:uid="{00000000-0004-0000-0100-0000D4000000}"/>
    <hyperlink ref="M220" r:id="rId214" location="R11" display="https://www.ncbi.nlm.nih.gov/pmc/articles/PMC5788731/?tool=pmcentrez - R11" xr:uid="{00000000-0004-0000-0100-0000D5000000}"/>
    <hyperlink ref="M221" r:id="rId215" location="R11" display="https://www.ncbi.nlm.nih.gov/pmc/articles/PMC5788731/?tool=pmcentrez - R11" xr:uid="{00000000-0004-0000-0100-0000D6000000}"/>
    <hyperlink ref="M222" r:id="rId216" location="R11" display="https://www.ncbi.nlm.nih.gov/pmc/articles/PMC5788731/?tool=pmcentrez - R11" xr:uid="{00000000-0004-0000-0100-0000D7000000}"/>
    <hyperlink ref="M223" r:id="rId217" location="R94" display="https://www.ncbi.nlm.nih.gov/pmc/articles/PMC5788731/?tool=pmcentrez - R94" xr:uid="{00000000-0004-0000-0100-0000D8000000}"/>
    <hyperlink ref="M224" r:id="rId218" location="R94" display="https://www.ncbi.nlm.nih.gov/pmc/articles/PMC5788731/?tool=pmcentrez - R94" xr:uid="{00000000-0004-0000-0100-0000D9000000}"/>
    <hyperlink ref="M225" r:id="rId219" location="R94" display="https://www.ncbi.nlm.nih.gov/pmc/articles/PMC5788731/?tool=pmcentrez - R94" xr:uid="{00000000-0004-0000-0100-0000DA000000}"/>
    <hyperlink ref="M226" r:id="rId220" location="R94" display="https://www.ncbi.nlm.nih.gov/pmc/articles/PMC5788731/?tool=pmcentrez - R94" xr:uid="{00000000-0004-0000-0100-0000DB000000}"/>
    <hyperlink ref="M227" r:id="rId221" location="R94" display="https://www.ncbi.nlm.nih.gov/pmc/articles/PMC5788731/?tool=pmcentrez - R94" xr:uid="{00000000-0004-0000-0100-0000DC000000}"/>
    <hyperlink ref="M228" r:id="rId222" location="R94" display="https://www.ncbi.nlm.nih.gov/pmc/articles/PMC5788731/?tool=pmcentrez - R94" xr:uid="{00000000-0004-0000-0100-0000DD000000}"/>
    <hyperlink ref="M229" r:id="rId223" location="R46" display="https://www.ncbi.nlm.nih.gov/pmc/articles/PMC5788731/?tool=pmcentrez - R46" xr:uid="{00000000-0004-0000-0100-0000DE000000}"/>
    <hyperlink ref="M230" r:id="rId224" location="R46" display="https://www.ncbi.nlm.nih.gov/pmc/articles/PMC5788731/?tool=pmcentrez - R46" xr:uid="{00000000-0004-0000-0100-0000DF000000}"/>
    <hyperlink ref="M231" r:id="rId225" location="R46" display="https://www.ncbi.nlm.nih.gov/pmc/articles/PMC5788731/?tool=pmcentrez - R46" xr:uid="{00000000-0004-0000-0100-0000E0000000}"/>
    <hyperlink ref="M232" r:id="rId226" location="R46" display="https://www.ncbi.nlm.nih.gov/pmc/articles/PMC5788731/?tool=pmcentrez - R46" xr:uid="{00000000-0004-0000-0100-0000E1000000}"/>
    <hyperlink ref="M233" r:id="rId227" location="R12" display="https://www.ncbi.nlm.nih.gov/pmc/articles/PMC5788731/?tool=pmcentrez - R12" xr:uid="{00000000-0004-0000-0100-0000E2000000}"/>
    <hyperlink ref="M234" r:id="rId228" location="R12" display="https://www.ncbi.nlm.nih.gov/pmc/articles/PMC5788731/?tool=pmcentrez - R12" xr:uid="{00000000-0004-0000-0100-0000E3000000}"/>
    <hyperlink ref="M235" r:id="rId229" location="R12" display="https://www.ncbi.nlm.nih.gov/pmc/articles/PMC5788731/?tool=pmcentrez - R12" xr:uid="{00000000-0004-0000-0100-0000E4000000}"/>
    <hyperlink ref="M236" r:id="rId230" location="R94" display="https://www.ncbi.nlm.nih.gov/pmc/articles/PMC5788731/?tool=pmcentrez - R94" xr:uid="{00000000-0004-0000-0100-0000E5000000}"/>
    <hyperlink ref="M237" r:id="rId231" location="R94" display="https://www.ncbi.nlm.nih.gov/pmc/articles/PMC5788731/?tool=pmcentrez - R94" xr:uid="{00000000-0004-0000-0100-0000E6000000}"/>
    <hyperlink ref="M238" r:id="rId232" location="R94" display="https://www.ncbi.nlm.nih.gov/pmc/articles/PMC5788731/?tool=pmcentrez - R94" xr:uid="{00000000-0004-0000-0100-0000E7000000}"/>
    <hyperlink ref="M239" r:id="rId233" location="R94" display="https://www.ncbi.nlm.nih.gov/pmc/articles/PMC5788731/?tool=pmcentrez - R94" xr:uid="{00000000-0004-0000-0100-0000E8000000}"/>
    <hyperlink ref="M240" r:id="rId234" location="R94" display="https://www.ncbi.nlm.nih.gov/pmc/articles/PMC5788731/?tool=pmcentrez - R94" xr:uid="{00000000-0004-0000-0100-0000E9000000}"/>
    <hyperlink ref="M241" r:id="rId235" location="R94" display="https://www.ncbi.nlm.nih.gov/pmc/articles/PMC5788731/?tool=pmcentrez - R94" xr:uid="{00000000-0004-0000-0100-0000EA000000}"/>
    <hyperlink ref="M242" r:id="rId236" location="R94" display="https://www.ncbi.nlm.nih.gov/pmc/articles/PMC5788731/?tool=pmcentrez - R94" xr:uid="{00000000-0004-0000-0100-0000EB000000}"/>
    <hyperlink ref="M243" r:id="rId237" location="R94" display="https://www.ncbi.nlm.nih.gov/pmc/articles/PMC5788731/?tool=pmcentrez - R94" xr:uid="{00000000-0004-0000-0100-0000EC000000}"/>
    <hyperlink ref="M244" r:id="rId238" location="R141" display="https://www.ncbi.nlm.nih.gov/pmc/articles/PMC5788731/?tool=pmcentrez - R141" xr:uid="{00000000-0004-0000-0100-0000ED000000}"/>
    <hyperlink ref="M245" r:id="rId239" location="R141" display="https://www.ncbi.nlm.nih.gov/pmc/articles/PMC5788731/?tool=pmcentrez - R141" xr:uid="{00000000-0004-0000-0100-0000EE000000}"/>
    <hyperlink ref="M246" r:id="rId240" location="R53" display="https://www.ncbi.nlm.nih.gov/pmc/articles/PMC5788731/?tool=pmcentrez - R53" xr:uid="{00000000-0004-0000-0100-0000EF000000}"/>
    <hyperlink ref="M247" r:id="rId241" location="R53" display="https://www.ncbi.nlm.nih.gov/pmc/articles/PMC5788731/?tool=pmcentrez - R53" xr:uid="{00000000-0004-0000-0100-0000F0000000}"/>
    <hyperlink ref="M248" r:id="rId242" location="R53" display="https://www.ncbi.nlm.nih.gov/pmc/articles/PMC5788731/?tool=pmcentrez - R53" xr:uid="{00000000-0004-0000-0100-0000F1000000}"/>
    <hyperlink ref="M249" r:id="rId243" location="R181" display="https://www.ncbi.nlm.nih.gov/pmc/articles/PMC5788731/?tool=pmcentrez - R181" xr:uid="{00000000-0004-0000-0100-0000F2000000}"/>
    <hyperlink ref="M250" r:id="rId244" location="R181" display="https://www.ncbi.nlm.nih.gov/pmc/articles/PMC5788731/?tool=pmcentrez - R181" xr:uid="{00000000-0004-0000-0100-0000F3000000}"/>
    <hyperlink ref="M251" r:id="rId245" location="R181" display="https://www.ncbi.nlm.nih.gov/pmc/articles/PMC5788731/?tool=pmcentrez - R181" xr:uid="{00000000-0004-0000-0100-0000F4000000}"/>
    <hyperlink ref="M252" r:id="rId246" location="R38" display="https://www.ncbi.nlm.nih.gov/pmc/articles/PMC5788731/?tool=pmcentrez - R38" xr:uid="{00000000-0004-0000-0100-0000F5000000}"/>
    <hyperlink ref="M253" r:id="rId247" location="R38" display="https://www.ncbi.nlm.nih.gov/pmc/articles/PMC5788731/?tool=pmcentrez - R38" xr:uid="{00000000-0004-0000-0100-0000F6000000}"/>
    <hyperlink ref="M254" r:id="rId248" location="R38" display="https://www.ncbi.nlm.nih.gov/pmc/articles/PMC5788731/?tool=pmcentrez - R38" xr:uid="{00000000-0004-0000-0100-0000F7000000}"/>
    <hyperlink ref="M255" r:id="rId249" location="R38" display="https://www.ncbi.nlm.nih.gov/pmc/articles/PMC5788731/?tool=pmcentrez - R38" xr:uid="{00000000-0004-0000-0100-0000F8000000}"/>
    <hyperlink ref="M256" r:id="rId250" location="R38" display="https://www.ncbi.nlm.nih.gov/pmc/articles/PMC5788731/?tool=pmcentrez - R38" xr:uid="{00000000-0004-0000-0100-0000F9000000}"/>
    <hyperlink ref="M257" r:id="rId251" location="R36" display="https://www.ncbi.nlm.nih.gov/pmc/articles/PMC5788731/?tool=pmcentrez - R36" xr:uid="{00000000-0004-0000-0100-0000FA000000}"/>
    <hyperlink ref="M258" r:id="rId252" location="R38" display="https://www.ncbi.nlm.nih.gov/pmc/articles/PMC5788731/?tool=pmcentrez - R38" xr:uid="{00000000-0004-0000-0100-0000FB000000}"/>
    <hyperlink ref="M259" r:id="rId253" location="R36" display="https://www.ncbi.nlm.nih.gov/pmc/articles/PMC5788731/?tool=pmcentrez - R36" xr:uid="{00000000-0004-0000-0100-0000FC000000}"/>
    <hyperlink ref="M260" r:id="rId254" location="R76" display="https://www.ncbi.nlm.nih.gov/pmc/articles/PMC5788731/?tool=pmcentrez - R76" xr:uid="{00000000-0004-0000-0100-0000FD000000}"/>
    <hyperlink ref="M261" r:id="rId255" location="R76" display="https://www.ncbi.nlm.nih.gov/pmc/articles/PMC5788731/?tool=pmcentrez - R76" xr:uid="{00000000-0004-0000-0100-0000FE000000}"/>
    <hyperlink ref="M262" r:id="rId256" location="R76" display="https://www.ncbi.nlm.nih.gov/pmc/articles/PMC5788731/?tool=pmcentrez - R76" xr:uid="{00000000-0004-0000-0100-0000FF000000}"/>
    <hyperlink ref="M266" r:id="rId257" location="R183" display="https://www.ncbi.nlm.nih.gov/pmc/articles/PMC5788731/?tool=pmcentrez - R183" xr:uid="{00000000-0004-0000-0100-000000010000}"/>
    <hyperlink ref="M267" r:id="rId258" location="R183" display="https://www.ncbi.nlm.nih.gov/pmc/articles/PMC5788731/?tool=pmcentrez - R183" xr:uid="{00000000-0004-0000-0100-000001010000}"/>
    <hyperlink ref="M268" r:id="rId259" location="R183" display="https://www.ncbi.nlm.nih.gov/pmc/articles/PMC5788731/?tool=pmcentrez - R183" xr:uid="{00000000-0004-0000-0100-000002010000}"/>
    <hyperlink ref="M269" r:id="rId260" location="R183" display="https://www.ncbi.nlm.nih.gov/pmc/articles/PMC5788731/?tool=pmcentrez - R183" xr:uid="{00000000-0004-0000-0100-000003010000}"/>
    <hyperlink ref="M270" r:id="rId261" location="R11" display="https://www.ncbi.nlm.nih.gov/pmc/articles/PMC5788731/?tool=pmcentrez - R11" xr:uid="{00000000-0004-0000-0100-000004010000}"/>
    <hyperlink ref="M271" r:id="rId262" location="R11" display="https://www.ncbi.nlm.nih.gov/pmc/articles/PMC5788731/?tool=pmcentrez - R11" xr:uid="{00000000-0004-0000-0100-000005010000}"/>
    <hyperlink ref="M272" r:id="rId263" location="R11" display="https://www.ncbi.nlm.nih.gov/pmc/articles/PMC5788731/?tool=pmcentrez - R11" xr:uid="{00000000-0004-0000-0100-000006010000}"/>
    <hyperlink ref="M273" r:id="rId264" location="R11" display="https://www.ncbi.nlm.nih.gov/pmc/articles/PMC5788731/?tool=pmcentrez - R11" xr:uid="{00000000-0004-0000-0100-000007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0"/>
  <sheetViews>
    <sheetView topLeftCell="C3" zoomScale="115" zoomScaleNormal="115" workbookViewId="0">
      <selection activeCell="G4" sqref="G4"/>
    </sheetView>
  </sheetViews>
  <sheetFormatPr defaultRowHeight="14.4" x14ac:dyDescent="0.3"/>
  <cols>
    <col min="1" max="1" width="12.44140625" bestFit="1" customWidth="1"/>
    <col min="2" max="2" width="30.33203125" bestFit="1" customWidth="1"/>
    <col min="3" max="3" width="21.109375" bestFit="1" customWidth="1"/>
    <col min="4" max="4" width="16" bestFit="1" customWidth="1"/>
    <col min="5" max="5" width="28.88671875" bestFit="1" customWidth="1"/>
    <col min="6" max="6" width="10.33203125" bestFit="1" customWidth="1"/>
    <col min="7" max="7" width="40.6640625" style="29" bestFit="1" customWidth="1"/>
    <col min="8" max="8" width="19.88671875" bestFit="1" customWidth="1"/>
    <col min="9" max="9" width="30.33203125" style="29" bestFit="1" customWidth="1"/>
    <col min="10" max="10" width="18.44140625" bestFit="1" customWidth="1"/>
    <col min="11" max="11" width="16.5546875" bestFit="1" customWidth="1"/>
    <col min="12" max="12" width="28.109375" bestFit="1" customWidth="1"/>
    <col min="13" max="13" width="13.88671875" bestFit="1" customWidth="1"/>
    <col min="14" max="14" width="26.44140625" bestFit="1" customWidth="1"/>
    <col min="15" max="15" width="20" bestFit="1" customWidth="1"/>
  </cols>
  <sheetData>
    <row r="2" spans="2:15" s="29" customFormat="1" x14ac:dyDescent="0.3">
      <c r="B2" s="32" t="s">
        <v>863</v>
      </c>
      <c r="C2" s="33">
        <v>200000</v>
      </c>
      <c r="D2" s="29" t="s">
        <v>866</v>
      </c>
      <c r="E2" s="33">
        <f>SUM($K$11:$K$29)</f>
        <v>190000</v>
      </c>
      <c r="G2" s="32"/>
      <c r="I2" s="32"/>
      <c r="K2" s="32"/>
      <c r="M2" s="32"/>
    </row>
    <row r="3" spans="2:15" s="29" customFormat="1" x14ac:dyDescent="0.3">
      <c r="B3" s="32" t="s">
        <v>854</v>
      </c>
      <c r="C3" s="29">
        <v>194897</v>
      </c>
      <c r="D3" s="29" t="s">
        <v>867</v>
      </c>
      <c r="E3" s="41">
        <f>SUM(M11:M29)</f>
        <v>15759.600216450217</v>
      </c>
      <c r="G3" s="32"/>
      <c r="I3" s="32"/>
      <c r="K3" s="32"/>
      <c r="M3" s="32"/>
    </row>
    <row r="4" spans="2:15" s="29" customFormat="1" x14ac:dyDescent="0.3">
      <c r="B4" s="32" t="s">
        <v>855</v>
      </c>
      <c r="C4" s="29">
        <v>2061</v>
      </c>
      <c r="E4" s="32"/>
      <c r="G4" s="32"/>
      <c r="I4" s="32"/>
      <c r="K4" s="32"/>
      <c r="M4" s="32"/>
    </row>
    <row r="5" spans="2:15" s="29" customFormat="1" x14ac:dyDescent="0.3">
      <c r="B5" s="32" t="s">
        <v>856</v>
      </c>
      <c r="C5" s="29">
        <f>$C$4/$C$3</f>
        <v>1.0574816441505E-2</v>
      </c>
      <c r="E5" s="32"/>
      <c r="G5" s="32"/>
      <c r="I5" s="32"/>
      <c r="K5" s="32"/>
      <c r="M5" s="32"/>
    </row>
    <row r="6" spans="2:15" s="29" customFormat="1" x14ac:dyDescent="0.3">
      <c r="B6" s="32" t="s">
        <v>862</v>
      </c>
      <c r="C6" s="29">
        <f ca="1">SUM($O$11:$O$30)</f>
        <v>1971.1729640805941</v>
      </c>
      <c r="E6" s="32"/>
      <c r="G6" s="32"/>
      <c r="I6" s="32"/>
      <c r="K6" s="32"/>
      <c r="M6" s="32"/>
    </row>
    <row r="7" spans="2:15" s="29" customFormat="1" x14ac:dyDescent="0.3">
      <c r="B7" s="32" t="s">
        <v>864</v>
      </c>
      <c r="C7" s="29">
        <f ca="1">$C$4-$C$6</f>
        <v>89.827035919405944</v>
      </c>
      <c r="E7" s="32"/>
      <c r="G7" s="32"/>
      <c r="I7" s="32"/>
      <c r="K7" s="32"/>
      <c r="M7" s="32"/>
    </row>
    <row r="8" spans="2:15" s="29" customFormat="1" x14ac:dyDescent="0.3">
      <c r="C8" s="32"/>
      <c r="E8" s="32"/>
      <c r="G8" s="32"/>
      <c r="I8" s="32"/>
      <c r="K8" s="32"/>
      <c r="M8" s="32"/>
    </row>
    <row r="9" spans="2:15" x14ac:dyDescent="0.3">
      <c r="B9" s="30"/>
      <c r="F9" s="55" t="s">
        <v>849</v>
      </c>
      <c r="G9" s="55"/>
      <c r="H9" s="55"/>
      <c r="I9" s="55"/>
      <c r="J9" s="55"/>
    </row>
    <row r="10" spans="2:15" x14ac:dyDescent="0.3">
      <c r="B10" s="39" t="s">
        <v>838</v>
      </c>
      <c r="C10" s="40" t="s">
        <v>844</v>
      </c>
      <c r="D10" s="40" t="s">
        <v>839</v>
      </c>
      <c r="E10" s="40" t="s">
        <v>840</v>
      </c>
      <c r="F10" s="40" t="s">
        <v>845</v>
      </c>
      <c r="G10" s="40" t="s">
        <v>850</v>
      </c>
      <c r="H10" s="40" t="s">
        <v>846</v>
      </c>
      <c r="I10" s="40" t="s">
        <v>848</v>
      </c>
      <c r="J10" s="40" t="s">
        <v>847</v>
      </c>
      <c r="K10" s="40" t="s">
        <v>851</v>
      </c>
      <c r="L10" s="40" t="s">
        <v>852</v>
      </c>
      <c r="M10" s="40" t="s">
        <v>853</v>
      </c>
      <c r="N10" s="40" t="s">
        <v>858</v>
      </c>
      <c r="O10" s="40" t="s">
        <v>860</v>
      </c>
    </row>
    <row r="11" spans="2:15" x14ac:dyDescent="0.3">
      <c r="B11" s="37" t="s">
        <v>135</v>
      </c>
      <c r="C11">
        <f ca="1">_xll.PsiDisUniform(Combined!I2:I10)</f>
        <v>86</v>
      </c>
      <c r="D11" s="28">
        <f>AVERAGEIF(Combined!B:B,'Model - Rough'!B11,Combined!H:H)</f>
        <v>2.7777777777777777</v>
      </c>
      <c r="E11" s="28">
        <f>52/D11</f>
        <v>18.720000000000002</v>
      </c>
      <c r="F11">
        <f>ROUNDUP(26/D11,0)</f>
        <v>10</v>
      </c>
      <c r="G11" s="29">
        <v>4</v>
      </c>
      <c r="H11" s="36">
        <f>2.56</f>
        <v>2.56</v>
      </c>
      <c r="I11" s="36">
        <f t="shared" ref="I11:I17" si="0">0.5*15</f>
        <v>7.5</v>
      </c>
      <c r="J11">
        <f>PRODUCT(MAX(F11,G11),(H11+I11))</f>
        <v>100.60000000000001</v>
      </c>
      <c r="K11">
        <v>10000</v>
      </c>
      <c r="L11">
        <f>ROUNDDOWN(K11/J11,0)</f>
        <v>99</v>
      </c>
      <c r="M11">
        <f>L11/MAX(F11,G11)</f>
        <v>9.9</v>
      </c>
      <c r="N11">
        <f>M11*$C$5</f>
        <v>0.1046906827708995</v>
      </c>
      <c r="O11">
        <f ca="1">(M11*$C$5)*(100-C11)/100</f>
        <v>1.4656695587925929E-2</v>
      </c>
    </row>
    <row r="12" spans="2:15" x14ac:dyDescent="0.3">
      <c r="B12" s="38" t="s">
        <v>167</v>
      </c>
      <c r="C12">
        <f ca="1">_xll.PsiDisUniform(Combined!I11:I19)</f>
        <v>57</v>
      </c>
      <c r="D12">
        <f>AVERAGEIF(Combined!B:B,'Model - Rough'!B12,Combined!H:H)</f>
        <v>9.1111111111111107</v>
      </c>
      <c r="E12">
        <f>52/D12</f>
        <v>5.7073170731707323</v>
      </c>
      <c r="F12" s="29">
        <f t="shared" ref="F12:F28" si="1">ROUNDUP(26/D12,0)</f>
        <v>3</v>
      </c>
      <c r="G12" s="29">
        <v>4</v>
      </c>
      <c r="H12" s="35">
        <v>1</v>
      </c>
      <c r="I12" s="35">
        <f t="shared" si="0"/>
        <v>7.5</v>
      </c>
      <c r="J12" s="29">
        <f t="shared" ref="J12:J28" si="2">PRODUCT(MAX(F12,G12),(H12+I12))</f>
        <v>34</v>
      </c>
      <c r="K12" s="29">
        <v>10000</v>
      </c>
      <c r="L12" s="29">
        <f t="shared" ref="L12:L28" si="3">ROUNDDOWN(K12/J12,0)</f>
        <v>294</v>
      </c>
      <c r="M12" s="29">
        <f t="shared" ref="M12:M28" si="4">L12/MAX(F12,G12)</f>
        <v>73.5</v>
      </c>
      <c r="N12" s="29">
        <f t="shared" ref="N12:N29" si="5">M12*$C$5</f>
        <v>0.77724900845061751</v>
      </c>
      <c r="O12" s="29">
        <f t="shared" ref="O12:O29" ca="1" si="6">(M12*$C$5)*(100-C12)/100</f>
        <v>0.33421707363376557</v>
      </c>
    </row>
    <row r="13" spans="2:15" x14ac:dyDescent="0.3">
      <c r="B13" s="38" t="s">
        <v>182</v>
      </c>
      <c r="C13">
        <f ca="1">_xll.PsiDisUniform(Combined!I20:I28)</f>
        <v>99</v>
      </c>
      <c r="D13" s="28">
        <f>AVERAGEIF(Combined!B:B,'Model - Rough'!B13,Combined!H:H)</f>
        <v>11.111111111111111</v>
      </c>
      <c r="E13" s="28">
        <f t="shared" ref="E13:E28" si="7">52/D13</f>
        <v>4.6800000000000006</v>
      </c>
      <c r="F13" s="29">
        <f t="shared" si="1"/>
        <v>3</v>
      </c>
      <c r="G13" s="29">
        <v>4</v>
      </c>
      <c r="H13" s="35">
        <v>1</v>
      </c>
      <c r="I13" s="35">
        <f t="shared" si="0"/>
        <v>7.5</v>
      </c>
      <c r="J13" s="29">
        <f t="shared" si="2"/>
        <v>34</v>
      </c>
      <c r="K13" s="29">
        <v>10000</v>
      </c>
      <c r="L13" s="29">
        <f t="shared" si="3"/>
        <v>294</v>
      </c>
      <c r="M13" s="29">
        <f t="shared" si="4"/>
        <v>73.5</v>
      </c>
      <c r="N13" s="29">
        <f t="shared" si="5"/>
        <v>0.77724900845061751</v>
      </c>
      <c r="O13" s="29">
        <f t="shared" ca="1" si="6"/>
        <v>7.7724900845061754E-3</v>
      </c>
    </row>
    <row r="14" spans="2:15" x14ac:dyDescent="0.3">
      <c r="B14" s="38" t="s">
        <v>203</v>
      </c>
      <c r="C14">
        <f ca="1">_xll.PsiDisUniform(Combined!I29:I41)</f>
        <v>96</v>
      </c>
      <c r="D14" s="28">
        <f>AVERAGEIF(Combined!B:B,'Model - Rough'!B14,Combined!H:H)</f>
        <v>4</v>
      </c>
      <c r="E14" s="28">
        <f t="shared" si="7"/>
        <v>13</v>
      </c>
      <c r="F14" s="29">
        <f t="shared" si="1"/>
        <v>7</v>
      </c>
      <c r="G14" s="29">
        <v>4</v>
      </c>
      <c r="H14" s="35">
        <v>1</v>
      </c>
      <c r="I14" s="35">
        <f t="shared" si="0"/>
        <v>7.5</v>
      </c>
      <c r="J14" s="29">
        <f t="shared" si="2"/>
        <v>59.5</v>
      </c>
      <c r="K14" s="29">
        <v>10000</v>
      </c>
      <c r="L14" s="29">
        <f t="shared" si="3"/>
        <v>168</v>
      </c>
      <c r="M14" s="29">
        <f t="shared" si="4"/>
        <v>24</v>
      </c>
      <c r="N14" s="29">
        <f t="shared" si="5"/>
        <v>0.25379559459612</v>
      </c>
      <c r="O14" s="29">
        <f t="shared" ca="1" si="6"/>
        <v>1.0151823783844801E-2</v>
      </c>
    </row>
    <row r="15" spans="2:15" x14ac:dyDescent="0.3">
      <c r="B15" s="38" t="s">
        <v>218</v>
      </c>
      <c r="C15">
        <f>Combined!I42</f>
        <v>54</v>
      </c>
      <c r="D15" s="28">
        <f>AVERAGEIF(Combined!B:B,'Model - Rough'!B15,Combined!H:H)</f>
        <v>7</v>
      </c>
      <c r="E15" s="28">
        <f t="shared" si="7"/>
        <v>7.4285714285714288</v>
      </c>
      <c r="F15" s="29">
        <f t="shared" si="1"/>
        <v>4</v>
      </c>
      <c r="G15" s="29">
        <v>4</v>
      </c>
      <c r="H15" s="35">
        <v>1</v>
      </c>
      <c r="I15" s="35">
        <f t="shared" si="0"/>
        <v>7.5</v>
      </c>
      <c r="J15" s="29">
        <f t="shared" si="2"/>
        <v>34</v>
      </c>
      <c r="K15" s="29">
        <v>10000</v>
      </c>
      <c r="L15" s="29">
        <f t="shared" si="3"/>
        <v>294</v>
      </c>
      <c r="M15" s="29">
        <f t="shared" si="4"/>
        <v>73.5</v>
      </c>
      <c r="N15" s="29">
        <f t="shared" si="5"/>
        <v>0.77724900845061751</v>
      </c>
      <c r="O15" s="29">
        <f t="shared" si="6"/>
        <v>0.35753454388728406</v>
      </c>
    </row>
    <row r="16" spans="2:15" x14ac:dyDescent="0.3">
      <c r="B16" s="38" t="s">
        <v>221</v>
      </c>
      <c r="C16">
        <f ca="1">_xll.PsiDisUniform(Combined!I43:I69)</f>
        <v>64</v>
      </c>
      <c r="D16" s="28">
        <f>AVERAGEIF(Combined!B:B,'Model - Rough'!B16,Combined!H:H)</f>
        <v>5.2222222222222223</v>
      </c>
      <c r="E16" s="28">
        <f t="shared" si="7"/>
        <v>9.9574468085106389</v>
      </c>
      <c r="F16" s="29">
        <f t="shared" si="1"/>
        <v>5</v>
      </c>
      <c r="G16" s="29">
        <v>4</v>
      </c>
      <c r="H16" s="35">
        <v>1</v>
      </c>
      <c r="I16" s="35">
        <f t="shared" si="0"/>
        <v>7.5</v>
      </c>
      <c r="J16" s="29">
        <f t="shared" si="2"/>
        <v>42.5</v>
      </c>
      <c r="K16" s="29">
        <v>10000</v>
      </c>
      <c r="L16" s="29">
        <f t="shared" si="3"/>
        <v>235</v>
      </c>
      <c r="M16" s="29">
        <f t="shared" si="4"/>
        <v>47</v>
      </c>
      <c r="N16" s="29">
        <f t="shared" si="5"/>
        <v>0.49701637275073501</v>
      </c>
      <c r="O16" s="29">
        <f t="shared" ca="1" si="6"/>
        <v>0.17892589419026461</v>
      </c>
    </row>
    <row r="17" spans="1:15" x14ac:dyDescent="0.3">
      <c r="B17" s="38" t="s">
        <v>269</v>
      </c>
      <c r="C17">
        <f ca="1">_xll.PsiDisUniform(Combined!I70:I87)</f>
        <v>83</v>
      </c>
      <c r="D17" s="28">
        <f>AVERAGEIF(Combined!B:B,'Model - Rough'!B17,Combined!H:H)</f>
        <v>4.1111111111111107</v>
      </c>
      <c r="E17" s="28">
        <f t="shared" si="7"/>
        <v>12.648648648648649</v>
      </c>
      <c r="F17" s="29">
        <f t="shared" si="1"/>
        <v>7</v>
      </c>
      <c r="G17" s="29">
        <v>4</v>
      </c>
      <c r="H17" s="29">
        <f>3.55*8</f>
        <v>28.4</v>
      </c>
      <c r="I17" s="35">
        <f t="shared" si="0"/>
        <v>7.5</v>
      </c>
      <c r="J17" s="29">
        <f t="shared" si="2"/>
        <v>251.29999999999998</v>
      </c>
      <c r="K17" s="29">
        <v>10000</v>
      </c>
      <c r="L17" s="29">
        <f t="shared" si="3"/>
        <v>39</v>
      </c>
      <c r="M17" s="29">
        <f t="shared" si="4"/>
        <v>5.5714285714285712</v>
      </c>
      <c r="N17" s="29">
        <f t="shared" si="5"/>
        <v>5.891683445981357E-2</v>
      </c>
      <c r="O17" s="29">
        <f t="shared" ca="1" si="6"/>
        <v>1.0015861858168306E-2</v>
      </c>
    </row>
    <row r="18" spans="1:15" ht="16.2" x14ac:dyDescent="0.3">
      <c r="B18" s="38" t="s">
        <v>786</v>
      </c>
      <c r="C18">
        <f ca="1">_xll.PsiDisUniform(Combined!I88:I98)</f>
        <v>100</v>
      </c>
      <c r="D18" s="28">
        <f>AVERAGEIF(Combined!B:B,'Model - Rough'!B18,Combined!H:H)</f>
        <v>80.36363636363636</v>
      </c>
      <c r="E18" s="28">
        <f t="shared" si="7"/>
        <v>0.6470588235294118</v>
      </c>
      <c r="F18" s="29">
        <f t="shared" si="1"/>
        <v>1</v>
      </c>
      <c r="G18" s="29">
        <v>4</v>
      </c>
      <c r="H18">
        <f>5/3*2.3458</f>
        <v>3.9096666666666668</v>
      </c>
      <c r="I18" s="29">
        <f>0.5*15</f>
        <v>7.5</v>
      </c>
      <c r="J18" s="29">
        <f t="shared" si="2"/>
        <v>45.638666666666666</v>
      </c>
      <c r="K18" s="29">
        <v>10000</v>
      </c>
      <c r="L18" s="29">
        <f t="shared" si="3"/>
        <v>219</v>
      </c>
      <c r="M18" s="29">
        <f t="shared" si="4"/>
        <v>54.75</v>
      </c>
      <c r="N18" s="29">
        <f t="shared" si="5"/>
        <v>0.57897120017239878</v>
      </c>
      <c r="O18" s="29">
        <f t="shared" ca="1" si="6"/>
        <v>0</v>
      </c>
    </row>
    <row r="19" spans="1:15" ht="16.2" x14ac:dyDescent="0.3">
      <c r="B19" s="38" t="s">
        <v>792</v>
      </c>
      <c r="C19">
        <f ca="1">_xll.PsiDisUniform(Combined!I99:I101)</f>
        <v>96</v>
      </c>
      <c r="D19" s="28">
        <f>AVERAGEIF(Combined!B:B,'Model - Rough'!B19,Combined!H:H)</f>
        <v>69.333333333333329</v>
      </c>
      <c r="E19" s="28">
        <f t="shared" si="7"/>
        <v>0.75</v>
      </c>
      <c r="F19" s="29">
        <f t="shared" si="1"/>
        <v>1</v>
      </c>
      <c r="G19" s="35">
        <v>1</v>
      </c>
      <c r="H19" s="35">
        <v>1</v>
      </c>
      <c r="I19" s="35">
        <v>1</v>
      </c>
      <c r="J19" s="29">
        <f t="shared" si="2"/>
        <v>2</v>
      </c>
      <c r="K19" s="29">
        <v>10000</v>
      </c>
      <c r="L19" s="29">
        <f t="shared" si="3"/>
        <v>5000</v>
      </c>
      <c r="M19" s="29">
        <f t="shared" si="4"/>
        <v>5000</v>
      </c>
      <c r="N19" s="29">
        <f t="shared" si="5"/>
        <v>52.874082207524999</v>
      </c>
      <c r="O19" s="29">
        <f t="shared" ca="1" si="6"/>
        <v>2.1149632883009999</v>
      </c>
    </row>
    <row r="20" spans="1:15" ht="16.2" x14ac:dyDescent="0.3">
      <c r="B20" s="38" t="s">
        <v>795</v>
      </c>
      <c r="C20">
        <f ca="1">_xll.PsiDisUniform(Combined!I102:I114)</f>
        <v>53</v>
      </c>
      <c r="D20" s="28">
        <f>AVERAGEIF(Combined!B:B,'Model - Rough'!B20,Combined!H:H)</f>
        <v>78</v>
      </c>
      <c r="E20" s="28">
        <f t="shared" si="7"/>
        <v>0.66666666666666663</v>
      </c>
      <c r="F20" s="29">
        <f t="shared" si="1"/>
        <v>1</v>
      </c>
      <c r="G20" s="29">
        <v>2</v>
      </c>
      <c r="H20" s="29">
        <f>50*20</f>
        <v>1000</v>
      </c>
      <c r="I20" s="29">
        <f>0.5*15</f>
        <v>7.5</v>
      </c>
      <c r="J20" s="29">
        <f t="shared" si="2"/>
        <v>2015</v>
      </c>
      <c r="K20" s="29">
        <v>10000</v>
      </c>
      <c r="L20" s="29">
        <f t="shared" si="3"/>
        <v>4</v>
      </c>
      <c r="M20" s="29">
        <f t="shared" si="4"/>
        <v>2</v>
      </c>
      <c r="N20" s="29">
        <f t="shared" si="5"/>
        <v>2.114963288301E-2</v>
      </c>
      <c r="O20" s="29">
        <f t="shared" ca="1" si="6"/>
        <v>9.9403274550147001E-3</v>
      </c>
    </row>
    <row r="21" spans="1:15" ht="16.2" x14ac:dyDescent="0.3">
      <c r="B21" s="38" t="s">
        <v>796</v>
      </c>
      <c r="C21">
        <f ca="1">_xll.PsiDisUniform(Combined!I104:I114)</f>
        <v>53</v>
      </c>
      <c r="D21" s="28">
        <f>AVERAGEIF(Combined!B:B,'Model - Rough'!B21,Combined!H:H)</f>
        <v>104</v>
      </c>
      <c r="E21" s="28">
        <f t="shared" si="7"/>
        <v>0.5</v>
      </c>
      <c r="F21" s="29">
        <f t="shared" si="1"/>
        <v>1</v>
      </c>
      <c r="G21" s="29">
        <v>2</v>
      </c>
      <c r="H21" s="29">
        <f>50*20</f>
        <v>1000</v>
      </c>
      <c r="I21" s="29">
        <f>0.5*15</f>
        <v>7.5</v>
      </c>
      <c r="J21" s="29">
        <f t="shared" si="2"/>
        <v>2015</v>
      </c>
      <c r="K21" s="29">
        <v>10000</v>
      </c>
      <c r="L21" s="29">
        <f t="shared" si="3"/>
        <v>4</v>
      </c>
      <c r="M21" s="29">
        <f t="shared" si="4"/>
        <v>2</v>
      </c>
      <c r="N21" s="29">
        <f t="shared" si="5"/>
        <v>2.114963288301E-2</v>
      </c>
      <c r="O21" s="29">
        <f t="shared" ca="1" si="6"/>
        <v>9.9403274550147001E-3</v>
      </c>
    </row>
    <row r="22" spans="1:15" x14ac:dyDescent="0.3">
      <c r="B22" s="38" t="s">
        <v>836</v>
      </c>
      <c r="C22">
        <f ca="1">_xll.PsiDisUniform(Combined!I115:I131)</f>
        <v>12</v>
      </c>
      <c r="D22" s="28">
        <f>AVERAGEIF(Combined!B:B,'Model - Rough'!B22,Combined!H:H)</f>
        <v>162.11764705882354</v>
      </c>
      <c r="E22" s="28">
        <f t="shared" si="7"/>
        <v>0.32075471698113206</v>
      </c>
      <c r="F22" s="29">
        <f t="shared" si="1"/>
        <v>1</v>
      </c>
      <c r="G22" s="35">
        <v>1</v>
      </c>
      <c r="H22" s="35">
        <v>1</v>
      </c>
      <c r="I22" s="35">
        <v>1</v>
      </c>
      <c r="J22" s="29">
        <f t="shared" si="2"/>
        <v>2</v>
      </c>
      <c r="K22" s="29">
        <v>10000</v>
      </c>
      <c r="L22" s="29">
        <f t="shared" si="3"/>
        <v>5000</v>
      </c>
      <c r="M22" s="29">
        <f t="shared" si="4"/>
        <v>5000</v>
      </c>
      <c r="N22" s="29">
        <f t="shared" si="5"/>
        <v>52.874082207524999</v>
      </c>
      <c r="O22" s="29">
        <f t="shared" ca="1" si="6"/>
        <v>46.529192342621997</v>
      </c>
    </row>
    <row r="23" spans="1:15" x14ac:dyDescent="0.3">
      <c r="B23" s="38" t="s">
        <v>523</v>
      </c>
      <c r="C23">
        <f ca="1">_xll.PsiDisUniform(Combined!I132:I159)</f>
        <v>61</v>
      </c>
      <c r="D23" s="28">
        <f>AVERAGEIF(Combined!B:B,'Model - Rough'!B23,Combined!H:H)</f>
        <v>204.28571428571428</v>
      </c>
      <c r="E23" s="28">
        <f t="shared" si="7"/>
        <v>0.25454545454545457</v>
      </c>
      <c r="F23" s="29">
        <f t="shared" si="1"/>
        <v>1</v>
      </c>
      <c r="G23" s="34">
        <v>6.6666666666666666E-2</v>
      </c>
      <c r="H23">
        <f>0.025*(500/15)</f>
        <v>0.83333333333333348</v>
      </c>
      <c r="I23" s="29">
        <f>0.025*2352</f>
        <v>58.800000000000004</v>
      </c>
      <c r="J23" s="29">
        <f t="shared" si="2"/>
        <v>59.63333333333334</v>
      </c>
      <c r="K23" s="29">
        <v>10000</v>
      </c>
      <c r="L23" s="29">
        <f t="shared" si="3"/>
        <v>167</v>
      </c>
      <c r="M23" s="29">
        <f t="shared" si="4"/>
        <v>167</v>
      </c>
      <c r="N23" s="29">
        <f t="shared" si="5"/>
        <v>1.765994345731335</v>
      </c>
      <c r="O23" s="29">
        <f t="shared" ca="1" si="6"/>
        <v>0.68873779483522057</v>
      </c>
    </row>
    <row r="24" spans="1:15" x14ac:dyDescent="0.3">
      <c r="B24" s="38" t="s">
        <v>604</v>
      </c>
      <c r="C24">
        <f ca="1">_xll.PsiDisUniform(Combined!I160:I174)</f>
        <v>95</v>
      </c>
      <c r="D24" s="28">
        <f>AVERAGEIF(Combined!B:B,'Model - Rough'!B24,Combined!H:H)</f>
        <v>2.4</v>
      </c>
      <c r="E24" s="28">
        <f t="shared" si="7"/>
        <v>21.666666666666668</v>
      </c>
      <c r="F24" s="29">
        <f t="shared" si="1"/>
        <v>11</v>
      </c>
      <c r="G24" s="35">
        <v>1</v>
      </c>
      <c r="H24" s="35">
        <v>1</v>
      </c>
      <c r="I24" s="35">
        <v>1</v>
      </c>
      <c r="J24" s="29">
        <f t="shared" si="2"/>
        <v>22</v>
      </c>
      <c r="K24" s="29">
        <v>10000</v>
      </c>
      <c r="L24" s="29">
        <f t="shared" si="3"/>
        <v>454</v>
      </c>
      <c r="M24" s="29">
        <f t="shared" si="4"/>
        <v>41.272727272727273</v>
      </c>
      <c r="N24" s="29">
        <f t="shared" si="5"/>
        <v>0.43645151494938816</v>
      </c>
      <c r="O24" s="29">
        <f t="shared" ca="1" si="6"/>
        <v>2.1822575747469406E-2</v>
      </c>
    </row>
    <row r="25" spans="1:15" x14ac:dyDescent="0.3">
      <c r="B25" s="38" t="s">
        <v>35</v>
      </c>
      <c r="C25">
        <f ca="1">_xll.PsiDisUniform(Combined!I175:I222)</f>
        <v>43</v>
      </c>
      <c r="D25" s="28">
        <f>AVERAGEIF(Combined!B:B,'Model - Rough'!B25,Combined!H:H)</f>
        <v>3.0104166666666665</v>
      </c>
      <c r="E25" s="28">
        <f t="shared" si="7"/>
        <v>17.273356401384085</v>
      </c>
      <c r="F25" s="29">
        <f t="shared" si="1"/>
        <v>9</v>
      </c>
      <c r="G25" s="35">
        <v>1</v>
      </c>
      <c r="H25" s="35">
        <v>1</v>
      </c>
      <c r="I25" s="35">
        <v>1</v>
      </c>
      <c r="J25" s="29">
        <f t="shared" si="2"/>
        <v>18</v>
      </c>
      <c r="K25" s="29">
        <v>10000</v>
      </c>
      <c r="L25" s="29">
        <f t="shared" si="3"/>
        <v>555</v>
      </c>
      <c r="M25" s="29">
        <f t="shared" si="4"/>
        <v>61.666666666666664</v>
      </c>
      <c r="N25" s="29">
        <f t="shared" si="5"/>
        <v>0.65211368055947494</v>
      </c>
      <c r="O25" s="29">
        <f t="shared" ca="1" si="6"/>
        <v>0.37170479791890076</v>
      </c>
    </row>
    <row r="26" spans="1:15" x14ac:dyDescent="0.3">
      <c r="B26" s="38" t="s">
        <v>49</v>
      </c>
      <c r="C26">
        <f ca="1">_xll.PsiDisUniform(Combined!I223:I232)</f>
        <v>88</v>
      </c>
      <c r="D26" s="28">
        <f>AVERAGEIF(Combined!B:B,'Model - Rough'!B26,Combined!H:H)</f>
        <v>3.1</v>
      </c>
      <c r="E26" s="28">
        <f t="shared" si="7"/>
        <v>16.774193548387096</v>
      </c>
      <c r="F26" s="29">
        <f t="shared" si="1"/>
        <v>9</v>
      </c>
      <c r="G26" s="35">
        <v>1</v>
      </c>
      <c r="H26" s="35">
        <v>1</v>
      </c>
      <c r="I26" s="35">
        <v>1</v>
      </c>
      <c r="J26" s="29">
        <f t="shared" si="2"/>
        <v>18</v>
      </c>
      <c r="K26" s="29">
        <v>10000</v>
      </c>
      <c r="L26" s="29">
        <f t="shared" si="3"/>
        <v>555</v>
      </c>
      <c r="M26" s="29">
        <f t="shared" si="4"/>
        <v>61.666666666666664</v>
      </c>
      <c r="N26" s="29">
        <f t="shared" si="5"/>
        <v>0.65211368055947494</v>
      </c>
      <c r="O26" s="29">
        <f t="shared" ca="1" si="6"/>
        <v>7.8253641667136997E-2</v>
      </c>
    </row>
    <row r="27" spans="1:15" x14ac:dyDescent="0.3">
      <c r="B27" s="38" t="s">
        <v>834</v>
      </c>
      <c r="C27">
        <f ca="1">_xll.PsiDisUniform(Combined!I233:I248)</f>
        <v>95</v>
      </c>
      <c r="D27" s="28">
        <f>AVERAGEIF(Combined!B:B,'Model - Rough'!B27,Combined!H:H)</f>
        <v>2.5</v>
      </c>
      <c r="E27" s="28">
        <f t="shared" si="7"/>
        <v>20.8</v>
      </c>
      <c r="F27" s="29">
        <f t="shared" si="1"/>
        <v>11</v>
      </c>
      <c r="G27" s="35">
        <v>1</v>
      </c>
      <c r="H27" s="35">
        <v>1</v>
      </c>
      <c r="I27" s="35">
        <v>1</v>
      </c>
      <c r="J27" s="29">
        <f t="shared" si="2"/>
        <v>22</v>
      </c>
      <c r="K27" s="29">
        <v>10000</v>
      </c>
      <c r="L27" s="29">
        <f t="shared" si="3"/>
        <v>454</v>
      </c>
      <c r="M27" s="29">
        <f t="shared" si="4"/>
        <v>41.272727272727273</v>
      </c>
      <c r="N27" s="29">
        <f t="shared" si="5"/>
        <v>0.43645151494938816</v>
      </c>
      <c r="O27" s="29">
        <f t="shared" ca="1" si="6"/>
        <v>2.1822575747469406E-2</v>
      </c>
    </row>
    <row r="28" spans="1:15" x14ac:dyDescent="0.3">
      <c r="B28" s="38" t="s">
        <v>700</v>
      </c>
      <c r="C28">
        <f ca="1">_xll.PsiDisUniform(Combined!I249:I262)</f>
        <v>51</v>
      </c>
      <c r="D28" s="28">
        <f>AVERAGEIF(Combined!B:B,'Model - Rough'!B28,Combined!H:H)</f>
        <v>687.14285714285711</v>
      </c>
      <c r="E28" s="28">
        <f t="shared" si="7"/>
        <v>7.567567567567568E-2</v>
      </c>
      <c r="F28" s="29">
        <f t="shared" si="1"/>
        <v>1</v>
      </c>
      <c r="G28" s="35">
        <v>1</v>
      </c>
      <c r="H28" s="35">
        <v>1</v>
      </c>
      <c r="I28" s="35">
        <v>1</v>
      </c>
      <c r="J28" s="29">
        <f t="shared" si="2"/>
        <v>2</v>
      </c>
      <c r="K28" s="29">
        <v>10000</v>
      </c>
      <c r="L28" s="29">
        <f t="shared" si="3"/>
        <v>5000</v>
      </c>
      <c r="M28" s="29">
        <f t="shared" si="4"/>
        <v>5000</v>
      </c>
      <c r="N28" s="29">
        <f t="shared" si="5"/>
        <v>52.874082207524999</v>
      </c>
      <c r="O28" s="29">
        <f t="shared" ca="1" si="6"/>
        <v>25.908300281687247</v>
      </c>
    </row>
    <row r="29" spans="1:15" x14ac:dyDescent="0.3">
      <c r="A29" t="s">
        <v>859</v>
      </c>
      <c r="B29" s="38" t="s">
        <v>857</v>
      </c>
      <c r="C29">
        <v>28</v>
      </c>
      <c r="D29">
        <v>26</v>
      </c>
      <c r="E29">
        <v>2</v>
      </c>
      <c r="F29">
        <v>1</v>
      </c>
      <c r="G29" s="29">
        <v>2</v>
      </c>
      <c r="H29">
        <v>109.44</v>
      </c>
      <c r="I29" s="29">
        <v>7.5</v>
      </c>
      <c r="J29" s="29">
        <f t="shared" ref="J29" si="8">PRODUCT(MAX(F29,G29),(H29+I29))</f>
        <v>233.88</v>
      </c>
      <c r="K29" s="29">
        <v>10000</v>
      </c>
      <c r="L29" s="29">
        <f t="shared" ref="L29" si="9">ROUNDDOWN(K29/J29,0)</f>
        <v>42</v>
      </c>
      <c r="M29" s="29">
        <f t="shared" ref="M29" si="10">L29/MAX(F29,G29)</f>
        <v>21</v>
      </c>
      <c r="N29" s="29">
        <f t="shared" si="5"/>
        <v>0.22207114527160499</v>
      </c>
      <c r="O29" s="29">
        <f t="shared" si="6"/>
        <v>0.1598912245955556</v>
      </c>
    </row>
    <row r="30" spans="1:15" x14ac:dyDescent="0.3">
      <c r="H30" s="29"/>
      <c r="J30" s="32" t="s">
        <v>865</v>
      </c>
      <c r="K30">
        <f>SUM(K11:K29)</f>
        <v>190000</v>
      </c>
      <c r="L30" s="32" t="s">
        <v>861</v>
      </c>
      <c r="M30" s="29">
        <f>$C$3-SUM(M11:M29)</f>
        <v>179137.39978354977</v>
      </c>
      <c r="N30" s="29">
        <f>$M$30*$C$5</f>
        <v>1894.3451205195363</v>
      </c>
      <c r="O30">
        <f>$N$30</f>
        <v>1894.3451205195363</v>
      </c>
    </row>
  </sheetData>
  <mergeCells count="1">
    <mergeCell ref="F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18FD-DBF4-4D65-BEF6-AD9103050A00}">
  <dimension ref="A2:AF30"/>
  <sheetViews>
    <sheetView tabSelected="1" topLeftCell="Q3" zoomScale="85" zoomScaleNormal="85" workbookViewId="0">
      <selection activeCell="AF24" sqref="AF24"/>
    </sheetView>
  </sheetViews>
  <sheetFormatPr defaultRowHeight="14.4" x14ac:dyDescent="0.3"/>
  <cols>
    <col min="1" max="1" width="12.44140625" style="31" bestFit="1" customWidth="1"/>
    <col min="2" max="2" width="30.33203125" style="31" bestFit="1" customWidth="1"/>
    <col min="3" max="3" width="21.109375" style="31" bestFit="1" customWidth="1"/>
    <col min="4" max="4" width="16" style="31" bestFit="1" customWidth="1"/>
    <col min="5" max="5" width="28.88671875" style="31" bestFit="1" customWidth="1"/>
    <col min="6" max="6" width="10.33203125" style="31" bestFit="1" customWidth="1"/>
    <col min="7" max="7" width="40.6640625" style="31" bestFit="1" customWidth="1"/>
    <col min="8" max="8" width="19.88671875" style="31" bestFit="1" customWidth="1"/>
    <col min="9" max="9" width="30.33203125" style="31" bestFit="1" customWidth="1"/>
    <col min="10" max="10" width="18.44140625" style="31" bestFit="1" customWidth="1"/>
    <col min="11" max="11" width="16.5546875" style="31" bestFit="1" customWidth="1"/>
    <col min="12" max="12" width="28.109375" style="31" bestFit="1" customWidth="1"/>
    <col min="13" max="13" width="13.88671875" style="31" bestFit="1" customWidth="1"/>
    <col min="14" max="14" width="26.44140625" style="31" bestFit="1" customWidth="1"/>
    <col min="15" max="15" width="20" style="31" bestFit="1" customWidth="1"/>
    <col min="16" max="16" width="15.77734375" style="31" customWidth="1"/>
    <col min="17" max="17" width="16.21875" style="31" customWidth="1"/>
    <col min="18" max="18" width="8.88671875" style="31"/>
    <col min="19" max="19" width="14.21875" style="31" customWidth="1"/>
    <col min="20" max="20" width="11.21875" style="31" customWidth="1"/>
    <col min="21" max="21" width="14.33203125" style="31" customWidth="1"/>
    <col min="22" max="22" width="12.33203125" style="31" customWidth="1"/>
    <col min="23" max="23" width="12.88671875" style="31" customWidth="1"/>
    <col min="24" max="24" width="13.33203125" style="31" customWidth="1"/>
    <col min="25" max="25" width="13.6640625" style="31" customWidth="1"/>
    <col min="26" max="26" width="13.21875" style="31" customWidth="1"/>
    <col min="27" max="27" width="13.77734375" style="31" customWidth="1"/>
    <col min="28" max="28" width="16.77734375" style="31" customWidth="1"/>
    <col min="29" max="29" width="15.6640625" style="31" customWidth="1"/>
    <col min="30" max="30" width="13.21875" style="31" customWidth="1"/>
    <col min="31" max="31" width="14" style="31" customWidth="1"/>
    <col min="32" max="32" width="33.21875" style="31" customWidth="1"/>
    <col min="33" max="16384" width="8.88671875" style="31"/>
  </cols>
  <sheetData>
    <row r="2" spans="2:32" x14ac:dyDescent="0.3">
      <c r="B2" s="32" t="s">
        <v>863</v>
      </c>
      <c r="C2" s="33">
        <v>200000</v>
      </c>
      <c r="D2" s="31" t="s">
        <v>866</v>
      </c>
      <c r="E2" s="33">
        <f>SUM($K$11:$K$29)</f>
        <v>190000</v>
      </c>
      <c r="G2" s="32"/>
      <c r="I2" s="32"/>
      <c r="K2" s="32"/>
      <c r="M2" s="32"/>
    </row>
    <row r="3" spans="2:32" x14ac:dyDescent="0.3">
      <c r="B3" s="32" t="s">
        <v>854</v>
      </c>
      <c r="C3" s="31">
        <v>194897</v>
      </c>
      <c r="D3" s="31" t="s">
        <v>867</v>
      </c>
      <c r="E3" s="41">
        <f>SUM(M11:M29)</f>
        <v>15759.600216450217</v>
      </c>
      <c r="G3" s="32"/>
      <c r="I3" s="32"/>
      <c r="K3" s="32"/>
      <c r="M3" s="32"/>
    </row>
    <row r="4" spans="2:32" x14ac:dyDescent="0.3">
      <c r="B4" s="32" t="s">
        <v>855</v>
      </c>
      <c r="C4" s="31">
        <v>2061</v>
      </c>
      <c r="E4" s="32"/>
      <c r="G4" s="32"/>
      <c r="I4" s="32"/>
      <c r="K4" s="32"/>
      <c r="M4" s="32"/>
    </row>
    <row r="5" spans="2:32" x14ac:dyDescent="0.3">
      <c r="B5" s="32" t="s">
        <v>856</v>
      </c>
      <c r="C5" s="31">
        <f>$C$4/$C$3</f>
        <v>1.0574816441505E-2</v>
      </c>
      <c r="E5" s="32"/>
      <c r="G5" s="32"/>
      <c r="I5" s="32"/>
      <c r="K5" s="32"/>
      <c r="M5" s="32"/>
    </row>
    <row r="6" spans="2:32" x14ac:dyDescent="0.3">
      <c r="B6" s="32" t="s">
        <v>862</v>
      </c>
      <c r="C6" s="31">
        <f ca="1">SUM($O$11:$O$30)</f>
        <v>1910.7500817276509</v>
      </c>
      <c r="E6" s="32"/>
      <c r="G6" s="32"/>
      <c r="I6" s="32"/>
      <c r="K6" s="32"/>
      <c r="M6" s="32"/>
    </row>
    <row r="7" spans="2:32" x14ac:dyDescent="0.3">
      <c r="B7" s="32" t="s">
        <v>864</v>
      </c>
      <c r="C7" s="31">
        <f ca="1">$C$4-$C$6</f>
        <v>150.24991827234908</v>
      </c>
      <c r="E7" s="32"/>
      <c r="G7" s="32"/>
      <c r="I7" s="32"/>
      <c r="K7" s="32"/>
      <c r="M7" s="32"/>
    </row>
    <row r="8" spans="2:32" x14ac:dyDescent="0.3">
      <c r="C8" s="32"/>
      <c r="E8" s="32"/>
      <c r="G8" s="32"/>
      <c r="I8" s="32"/>
      <c r="K8" s="32"/>
      <c r="M8" s="32"/>
    </row>
    <row r="9" spans="2:32" ht="15" thickBot="1" x14ac:dyDescent="0.35">
      <c r="B9" s="30"/>
      <c r="F9" s="55" t="s">
        <v>849</v>
      </c>
      <c r="G9" s="55"/>
      <c r="H9" s="55"/>
      <c r="I9" s="55"/>
      <c r="J9" s="55"/>
    </row>
    <row r="10" spans="2:32" ht="79.2" x14ac:dyDescent="0.3">
      <c r="B10" s="39" t="s">
        <v>838</v>
      </c>
      <c r="C10" s="40" t="s">
        <v>844</v>
      </c>
      <c r="D10" s="40" t="s">
        <v>839</v>
      </c>
      <c r="E10" s="40" t="s">
        <v>840</v>
      </c>
      <c r="F10" s="40" t="s">
        <v>845</v>
      </c>
      <c r="G10" s="40" t="s">
        <v>850</v>
      </c>
      <c r="H10" s="40" t="s">
        <v>846</v>
      </c>
      <c r="I10" s="40" t="s">
        <v>848</v>
      </c>
      <c r="J10" s="40" t="s">
        <v>847</v>
      </c>
      <c r="K10" s="40" t="s">
        <v>851</v>
      </c>
      <c r="L10" s="40" t="s">
        <v>852</v>
      </c>
      <c r="M10" s="40" t="s">
        <v>853</v>
      </c>
      <c r="N10" s="40" t="s">
        <v>858</v>
      </c>
      <c r="O10" s="40" t="s">
        <v>860</v>
      </c>
      <c r="P10" s="65" t="s">
        <v>868</v>
      </c>
      <c r="Q10" s="65" t="s">
        <v>869</v>
      </c>
      <c r="R10" s="65" t="s">
        <v>870</v>
      </c>
      <c r="S10" s="65" t="s">
        <v>871</v>
      </c>
      <c r="T10" s="66" t="s">
        <v>881</v>
      </c>
      <c r="U10" s="65" t="s">
        <v>880</v>
      </c>
      <c r="V10" s="65" t="s">
        <v>872</v>
      </c>
      <c r="W10" s="65" t="s">
        <v>873</v>
      </c>
      <c r="X10" s="65" t="s">
        <v>874</v>
      </c>
      <c r="Y10" s="65" t="s">
        <v>875</v>
      </c>
      <c r="Z10" s="65" t="s">
        <v>876</v>
      </c>
      <c r="AA10" s="65" t="s">
        <v>877</v>
      </c>
      <c r="AB10" s="67" t="s">
        <v>878</v>
      </c>
      <c r="AC10" s="65" t="s">
        <v>879</v>
      </c>
      <c r="AD10" s="68" t="s">
        <v>882</v>
      </c>
      <c r="AE10" s="65" t="s">
        <v>883</v>
      </c>
    </row>
    <row r="11" spans="2:32" ht="15.6" x14ac:dyDescent="0.3">
      <c r="B11" s="37" t="s">
        <v>135</v>
      </c>
      <c r="C11" s="31">
        <f ca="1">_xll.PsiDisUniform(Combined!I2:I10)</f>
        <v>100</v>
      </c>
      <c r="D11" s="31">
        <f>AVERAGEIF(Combined!B:B,'Model - Rough with weights'!B11,Combined!H:H)</f>
        <v>2.7777777777777777</v>
      </c>
      <c r="E11" s="31">
        <f>52/D11</f>
        <v>18.720000000000002</v>
      </c>
      <c r="F11" s="31">
        <f>ROUNDUP(26/D11,0)</f>
        <v>10</v>
      </c>
      <c r="G11" s="31">
        <v>4</v>
      </c>
      <c r="H11" s="36">
        <f>2.56</f>
        <v>2.56</v>
      </c>
      <c r="I11" s="36">
        <f t="shared" ref="I11:I17" si="0">0.5*15</f>
        <v>7.5</v>
      </c>
      <c r="J11" s="31">
        <f>PRODUCT(MAX(F11,G11),(H11+I11))</f>
        <v>100.60000000000001</v>
      </c>
      <c r="K11" s="31">
        <v>10000</v>
      </c>
      <c r="L11" s="31">
        <f>ROUNDDOWN(K11/J11,0)</f>
        <v>99</v>
      </c>
      <c r="M11" s="31">
        <f>L11/MAX(F11,G11)</f>
        <v>9.9</v>
      </c>
      <c r="N11" s="31">
        <f>M11*$C$5</f>
        <v>0.1046906827708995</v>
      </c>
      <c r="O11" s="31">
        <f ca="1">(M11*$C$5)*(100-C11)/100</f>
        <v>0</v>
      </c>
      <c r="P11" s="69">
        <v>2</v>
      </c>
      <c r="Q11" s="69">
        <v>3</v>
      </c>
      <c r="R11" s="69">
        <v>2</v>
      </c>
      <c r="S11" s="69">
        <v>1</v>
      </c>
      <c r="T11" s="63">
        <v>-16</v>
      </c>
      <c r="U11" s="63">
        <v>-12</v>
      </c>
      <c r="V11" s="69">
        <v>1</v>
      </c>
      <c r="W11" s="69">
        <v>2</v>
      </c>
      <c r="X11" s="69">
        <v>0</v>
      </c>
      <c r="Y11" s="63">
        <v>-2</v>
      </c>
      <c r="Z11" s="69">
        <v>0</v>
      </c>
      <c r="AA11" s="69">
        <v>2</v>
      </c>
      <c r="AB11" s="69">
        <v>4</v>
      </c>
      <c r="AC11" s="69">
        <v>3</v>
      </c>
      <c r="AD11" s="69">
        <v>1</v>
      </c>
      <c r="AE11" s="69">
        <v>0</v>
      </c>
      <c r="AF11" s="61" t="s">
        <v>891</v>
      </c>
    </row>
    <row r="12" spans="2:32" ht="15.6" x14ac:dyDescent="0.3">
      <c r="B12" s="38" t="s">
        <v>167</v>
      </c>
      <c r="C12" s="31">
        <f ca="1">_xll.PsiDisUniform(Combined!I11:I19)</f>
        <v>57</v>
      </c>
      <c r="D12" s="31">
        <f>AVERAGEIF(Combined!B:B,'Model - Rough with weights'!B12,Combined!H:H)</f>
        <v>9.1111111111111107</v>
      </c>
      <c r="E12" s="31">
        <f>52/D12</f>
        <v>5.7073170731707323</v>
      </c>
      <c r="F12" s="31">
        <f t="shared" ref="F12:F28" si="1">ROUNDUP(26/D12,0)</f>
        <v>3</v>
      </c>
      <c r="G12" s="31">
        <v>4</v>
      </c>
      <c r="H12" s="35">
        <v>1</v>
      </c>
      <c r="I12" s="35">
        <f t="shared" si="0"/>
        <v>7.5</v>
      </c>
      <c r="J12" s="31">
        <f t="shared" ref="J12:J29" si="2">PRODUCT(MAX(F12,G12),(H12+I12))</f>
        <v>34</v>
      </c>
      <c r="K12" s="31">
        <v>10000</v>
      </c>
      <c r="L12" s="31">
        <f t="shared" ref="L12:L29" si="3">ROUNDDOWN(K12/J12,0)</f>
        <v>294</v>
      </c>
      <c r="M12" s="31">
        <f t="shared" ref="M12:M29" si="4">L12/MAX(F12,G12)</f>
        <v>73.5</v>
      </c>
      <c r="N12" s="31">
        <f t="shared" ref="N12:N29" si="5">M12*$C$5</f>
        <v>0.77724900845061751</v>
      </c>
      <c r="O12" s="31">
        <f t="shared" ref="O12:O29" ca="1" si="6">(M12*$C$5)*(100-C12)/100</f>
        <v>0.33421707363376557</v>
      </c>
      <c r="P12" s="69">
        <v>2</v>
      </c>
      <c r="Q12" s="69">
        <v>3</v>
      </c>
      <c r="R12" s="69">
        <v>2</v>
      </c>
      <c r="S12" s="69">
        <v>1</v>
      </c>
      <c r="T12" s="63">
        <v>-16</v>
      </c>
      <c r="U12" s="63">
        <v>-12</v>
      </c>
      <c r="V12" s="69">
        <v>1</v>
      </c>
      <c r="W12" s="69">
        <v>2</v>
      </c>
      <c r="X12" s="69">
        <v>0</v>
      </c>
      <c r="Y12" s="63">
        <v>-2</v>
      </c>
      <c r="Z12" s="69">
        <v>0</v>
      </c>
      <c r="AA12" s="69">
        <v>2</v>
      </c>
      <c r="AB12" s="69">
        <v>4</v>
      </c>
      <c r="AC12" s="69">
        <v>3</v>
      </c>
      <c r="AD12" s="69">
        <v>1</v>
      </c>
      <c r="AE12" s="69">
        <v>0</v>
      </c>
      <c r="AF12" s="61" t="s">
        <v>891</v>
      </c>
    </row>
    <row r="13" spans="2:32" ht="15.6" x14ac:dyDescent="0.3">
      <c r="B13" s="38" t="s">
        <v>182</v>
      </c>
      <c r="C13" s="31">
        <f ca="1">_xll.PsiDisUniform(Combined!I20:I28)</f>
        <v>95</v>
      </c>
      <c r="D13" s="31">
        <f>AVERAGEIF(Combined!B:B,'Model - Rough with weights'!B13,Combined!H:H)</f>
        <v>11.111111111111111</v>
      </c>
      <c r="E13" s="31">
        <f t="shared" ref="E13:E28" si="7">52/D13</f>
        <v>4.6800000000000006</v>
      </c>
      <c r="F13" s="31">
        <f t="shared" si="1"/>
        <v>3</v>
      </c>
      <c r="G13" s="31">
        <v>4</v>
      </c>
      <c r="H13" s="35">
        <v>1</v>
      </c>
      <c r="I13" s="35">
        <f t="shared" si="0"/>
        <v>7.5</v>
      </c>
      <c r="J13" s="31">
        <f t="shared" si="2"/>
        <v>34</v>
      </c>
      <c r="K13" s="31">
        <v>10000</v>
      </c>
      <c r="L13" s="31">
        <f t="shared" si="3"/>
        <v>294</v>
      </c>
      <c r="M13" s="31">
        <f t="shared" si="4"/>
        <v>73.5</v>
      </c>
      <c r="N13" s="31">
        <f t="shared" si="5"/>
        <v>0.77724900845061751</v>
      </c>
      <c r="O13" s="31">
        <f t="shared" ca="1" si="6"/>
        <v>3.8862450422530871E-2</v>
      </c>
      <c r="P13" s="69">
        <v>2</v>
      </c>
      <c r="Q13" s="69">
        <v>3</v>
      </c>
      <c r="R13" s="69">
        <v>2</v>
      </c>
      <c r="S13" s="69">
        <v>1</v>
      </c>
      <c r="T13" s="63">
        <v>-16</v>
      </c>
      <c r="U13" s="63">
        <v>-12</v>
      </c>
      <c r="V13" s="69">
        <v>1</v>
      </c>
      <c r="W13" s="69">
        <v>2</v>
      </c>
      <c r="X13" s="69">
        <v>0</v>
      </c>
      <c r="Y13" s="63">
        <v>-2</v>
      </c>
      <c r="Z13" s="69">
        <v>0</v>
      </c>
      <c r="AA13" s="69">
        <v>2</v>
      </c>
      <c r="AB13" s="69">
        <v>4</v>
      </c>
      <c r="AC13" s="69">
        <v>3</v>
      </c>
      <c r="AD13" s="69">
        <v>1</v>
      </c>
      <c r="AE13" s="69">
        <v>0</v>
      </c>
      <c r="AF13" s="61" t="s">
        <v>891</v>
      </c>
    </row>
    <row r="14" spans="2:32" ht="15.6" x14ac:dyDescent="0.3">
      <c r="B14" s="38" t="s">
        <v>203</v>
      </c>
      <c r="C14" s="31">
        <f ca="1">_xll.PsiDisUniform(Combined!I29:I41)</f>
        <v>94</v>
      </c>
      <c r="D14" s="31">
        <f>AVERAGEIF(Combined!B:B,'Model - Rough with weights'!B14,Combined!H:H)</f>
        <v>4</v>
      </c>
      <c r="E14" s="31">
        <f t="shared" si="7"/>
        <v>13</v>
      </c>
      <c r="F14" s="31">
        <f t="shared" si="1"/>
        <v>7</v>
      </c>
      <c r="G14" s="31">
        <v>4</v>
      </c>
      <c r="H14" s="35">
        <v>1</v>
      </c>
      <c r="I14" s="35">
        <f t="shared" si="0"/>
        <v>7.5</v>
      </c>
      <c r="J14" s="31">
        <f t="shared" si="2"/>
        <v>59.5</v>
      </c>
      <c r="K14" s="31">
        <v>10000</v>
      </c>
      <c r="L14" s="31">
        <f t="shared" si="3"/>
        <v>168</v>
      </c>
      <c r="M14" s="31">
        <f t="shared" si="4"/>
        <v>24</v>
      </c>
      <c r="N14" s="31">
        <f t="shared" si="5"/>
        <v>0.25379559459612</v>
      </c>
      <c r="O14" s="31">
        <f t="shared" ca="1" si="6"/>
        <v>1.52277356757672E-2</v>
      </c>
      <c r="P14" s="69">
        <v>2</v>
      </c>
      <c r="Q14" s="69">
        <v>3</v>
      </c>
      <c r="R14" s="69">
        <v>2</v>
      </c>
      <c r="S14" s="69">
        <v>1</v>
      </c>
      <c r="T14" s="63">
        <v>-16</v>
      </c>
      <c r="U14" s="63">
        <v>-12</v>
      </c>
      <c r="V14" s="69">
        <v>1</v>
      </c>
      <c r="W14" s="69">
        <v>2</v>
      </c>
      <c r="X14" s="69">
        <v>0</v>
      </c>
      <c r="Y14" s="63">
        <v>-2</v>
      </c>
      <c r="Z14" s="69">
        <v>0</v>
      </c>
      <c r="AA14" s="69">
        <v>2</v>
      </c>
      <c r="AB14" s="69">
        <v>4</v>
      </c>
      <c r="AC14" s="69">
        <v>3</v>
      </c>
      <c r="AD14" s="69">
        <v>1</v>
      </c>
      <c r="AE14" s="69">
        <v>0</v>
      </c>
      <c r="AF14" s="61" t="s">
        <v>891</v>
      </c>
    </row>
    <row r="15" spans="2:32" ht="15.6" x14ac:dyDescent="0.3">
      <c r="B15" s="38" t="s">
        <v>218</v>
      </c>
      <c r="C15" s="31">
        <f>Combined!I42</f>
        <v>54</v>
      </c>
      <c r="D15" s="31">
        <f>AVERAGEIF(Combined!B:B,'Model - Rough with weights'!B15,Combined!H:H)</f>
        <v>7</v>
      </c>
      <c r="E15" s="31">
        <f t="shared" si="7"/>
        <v>7.4285714285714288</v>
      </c>
      <c r="F15" s="31">
        <f t="shared" si="1"/>
        <v>4</v>
      </c>
      <c r="G15" s="31">
        <v>4</v>
      </c>
      <c r="H15" s="35">
        <v>1</v>
      </c>
      <c r="I15" s="35">
        <f t="shared" si="0"/>
        <v>7.5</v>
      </c>
      <c r="J15" s="31">
        <f t="shared" si="2"/>
        <v>34</v>
      </c>
      <c r="K15" s="31">
        <v>10000</v>
      </c>
      <c r="L15" s="31">
        <f t="shared" si="3"/>
        <v>294</v>
      </c>
      <c r="M15" s="31">
        <f t="shared" si="4"/>
        <v>73.5</v>
      </c>
      <c r="N15" s="31">
        <f t="shared" si="5"/>
        <v>0.77724900845061751</v>
      </c>
      <c r="O15" s="31">
        <f t="shared" si="6"/>
        <v>0.35753454388728406</v>
      </c>
      <c r="P15" s="69">
        <v>2</v>
      </c>
      <c r="Q15" s="69">
        <v>3</v>
      </c>
      <c r="R15" s="69">
        <v>2</v>
      </c>
      <c r="S15" s="69">
        <v>1</v>
      </c>
      <c r="T15" s="63">
        <v>-16</v>
      </c>
      <c r="U15" s="63">
        <v>-12</v>
      </c>
      <c r="V15" s="69">
        <v>1</v>
      </c>
      <c r="W15" s="69">
        <v>2</v>
      </c>
      <c r="X15" s="69">
        <v>0</v>
      </c>
      <c r="Y15" s="63">
        <v>-2</v>
      </c>
      <c r="Z15" s="69">
        <v>0</v>
      </c>
      <c r="AA15" s="69">
        <v>2</v>
      </c>
      <c r="AB15" s="69">
        <v>4</v>
      </c>
      <c r="AC15" s="69">
        <v>3</v>
      </c>
      <c r="AD15" s="69">
        <v>1</v>
      </c>
      <c r="AE15" s="69">
        <v>0</v>
      </c>
      <c r="AF15" s="61" t="s">
        <v>891</v>
      </c>
    </row>
    <row r="16" spans="2:32" ht="15.6" x14ac:dyDescent="0.3">
      <c r="B16" s="38" t="s">
        <v>221</v>
      </c>
      <c r="C16" s="31">
        <f ca="1">_xll.PsiDisUniform(Combined!I43:I69)</f>
        <v>89</v>
      </c>
      <c r="D16" s="31">
        <f>AVERAGEIF(Combined!B:B,'Model - Rough with weights'!B16,Combined!H:H)</f>
        <v>5.2222222222222223</v>
      </c>
      <c r="E16" s="31">
        <f t="shared" si="7"/>
        <v>9.9574468085106389</v>
      </c>
      <c r="F16" s="31">
        <f t="shared" si="1"/>
        <v>5</v>
      </c>
      <c r="G16" s="31">
        <v>4</v>
      </c>
      <c r="H16" s="35">
        <v>1</v>
      </c>
      <c r="I16" s="35">
        <f t="shared" si="0"/>
        <v>7.5</v>
      </c>
      <c r="J16" s="31">
        <f t="shared" si="2"/>
        <v>42.5</v>
      </c>
      <c r="K16" s="31">
        <v>10000</v>
      </c>
      <c r="L16" s="31">
        <f t="shared" si="3"/>
        <v>235</v>
      </c>
      <c r="M16" s="31">
        <f t="shared" si="4"/>
        <v>47</v>
      </c>
      <c r="N16" s="31">
        <f t="shared" si="5"/>
        <v>0.49701637275073501</v>
      </c>
      <c r="O16" s="31">
        <f t="shared" ca="1" si="6"/>
        <v>5.4671801002580851E-2</v>
      </c>
      <c r="P16" s="69">
        <v>2</v>
      </c>
      <c r="Q16" s="69">
        <v>3</v>
      </c>
      <c r="R16" s="69">
        <v>2</v>
      </c>
      <c r="S16" s="69">
        <v>1</v>
      </c>
      <c r="T16" s="63">
        <v>-16</v>
      </c>
      <c r="U16" s="63">
        <v>-12</v>
      </c>
      <c r="V16" s="69">
        <v>1</v>
      </c>
      <c r="W16" s="69">
        <v>2</v>
      </c>
      <c r="X16" s="69">
        <v>0</v>
      </c>
      <c r="Y16" s="63">
        <v>-2</v>
      </c>
      <c r="Z16" s="69">
        <v>0</v>
      </c>
      <c r="AA16" s="69">
        <v>2</v>
      </c>
      <c r="AB16" s="69">
        <v>4</v>
      </c>
      <c r="AC16" s="69">
        <v>3</v>
      </c>
      <c r="AD16" s="69">
        <v>1</v>
      </c>
      <c r="AE16" s="69">
        <v>0</v>
      </c>
      <c r="AF16" s="61" t="s">
        <v>891</v>
      </c>
    </row>
    <row r="17" spans="1:32" ht="15.6" x14ac:dyDescent="0.3">
      <c r="B17" s="38" t="s">
        <v>269</v>
      </c>
      <c r="C17" s="31">
        <f ca="1">_xll.PsiDisUniform(Combined!I70:I87)</f>
        <v>74</v>
      </c>
      <c r="D17" s="31">
        <f>AVERAGEIF(Combined!B:B,'Model - Rough with weights'!B17,Combined!H:H)</f>
        <v>4.1111111111111107</v>
      </c>
      <c r="E17" s="31">
        <f t="shared" si="7"/>
        <v>12.648648648648649</v>
      </c>
      <c r="F17" s="31">
        <f t="shared" si="1"/>
        <v>7</v>
      </c>
      <c r="G17" s="31">
        <v>4</v>
      </c>
      <c r="H17" s="31">
        <f>3.55*8</f>
        <v>28.4</v>
      </c>
      <c r="I17" s="35">
        <f t="shared" si="0"/>
        <v>7.5</v>
      </c>
      <c r="J17" s="31">
        <f t="shared" si="2"/>
        <v>251.29999999999998</v>
      </c>
      <c r="K17" s="31">
        <v>10000</v>
      </c>
      <c r="L17" s="31">
        <f t="shared" si="3"/>
        <v>39</v>
      </c>
      <c r="M17" s="31">
        <f t="shared" si="4"/>
        <v>5.5714285714285712</v>
      </c>
      <c r="N17" s="31">
        <f t="shared" si="5"/>
        <v>5.891683445981357E-2</v>
      </c>
      <c r="O17" s="31">
        <f t="shared" ca="1" si="6"/>
        <v>1.5318376959551527E-2</v>
      </c>
      <c r="P17" s="69">
        <v>2</v>
      </c>
      <c r="Q17" s="69">
        <v>3</v>
      </c>
      <c r="R17" s="69">
        <v>0</v>
      </c>
      <c r="S17" s="69">
        <v>1</v>
      </c>
      <c r="T17" s="63">
        <v>-12</v>
      </c>
      <c r="U17" s="63">
        <v>-4</v>
      </c>
      <c r="V17" s="69">
        <v>1</v>
      </c>
      <c r="W17" s="69">
        <v>2</v>
      </c>
      <c r="X17" s="69">
        <v>0</v>
      </c>
      <c r="Y17" s="63">
        <v>-2</v>
      </c>
      <c r="Z17" s="69">
        <v>0</v>
      </c>
      <c r="AA17" s="69">
        <v>2</v>
      </c>
      <c r="AB17" s="69">
        <v>4</v>
      </c>
      <c r="AC17" s="69">
        <v>3</v>
      </c>
      <c r="AD17" s="69">
        <v>1</v>
      </c>
      <c r="AE17" s="69">
        <v>0</v>
      </c>
      <c r="AF17" s="61" t="s">
        <v>892</v>
      </c>
    </row>
    <row r="18" spans="1:32" ht="16.2" x14ac:dyDescent="0.3">
      <c r="B18" s="38" t="s">
        <v>786</v>
      </c>
      <c r="C18" s="31">
        <f ca="1">_xll.PsiDisUniform(Combined!I88:I98)</f>
        <v>9</v>
      </c>
      <c r="D18" s="31">
        <f>AVERAGEIF(Combined!B:B,'Model - Rough with weights'!B18,Combined!H:H)</f>
        <v>80.36363636363636</v>
      </c>
      <c r="E18" s="31">
        <f t="shared" si="7"/>
        <v>0.6470588235294118</v>
      </c>
      <c r="F18" s="31">
        <f t="shared" si="1"/>
        <v>1</v>
      </c>
      <c r="G18" s="31">
        <v>4</v>
      </c>
      <c r="H18" s="31">
        <f>5/3*2.3458</f>
        <v>3.9096666666666668</v>
      </c>
      <c r="I18" s="31">
        <f>0.5*15</f>
        <v>7.5</v>
      </c>
      <c r="J18" s="31">
        <f t="shared" si="2"/>
        <v>45.638666666666666</v>
      </c>
      <c r="K18" s="31">
        <v>10000</v>
      </c>
      <c r="L18" s="31">
        <f t="shared" si="3"/>
        <v>219</v>
      </c>
      <c r="M18" s="31">
        <f t="shared" si="4"/>
        <v>54.75</v>
      </c>
      <c r="N18" s="31">
        <f t="shared" si="5"/>
        <v>0.57897120017239878</v>
      </c>
      <c r="O18" s="31">
        <f t="shared" ca="1" si="6"/>
        <v>0.52686379215688295</v>
      </c>
      <c r="P18" s="69">
        <v>2</v>
      </c>
      <c r="Q18" s="69">
        <v>3</v>
      </c>
      <c r="R18" s="69">
        <v>2</v>
      </c>
      <c r="S18" s="69">
        <v>1</v>
      </c>
      <c r="T18" s="63">
        <v>-16</v>
      </c>
      <c r="U18" s="63">
        <v>-12</v>
      </c>
      <c r="V18" s="69">
        <v>1</v>
      </c>
      <c r="W18" s="69">
        <v>2</v>
      </c>
      <c r="X18" s="69">
        <v>0</v>
      </c>
      <c r="Y18" s="63">
        <v>-2</v>
      </c>
      <c r="Z18" s="69">
        <v>0</v>
      </c>
      <c r="AA18" s="69">
        <v>2</v>
      </c>
      <c r="AB18" s="69">
        <v>4</v>
      </c>
      <c r="AC18" s="69">
        <v>3</v>
      </c>
      <c r="AD18" s="69">
        <v>1</v>
      </c>
      <c r="AE18" s="69">
        <v>0</v>
      </c>
      <c r="AF18" s="61" t="s">
        <v>891</v>
      </c>
    </row>
    <row r="19" spans="1:32" ht="16.2" x14ac:dyDescent="0.3">
      <c r="B19" s="38" t="s">
        <v>792</v>
      </c>
      <c r="C19" s="31">
        <f ca="1">_xll.PsiDisUniform(Combined!I99:I101)</f>
        <v>96</v>
      </c>
      <c r="D19" s="31">
        <f>AVERAGEIF(Combined!B:B,'Model - Rough with weights'!B19,Combined!H:H)</f>
        <v>69.333333333333329</v>
      </c>
      <c r="E19" s="31">
        <f t="shared" si="7"/>
        <v>0.75</v>
      </c>
      <c r="F19" s="31">
        <f t="shared" si="1"/>
        <v>1</v>
      </c>
      <c r="G19" s="35">
        <v>1</v>
      </c>
      <c r="H19" s="35">
        <v>1</v>
      </c>
      <c r="I19" s="35">
        <v>1</v>
      </c>
      <c r="J19" s="31">
        <f t="shared" si="2"/>
        <v>2</v>
      </c>
      <c r="K19" s="31">
        <v>10000</v>
      </c>
      <c r="L19" s="31">
        <f t="shared" si="3"/>
        <v>5000</v>
      </c>
      <c r="M19" s="31">
        <f t="shared" si="4"/>
        <v>5000</v>
      </c>
      <c r="N19" s="31">
        <f t="shared" si="5"/>
        <v>52.874082207524999</v>
      </c>
      <c r="O19" s="31">
        <f t="shared" ca="1" si="6"/>
        <v>2.1149632883009999</v>
      </c>
      <c r="P19" s="69">
        <v>2</v>
      </c>
      <c r="Q19" s="69">
        <v>3</v>
      </c>
      <c r="R19" s="69">
        <v>2</v>
      </c>
      <c r="S19" s="69">
        <v>1</v>
      </c>
      <c r="T19" s="63">
        <v>-16</v>
      </c>
      <c r="U19" s="63">
        <v>-12</v>
      </c>
      <c r="V19" s="69">
        <v>1</v>
      </c>
      <c r="W19" s="69">
        <v>2</v>
      </c>
      <c r="X19" s="69">
        <v>0</v>
      </c>
      <c r="Y19" s="63">
        <v>-2</v>
      </c>
      <c r="Z19" s="69">
        <v>0</v>
      </c>
      <c r="AA19" s="69">
        <v>2</v>
      </c>
      <c r="AB19" s="69">
        <v>4</v>
      </c>
      <c r="AC19" s="69">
        <v>3</v>
      </c>
      <c r="AD19" s="69">
        <v>1</v>
      </c>
      <c r="AE19" s="69">
        <v>0</v>
      </c>
      <c r="AF19" s="61" t="s">
        <v>891</v>
      </c>
    </row>
    <row r="20" spans="1:32" ht="16.2" x14ac:dyDescent="0.3">
      <c r="B20" s="38" t="s">
        <v>795</v>
      </c>
      <c r="C20" s="31">
        <f ca="1">_xll.PsiDisUniform(Combined!I102:I114)</f>
        <v>53</v>
      </c>
      <c r="D20" s="31">
        <f>AVERAGEIF(Combined!B:B,'Model - Rough with weights'!B20,Combined!H:H)</f>
        <v>78</v>
      </c>
      <c r="E20" s="31">
        <f t="shared" si="7"/>
        <v>0.66666666666666663</v>
      </c>
      <c r="F20" s="31">
        <f t="shared" si="1"/>
        <v>1</v>
      </c>
      <c r="G20" s="31">
        <v>2</v>
      </c>
      <c r="H20" s="31">
        <f>50*20</f>
        <v>1000</v>
      </c>
      <c r="I20" s="31">
        <f>0.5*15</f>
        <v>7.5</v>
      </c>
      <c r="J20" s="31">
        <f t="shared" si="2"/>
        <v>2015</v>
      </c>
      <c r="K20" s="31">
        <v>10000</v>
      </c>
      <c r="L20" s="31">
        <f t="shared" si="3"/>
        <v>4</v>
      </c>
      <c r="M20" s="31">
        <f t="shared" si="4"/>
        <v>2</v>
      </c>
      <c r="N20" s="31">
        <f t="shared" si="5"/>
        <v>2.114963288301E-2</v>
      </c>
      <c r="O20" s="31">
        <f t="shared" ca="1" si="6"/>
        <v>9.9403274550147001E-3</v>
      </c>
      <c r="P20" s="69">
        <v>2</v>
      </c>
      <c r="Q20" s="69">
        <v>3</v>
      </c>
      <c r="R20" s="69">
        <v>2</v>
      </c>
      <c r="S20" s="69">
        <v>1</v>
      </c>
      <c r="T20" s="63">
        <v>-16</v>
      </c>
      <c r="U20" s="63">
        <v>-12</v>
      </c>
      <c r="V20" s="69">
        <v>1</v>
      </c>
      <c r="W20" s="69">
        <v>2</v>
      </c>
      <c r="X20" s="69">
        <v>0</v>
      </c>
      <c r="Y20" s="63">
        <v>-2</v>
      </c>
      <c r="Z20" s="69">
        <v>0</v>
      </c>
      <c r="AA20" s="69">
        <v>2</v>
      </c>
      <c r="AB20" s="69">
        <v>4</v>
      </c>
      <c r="AC20" s="69">
        <v>3</v>
      </c>
      <c r="AD20" s="69">
        <v>1</v>
      </c>
      <c r="AE20" s="69">
        <v>0</v>
      </c>
      <c r="AF20" s="61" t="s">
        <v>891</v>
      </c>
    </row>
    <row r="21" spans="1:32" ht="16.2" x14ac:dyDescent="0.3">
      <c r="B21" s="38" t="s">
        <v>796</v>
      </c>
      <c r="C21" s="31">
        <f ca="1">_xll.PsiDisUniform(Combined!I104:I114)</f>
        <v>57.999999999999993</v>
      </c>
      <c r="D21" s="31">
        <f>AVERAGEIF(Combined!B:B,'Model - Rough with weights'!B21,Combined!H:H)</f>
        <v>104</v>
      </c>
      <c r="E21" s="31">
        <f t="shared" si="7"/>
        <v>0.5</v>
      </c>
      <c r="F21" s="31">
        <f t="shared" si="1"/>
        <v>1</v>
      </c>
      <c r="G21" s="31">
        <v>2</v>
      </c>
      <c r="H21" s="31">
        <f>50*20</f>
        <v>1000</v>
      </c>
      <c r="I21" s="31">
        <f>0.5*15</f>
        <v>7.5</v>
      </c>
      <c r="J21" s="31">
        <f t="shared" si="2"/>
        <v>2015</v>
      </c>
      <c r="K21" s="31">
        <v>10000</v>
      </c>
      <c r="L21" s="31">
        <f t="shared" si="3"/>
        <v>4</v>
      </c>
      <c r="M21" s="31">
        <f t="shared" si="4"/>
        <v>2</v>
      </c>
      <c r="N21" s="31">
        <f t="shared" si="5"/>
        <v>2.114963288301E-2</v>
      </c>
      <c r="O21" s="31">
        <f t="shared" ca="1" si="6"/>
        <v>8.8828458108642025E-3</v>
      </c>
      <c r="P21" s="69">
        <v>2</v>
      </c>
      <c r="Q21" s="69">
        <v>0</v>
      </c>
      <c r="R21" s="69">
        <v>2</v>
      </c>
      <c r="S21" s="69">
        <v>1</v>
      </c>
      <c r="T21" s="63">
        <v>-1</v>
      </c>
      <c r="U21" s="63">
        <v>-1</v>
      </c>
      <c r="V21" s="69">
        <v>3</v>
      </c>
      <c r="W21" s="69">
        <v>4</v>
      </c>
      <c r="X21" s="69">
        <v>1</v>
      </c>
      <c r="Y21" s="63">
        <v>-1</v>
      </c>
      <c r="Z21" s="69">
        <v>3</v>
      </c>
      <c r="AA21" s="69">
        <v>2</v>
      </c>
      <c r="AB21" s="69">
        <v>3</v>
      </c>
      <c r="AC21" s="69">
        <v>2</v>
      </c>
      <c r="AD21" s="69">
        <v>2</v>
      </c>
      <c r="AE21" s="69">
        <v>0</v>
      </c>
      <c r="AF21" s="61" t="s">
        <v>885</v>
      </c>
    </row>
    <row r="22" spans="1:32" ht="15.6" x14ac:dyDescent="0.3">
      <c r="B22" s="38" t="s">
        <v>836</v>
      </c>
      <c r="C22" s="31">
        <f ca="1">_xll.PsiDisUniform(Combined!I115:I131)</f>
        <v>100</v>
      </c>
      <c r="D22" s="31">
        <f>AVERAGEIF(Combined!B:B,'Model - Rough with weights'!B22,Combined!H:H)</f>
        <v>162.11764705882354</v>
      </c>
      <c r="E22" s="31">
        <f t="shared" si="7"/>
        <v>0.32075471698113206</v>
      </c>
      <c r="F22" s="31">
        <f t="shared" si="1"/>
        <v>1</v>
      </c>
      <c r="G22" s="35">
        <v>1</v>
      </c>
      <c r="H22" s="35">
        <v>1</v>
      </c>
      <c r="I22" s="35">
        <v>1</v>
      </c>
      <c r="J22" s="31">
        <f t="shared" si="2"/>
        <v>2</v>
      </c>
      <c r="K22" s="31">
        <v>10000</v>
      </c>
      <c r="L22" s="31">
        <f t="shared" si="3"/>
        <v>5000</v>
      </c>
      <c r="M22" s="31">
        <f t="shared" si="4"/>
        <v>5000</v>
      </c>
      <c r="N22" s="31">
        <f t="shared" si="5"/>
        <v>52.874082207524999</v>
      </c>
      <c r="O22" s="31">
        <f t="shared" ca="1" si="6"/>
        <v>0</v>
      </c>
      <c r="P22" s="69">
        <v>1</v>
      </c>
      <c r="Q22" s="69">
        <v>2</v>
      </c>
      <c r="R22" s="69">
        <v>2</v>
      </c>
      <c r="S22" s="69">
        <v>1</v>
      </c>
      <c r="T22" s="63">
        <v>-3</v>
      </c>
      <c r="U22" s="63">
        <v>-18</v>
      </c>
      <c r="V22" s="69">
        <v>2</v>
      </c>
      <c r="W22" s="69">
        <v>2</v>
      </c>
      <c r="X22" s="69">
        <v>0</v>
      </c>
      <c r="Y22" s="63">
        <v>0</v>
      </c>
      <c r="Z22" s="69">
        <v>0</v>
      </c>
      <c r="AA22" s="69">
        <v>4</v>
      </c>
      <c r="AB22" s="69">
        <v>3</v>
      </c>
      <c r="AC22" s="69">
        <v>3</v>
      </c>
      <c r="AD22" s="69">
        <v>1</v>
      </c>
      <c r="AE22" s="69">
        <v>0</v>
      </c>
      <c r="AF22" s="61" t="s">
        <v>894</v>
      </c>
    </row>
    <row r="23" spans="1:32" ht="62.4" x14ac:dyDescent="0.3">
      <c r="B23" s="38" t="s">
        <v>523</v>
      </c>
      <c r="C23" s="31">
        <f ca="1">_xll.PsiDisUniform(Combined!I132:I159)</f>
        <v>53</v>
      </c>
      <c r="D23" s="31">
        <f>AVERAGEIF(Combined!B:B,'Model - Rough with weights'!B23,Combined!H:H)</f>
        <v>204.28571428571428</v>
      </c>
      <c r="E23" s="31">
        <f t="shared" si="7"/>
        <v>0.25454545454545457</v>
      </c>
      <c r="F23" s="31">
        <f t="shared" si="1"/>
        <v>1</v>
      </c>
      <c r="G23" s="34">
        <v>6.6666666666666666E-2</v>
      </c>
      <c r="H23" s="31">
        <f>0.025*(500/15)</f>
        <v>0.83333333333333348</v>
      </c>
      <c r="I23" s="31">
        <f>0.025*2352</f>
        <v>58.800000000000004</v>
      </c>
      <c r="J23" s="31">
        <f t="shared" si="2"/>
        <v>59.63333333333334</v>
      </c>
      <c r="K23" s="31">
        <v>10000</v>
      </c>
      <c r="L23" s="31">
        <f t="shared" si="3"/>
        <v>167</v>
      </c>
      <c r="M23" s="31">
        <f t="shared" si="4"/>
        <v>167</v>
      </c>
      <c r="N23" s="31">
        <f t="shared" si="5"/>
        <v>1.765994345731335</v>
      </c>
      <c r="O23" s="31">
        <f t="shared" ca="1" si="6"/>
        <v>0.83001734249372749</v>
      </c>
      <c r="P23" s="69">
        <v>2</v>
      </c>
      <c r="Q23" s="69">
        <v>0</v>
      </c>
      <c r="R23" s="69">
        <v>1</v>
      </c>
      <c r="S23" s="69">
        <v>1</v>
      </c>
      <c r="T23" s="63">
        <v>-1</v>
      </c>
      <c r="U23" s="63">
        <v>-1</v>
      </c>
      <c r="V23" s="69">
        <v>2</v>
      </c>
      <c r="W23" s="69">
        <v>1</v>
      </c>
      <c r="X23" s="69">
        <v>3</v>
      </c>
      <c r="Y23" s="63">
        <v>-1</v>
      </c>
      <c r="Z23" s="69">
        <v>0</v>
      </c>
      <c r="AA23" s="69">
        <v>1</v>
      </c>
      <c r="AB23" s="69">
        <v>1</v>
      </c>
      <c r="AC23" s="69">
        <v>2</v>
      </c>
      <c r="AD23" s="69">
        <v>2</v>
      </c>
      <c r="AE23" s="69">
        <v>0</v>
      </c>
      <c r="AF23" s="62" t="s">
        <v>887</v>
      </c>
    </row>
    <row r="24" spans="1:32" ht="15.6" x14ac:dyDescent="0.3">
      <c r="B24" s="38" t="s">
        <v>604</v>
      </c>
      <c r="C24" s="31">
        <f ca="1">_xll.PsiDisUniform(Combined!I160:I174)</f>
        <v>82</v>
      </c>
      <c r="D24" s="31">
        <f>AVERAGEIF(Combined!B:B,'Model - Rough with weights'!B24,Combined!H:H)</f>
        <v>2.4</v>
      </c>
      <c r="E24" s="31">
        <f t="shared" si="7"/>
        <v>21.666666666666668</v>
      </c>
      <c r="F24" s="31">
        <f t="shared" si="1"/>
        <v>11</v>
      </c>
      <c r="G24" s="35">
        <v>1</v>
      </c>
      <c r="H24" s="35">
        <v>1</v>
      </c>
      <c r="I24" s="35">
        <v>1</v>
      </c>
      <c r="J24" s="31">
        <f t="shared" si="2"/>
        <v>22</v>
      </c>
      <c r="K24" s="31">
        <v>10000</v>
      </c>
      <c r="L24" s="31">
        <f t="shared" si="3"/>
        <v>454</v>
      </c>
      <c r="M24" s="31">
        <f t="shared" si="4"/>
        <v>41.272727272727273</v>
      </c>
      <c r="N24" s="31">
        <f t="shared" si="5"/>
        <v>0.43645151494938816</v>
      </c>
      <c r="O24" s="31">
        <f t="shared" ca="1" si="6"/>
        <v>7.8561272690889861E-2</v>
      </c>
      <c r="P24" s="69">
        <v>2</v>
      </c>
      <c r="Q24" s="69">
        <v>3</v>
      </c>
      <c r="R24" s="69">
        <v>2</v>
      </c>
      <c r="S24" s="69">
        <v>1</v>
      </c>
      <c r="T24" s="63">
        <v>-16</v>
      </c>
      <c r="U24" s="63">
        <v>-12</v>
      </c>
      <c r="V24" s="69">
        <v>1</v>
      </c>
      <c r="W24" s="69">
        <v>2</v>
      </c>
      <c r="X24" s="69">
        <v>0</v>
      </c>
      <c r="Y24" s="63">
        <v>-2</v>
      </c>
      <c r="Z24" s="69">
        <v>0</v>
      </c>
      <c r="AA24" s="69">
        <v>2</v>
      </c>
      <c r="AB24" s="69">
        <v>4</v>
      </c>
      <c r="AC24" s="69">
        <v>3</v>
      </c>
      <c r="AD24" s="69">
        <v>1</v>
      </c>
      <c r="AE24" s="69">
        <v>0</v>
      </c>
      <c r="AF24" s="61" t="s">
        <v>891</v>
      </c>
    </row>
    <row r="25" spans="1:32" ht="15.6" x14ac:dyDescent="0.3">
      <c r="B25" s="38" t="s">
        <v>35</v>
      </c>
      <c r="C25" s="31">
        <f ca="1">_xll.PsiDisUniform(Combined!I175:I222)</f>
        <v>0</v>
      </c>
      <c r="D25" s="31">
        <f>AVERAGEIF(Combined!B:B,'Model - Rough with weights'!B25,Combined!H:H)</f>
        <v>3.0104166666666665</v>
      </c>
      <c r="E25" s="31">
        <f t="shared" si="7"/>
        <v>17.273356401384085</v>
      </c>
      <c r="F25" s="31">
        <f t="shared" si="1"/>
        <v>9</v>
      </c>
      <c r="G25" s="35">
        <v>1</v>
      </c>
      <c r="H25" s="35">
        <v>1</v>
      </c>
      <c r="I25" s="35">
        <v>1</v>
      </c>
      <c r="J25" s="31">
        <f t="shared" si="2"/>
        <v>18</v>
      </c>
      <c r="K25" s="31">
        <v>10000</v>
      </c>
      <c r="L25" s="31">
        <f t="shared" si="3"/>
        <v>555</v>
      </c>
      <c r="M25" s="31">
        <f t="shared" si="4"/>
        <v>61.666666666666664</v>
      </c>
      <c r="N25" s="31">
        <f t="shared" si="5"/>
        <v>0.65211368055947494</v>
      </c>
      <c r="O25" s="31">
        <f t="shared" ca="1" si="6"/>
        <v>0.65211368055947494</v>
      </c>
      <c r="P25" s="69">
        <v>2</v>
      </c>
      <c r="Q25" s="69">
        <v>3</v>
      </c>
      <c r="R25" s="69">
        <v>2</v>
      </c>
      <c r="S25" s="69">
        <v>1</v>
      </c>
      <c r="T25" s="63">
        <v>-16</v>
      </c>
      <c r="U25" s="63">
        <v>-12</v>
      </c>
      <c r="V25" s="69">
        <v>1</v>
      </c>
      <c r="W25" s="69">
        <v>2</v>
      </c>
      <c r="X25" s="69">
        <v>0</v>
      </c>
      <c r="Y25" s="63">
        <v>-2</v>
      </c>
      <c r="Z25" s="69">
        <v>0</v>
      </c>
      <c r="AA25" s="69">
        <v>2</v>
      </c>
      <c r="AB25" s="69">
        <v>4</v>
      </c>
      <c r="AC25" s="69">
        <v>3</v>
      </c>
      <c r="AD25" s="69">
        <v>1</v>
      </c>
      <c r="AE25" s="69">
        <v>0</v>
      </c>
      <c r="AF25" s="61" t="s">
        <v>891</v>
      </c>
    </row>
    <row r="26" spans="1:32" ht="15.6" x14ac:dyDescent="0.3">
      <c r="B26" s="38" t="s">
        <v>49</v>
      </c>
      <c r="C26" s="31">
        <f ca="1">_xll.PsiDisUniform(Combined!I223:I232)</f>
        <v>84</v>
      </c>
      <c r="D26" s="31">
        <f>AVERAGEIF(Combined!B:B,'Model - Rough with weights'!B26,Combined!H:H)</f>
        <v>3.1</v>
      </c>
      <c r="E26" s="31">
        <f t="shared" si="7"/>
        <v>16.774193548387096</v>
      </c>
      <c r="F26" s="31">
        <f t="shared" si="1"/>
        <v>9</v>
      </c>
      <c r="G26" s="35">
        <v>1</v>
      </c>
      <c r="H26" s="35">
        <v>1</v>
      </c>
      <c r="I26" s="35">
        <v>1</v>
      </c>
      <c r="J26" s="31">
        <f t="shared" si="2"/>
        <v>18</v>
      </c>
      <c r="K26" s="31">
        <v>10000</v>
      </c>
      <c r="L26" s="31">
        <f t="shared" si="3"/>
        <v>555</v>
      </c>
      <c r="M26" s="31">
        <f t="shared" si="4"/>
        <v>61.666666666666664</v>
      </c>
      <c r="N26" s="31">
        <f t="shared" si="5"/>
        <v>0.65211368055947494</v>
      </c>
      <c r="O26" s="31">
        <f t="shared" ca="1" si="6"/>
        <v>0.10433818888951599</v>
      </c>
      <c r="P26" s="69">
        <v>2</v>
      </c>
      <c r="Q26" s="69">
        <v>3</v>
      </c>
      <c r="R26" s="69">
        <v>2</v>
      </c>
      <c r="S26" s="69">
        <v>1</v>
      </c>
      <c r="T26" s="63">
        <v>-16</v>
      </c>
      <c r="U26" s="63">
        <v>-12</v>
      </c>
      <c r="V26" s="69">
        <v>1</v>
      </c>
      <c r="W26" s="69">
        <v>2</v>
      </c>
      <c r="X26" s="69">
        <v>0</v>
      </c>
      <c r="Y26" s="63">
        <v>-2</v>
      </c>
      <c r="Z26" s="69">
        <v>0</v>
      </c>
      <c r="AA26" s="69">
        <v>2</v>
      </c>
      <c r="AB26" s="69">
        <v>4</v>
      </c>
      <c r="AC26" s="69">
        <v>3</v>
      </c>
      <c r="AD26" s="69">
        <v>1</v>
      </c>
      <c r="AE26" s="69">
        <v>0</v>
      </c>
      <c r="AF26" s="61" t="s">
        <v>891</v>
      </c>
    </row>
    <row r="27" spans="1:32" ht="15.6" x14ac:dyDescent="0.3">
      <c r="B27" s="38" t="s">
        <v>834</v>
      </c>
      <c r="C27" s="31">
        <f ca="1">_xll.PsiDisUniform(Combined!I233:I248)</f>
        <v>100</v>
      </c>
      <c r="D27" s="31">
        <f>AVERAGEIF(Combined!B:B,'Model - Rough with weights'!B27,Combined!H:H)</f>
        <v>2.5</v>
      </c>
      <c r="E27" s="31">
        <f t="shared" si="7"/>
        <v>20.8</v>
      </c>
      <c r="F27" s="31">
        <f t="shared" si="1"/>
        <v>11</v>
      </c>
      <c r="G27" s="35">
        <v>1</v>
      </c>
      <c r="H27" s="35">
        <v>1</v>
      </c>
      <c r="I27" s="35">
        <v>1</v>
      </c>
      <c r="J27" s="31">
        <f t="shared" si="2"/>
        <v>22</v>
      </c>
      <c r="K27" s="31">
        <v>10000</v>
      </c>
      <c r="L27" s="31">
        <f t="shared" si="3"/>
        <v>454</v>
      </c>
      <c r="M27" s="31">
        <f t="shared" si="4"/>
        <v>41.272727272727273</v>
      </c>
      <c r="N27" s="31">
        <f t="shared" si="5"/>
        <v>0.43645151494938816</v>
      </c>
      <c r="O27" s="31">
        <f t="shared" ca="1" si="6"/>
        <v>0</v>
      </c>
      <c r="P27" s="69">
        <v>2</v>
      </c>
      <c r="Q27" s="69">
        <v>3</v>
      </c>
      <c r="R27" s="69">
        <v>0</v>
      </c>
      <c r="S27" s="69">
        <v>1</v>
      </c>
      <c r="T27" s="63">
        <v>-12</v>
      </c>
      <c r="U27" s="63">
        <v>-4</v>
      </c>
      <c r="V27" s="69">
        <v>1</v>
      </c>
      <c r="W27" s="69">
        <v>2</v>
      </c>
      <c r="X27" s="69">
        <v>0</v>
      </c>
      <c r="Y27" s="63">
        <v>-2</v>
      </c>
      <c r="Z27" s="69">
        <v>0</v>
      </c>
      <c r="AA27" s="69">
        <v>2</v>
      </c>
      <c r="AB27" s="69">
        <v>4</v>
      </c>
      <c r="AC27" s="69">
        <v>3</v>
      </c>
      <c r="AD27" s="69">
        <v>1</v>
      </c>
      <c r="AE27" s="69">
        <v>0</v>
      </c>
      <c r="AF27" s="61" t="s">
        <v>892</v>
      </c>
    </row>
    <row r="28" spans="1:32" ht="15.6" x14ac:dyDescent="0.3">
      <c r="B28" s="38" t="s">
        <v>700</v>
      </c>
      <c r="C28" s="31">
        <f ca="1">_xll.PsiDisUniform(Combined!I249:I262)</f>
        <v>79</v>
      </c>
      <c r="D28" s="31">
        <f>AVERAGEIF(Combined!B:B,'Model - Rough with weights'!B28,Combined!H:H)</f>
        <v>687.14285714285711</v>
      </c>
      <c r="E28" s="31">
        <f t="shared" si="7"/>
        <v>7.567567567567568E-2</v>
      </c>
      <c r="F28" s="31">
        <f t="shared" si="1"/>
        <v>1</v>
      </c>
      <c r="G28" s="35">
        <v>1</v>
      </c>
      <c r="H28" s="35">
        <v>1</v>
      </c>
      <c r="I28" s="35">
        <v>1</v>
      </c>
      <c r="J28" s="31">
        <f t="shared" si="2"/>
        <v>2</v>
      </c>
      <c r="K28" s="31">
        <v>10000</v>
      </c>
      <c r="L28" s="31">
        <f t="shared" si="3"/>
        <v>5000</v>
      </c>
      <c r="M28" s="31">
        <f t="shared" si="4"/>
        <v>5000</v>
      </c>
      <c r="N28" s="31">
        <f t="shared" si="5"/>
        <v>52.874082207524999</v>
      </c>
      <c r="O28" s="31">
        <f t="shared" ca="1" si="6"/>
        <v>11.103557263580251</v>
      </c>
      <c r="P28" s="69">
        <v>1</v>
      </c>
      <c r="Q28" s="69">
        <v>2</v>
      </c>
      <c r="R28" s="69">
        <v>1</v>
      </c>
      <c r="S28" s="69">
        <v>1</v>
      </c>
      <c r="T28" s="63">
        <v>-12</v>
      </c>
      <c r="U28" s="63">
        <v>-6</v>
      </c>
      <c r="V28" s="69">
        <v>1</v>
      </c>
      <c r="W28" s="69">
        <v>2</v>
      </c>
      <c r="X28" s="69">
        <v>0</v>
      </c>
      <c r="Y28" s="63">
        <v>-2</v>
      </c>
      <c r="Z28" s="69">
        <v>2</v>
      </c>
      <c r="AA28" s="69">
        <v>4</v>
      </c>
      <c r="AB28" s="69">
        <v>3</v>
      </c>
      <c r="AC28" s="69">
        <v>4</v>
      </c>
      <c r="AD28" s="69">
        <v>1</v>
      </c>
      <c r="AE28" s="69">
        <v>0</v>
      </c>
      <c r="AF28" s="61" t="s">
        <v>895</v>
      </c>
    </row>
    <row r="29" spans="1:32" ht="15.6" x14ac:dyDescent="0.3">
      <c r="A29" s="31" t="s">
        <v>859</v>
      </c>
      <c r="B29" s="38" t="s">
        <v>857</v>
      </c>
      <c r="C29" s="31">
        <v>28</v>
      </c>
      <c r="D29" s="31">
        <v>26</v>
      </c>
      <c r="E29" s="31">
        <v>2</v>
      </c>
      <c r="F29" s="31">
        <v>1</v>
      </c>
      <c r="G29" s="31">
        <v>2</v>
      </c>
      <c r="H29" s="31">
        <v>109.44</v>
      </c>
      <c r="I29" s="31">
        <v>7.5</v>
      </c>
      <c r="J29" s="31">
        <f t="shared" si="2"/>
        <v>233.88</v>
      </c>
      <c r="K29" s="31">
        <v>10000</v>
      </c>
      <c r="L29" s="31">
        <f t="shared" si="3"/>
        <v>42</v>
      </c>
      <c r="M29" s="31">
        <f t="shared" si="4"/>
        <v>21</v>
      </c>
      <c r="N29" s="31">
        <f t="shared" si="5"/>
        <v>0.22207114527160499</v>
      </c>
      <c r="O29" s="31">
        <f t="shared" si="6"/>
        <v>0.1598912245955556</v>
      </c>
      <c r="P29" s="69">
        <v>1</v>
      </c>
      <c r="Q29" s="69">
        <v>1</v>
      </c>
      <c r="R29" s="69">
        <v>2</v>
      </c>
      <c r="S29" s="69">
        <v>1</v>
      </c>
      <c r="T29" s="63">
        <v>-3</v>
      </c>
      <c r="U29" s="63">
        <v>-8</v>
      </c>
      <c r="V29" s="69">
        <v>3</v>
      </c>
      <c r="W29" s="69">
        <v>2</v>
      </c>
      <c r="X29" s="69">
        <v>0</v>
      </c>
      <c r="Y29" s="63">
        <v>-2</v>
      </c>
      <c r="Z29" s="69">
        <v>1</v>
      </c>
      <c r="AA29" s="69">
        <v>3</v>
      </c>
      <c r="AB29" s="69">
        <v>4</v>
      </c>
      <c r="AC29" s="69">
        <v>2</v>
      </c>
      <c r="AD29" s="69">
        <v>1</v>
      </c>
      <c r="AE29" s="69">
        <v>0</v>
      </c>
      <c r="AF29" s="61" t="s">
        <v>896</v>
      </c>
    </row>
    <row r="30" spans="1:32" x14ac:dyDescent="0.3">
      <c r="J30" s="32" t="s">
        <v>865</v>
      </c>
      <c r="K30" s="31">
        <f>SUM(K11:K29)</f>
        <v>190000</v>
      </c>
      <c r="L30" s="32" t="s">
        <v>861</v>
      </c>
      <c r="M30" s="31">
        <f>$C$3-SUM(M11:M29)</f>
        <v>179137.39978354977</v>
      </c>
      <c r="N30" s="31">
        <f>$M$30*$C$5</f>
        <v>1894.3451205195363</v>
      </c>
      <c r="O30" s="31">
        <f>$N$30</f>
        <v>1894.3451205195363</v>
      </c>
    </row>
  </sheetData>
  <mergeCells count="1">
    <mergeCell ref="F9:J9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workbookViewId="0">
      <selection activeCell="N4" sqref="N4"/>
    </sheetView>
  </sheetViews>
  <sheetFormatPr defaultRowHeight="14.4" x14ac:dyDescent="0.3"/>
  <sheetData>
    <row r="1" spans="1:17" s="21" customFormat="1" ht="144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761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s="21" customFormat="1" ht="43.2" x14ac:dyDescent="0.3">
      <c r="A2" s="21" t="s">
        <v>747</v>
      </c>
      <c r="B2" s="22" t="s">
        <v>76</v>
      </c>
      <c r="C2" s="21" t="s">
        <v>764</v>
      </c>
      <c r="D2" s="21" t="s">
        <v>764</v>
      </c>
      <c r="E2" s="21" t="s">
        <v>764</v>
      </c>
      <c r="F2" s="22" t="s">
        <v>77</v>
      </c>
      <c r="G2" s="22" t="s">
        <v>78</v>
      </c>
      <c r="H2" s="22" t="s">
        <v>79</v>
      </c>
      <c r="I2" s="22">
        <v>75</v>
      </c>
      <c r="J2" s="22" t="s">
        <v>81</v>
      </c>
      <c r="K2" s="22" t="s">
        <v>82</v>
      </c>
      <c r="L2" s="22" t="s">
        <v>82</v>
      </c>
      <c r="M2" s="23" t="s">
        <v>83</v>
      </c>
    </row>
    <row r="3" spans="1:17" s="21" customFormat="1" ht="43.2" x14ac:dyDescent="0.3">
      <c r="A3" s="21" t="s">
        <v>747</v>
      </c>
      <c r="B3" s="22" t="s">
        <v>76</v>
      </c>
      <c r="C3" s="21" t="s">
        <v>764</v>
      </c>
      <c r="D3" s="21" t="s">
        <v>764</v>
      </c>
      <c r="E3" s="21" t="s">
        <v>764</v>
      </c>
      <c r="F3" s="22" t="s">
        <v>84</v>
      </c>
      <c r="G3" s="22" t="s">
        <v>78</v>
      </c>
      <c r="H3" s="22" t="s">
        <v>85</v>
      </c>
      <c r="I3" s="22">
        <v>77</v>
      </c>
      <c r="J3" s="22" t="s">
        <v>81</v>
      </c>
      <c r="K3" s="22" t="s">
        <v>82</v>
      </c>
      <c r="L3" s="22" t="s">
        <v>82</v>
      </c>
      <c r="M3" s="23" t="s">
        <v>83</v>
      </c>
    </row>
    <row r="4" spans="1:17" s="21" customFormat="1" ht="43.2" x14ac:dyDescent="0.3">
      <c r="A4" s="21" t="s">
        <v>747</v>
      </c>
      <c r="B4" s="22" t="s">
        <v>87</v>
      </c>
      <c r="C4" s="21" t="s">
        <v>764</v>
      </c>
      <c r="D4" s="21" t="s">
        <v>764</v>
      </c>
      <c r="E4" s="21" t="s">
        <v>764</v>
      </c>
      <c r="F4" s="22" t="s">
        <v>88</v>
      </c>
      <c r="G4" s="22" t="s">
        <v>78</v>
      </c>
      <c r="H4" s="22" t="s">
        <v>89</v>
      </c>
      <c r="I4" s="22">
        <v>50</v>
      </c>
      <c r="J4" s="22" t="s">
        <v>91</v>
      </c>
      <c r="K4" s="22" t="s">
        <v>766</v>
      </c>
      <c r="L4" s="22" t="s">
        <v>93</v>
      </c>
      <c r="M4" s="23" t="s">
        <v>94</v>
      </c>
    </row>
    <row r="5" spans="1:17" s="21" customFormat="1" ht="43.2" x14ac:dyDescent="0.3">
      <c r="A5" s="21" t="s">
        <v>747</v>
      </c>
      <c r="B5" s="22" t="s">
        <v>95</v>
      </c>
      <c r="C5" s="21" t="s">
        <v>764</v>
      </c>
      <c r="D5" s="21" t="s">
        <v>764</v>
      </c>
      <c r="E5" s="21" t="s">
        <v>764</v>
      </c>
      <c r="F5" s="22" t="s">
        <v>88</v>
      </c>
      <c r="G5" s="22" t="s">
        <v>78</v>
      </c>
      <c r="H5" s="22" t="s">
        <v>96</v>
      </c>
      <c r="I5" s="22">
        <v>74</v>
      </c>
      <c r="J5" s="22">
        <v>0.3</v>
      </c>
      <c r="K5" s="22" t="s">
        <v>767</v>
      </c>
      <c r="L5" s="22" t="s">
        <v>767</v>
      </c>
      <c r="M5" s="23" t="s">
        <v>99</v>
      </c>
    </row>
    <row r="6" spans="1:17" s="21" customFormat="1" ht="43.2" x14ac:dyDescent="0.3">
      <c r="A6" s="21" t="s">
        <v>747</v>
      </c>
      <c r="B6" s="22" t="s">
        <v>100</v>
      </c>
      <c r="C6" s="21" t="s">
        <v>764</v>
      </c>
      <c r="D6" s="21" t="s">
        <v>764</v>
      </c>
      <c r="E6" s="21" t="s">
        <v>764</v>
      </c>
      <c r="F6" s="22" t="s">
        <v>101</v>
      </c>
      <c r="G6" s="22" t="s">
        <v>78</v>
      </c>
      <c r="H6" s="22" t="s">
        <v>102</v>
      </c>
      <c r="I6" s="22">
        <v>97</v>
      </c>
      <c r="J6" s="22">
        <v>0.03</v>
      </c>
      <c r="K6" s="22" t="s">
        <v>767</v>
      </c>
      <c r="L6" s="22" t="s">
        <v>767</v>
      </c>
      <c r="M6" s="23" t="s">
        <v>99</v>
      </c>
    </row>
    <row r="7" spans="1:17" s="21" customFormat="1" ht="75.599999999999994" x14ac:dyDescent="0.3">
      <c r="A7" s="21" t="s">
        <v>745</v>
      </c>
      <c r="B7" s="24" t="s">
        <v>21</v>
      </c>
      <c r="C7" s="24" t="s">
        <v>23</v>
      </c>
      <c r="D7" s="24" t="s">
        <v>25</v>
      </c>
      <c r="E7" s="24" t="s">
        <v>22</v>
      </c>
      <c r="G7" s="24" t="s">
        <v>25</v>
      </c>
      <c r="H7" s="24" t="s">
        <v>24</v>
      </c>
      <c r="I7" s="24">
        <v>0.25</v>
      </c>
      <c r="J7" s="24" t="s">
        <v>28</v>
      </c>
      <c r="K7" s="22" t="s">
        <v>765</v>
      </c>
      <c r="M7" s="23" t="s">
        <v>29</v>
      </c>
    </row>
    <row r="8" spans="1:17" s="21" customFormat="1" ht="75.599999999999994" x14ac:dyDescent="0.3">
      <c r="A8" s="21" t="s">
        <v>745</v>
      </c>
      <c r="B8" s="24" t="s">
        <v>21</v>
      </c>
      <c r="C8" s="24" t="s">
        <v>23</v>
      </c>
      <c r="D8" s="24" t="s">
        <v>25</v>
      </c>
      <c r="E8" s="24" t="s">
        <v>30</v>
      </c>
      <c r="G8" s="24" t="s">
        <v>25</v>
      </c>
      <c r="H8" s="24" t="s">
        <v>24</v>
      </c>
      <c r="I8" s="24">
        <v>0</v>
      </c>
      <c r="J8" s="24" t="s">
        <v>28</v>
      </c>
      <c r="K8" s="22" t="s">
        <v>765</v>
      </c>
      <c r="M8" s="23" t="s">
        <v>29</v>
      </c>
    </row>
    <row r="9" spans="1:17" s="21" customFormat="1" ht="75.599999999999994" x14ac:dyDescent="0.3">
      <c r="A9" s="21" t="s">
        <v>745</v>
      </c>
      <c r="B9" s="24" t="s">
        <v>21</v>
      </c>
      <c r="C9" s="24" t="s">
        <v>23</v>
      </c>
      <c r="D9" s="24" t="s">
        <v>25</v>
      </c>
      <c r="E9" s="24" t="s">
        <v>22</v>
      </c>
      <c r="G9" s="24" t="s">
        <v>25</v>
      </c>
      <c r="H9" s="24" t="s">
        <v>24</v>
      </c>
      <c r="I9" s="24">
        <v>1.5</v>
      </c>
      <c r="J9" s="24" t="s">
        <v>33</v>
      </c>
      <c r="K9" s="22" t="s">
        <v>765</v>
      </c>
      <c r="M9" s="23" t="s">
        <v>29</v>
      </c>
    </row>
    <row r="10" spans="1:17" s="21" customFormat="1" ht="75.599999999999994" x14ac:dyDescent="0.3">
      <c r="A10" s="21" t="s">
        <v>745</v>
      </c>
      <c r="B10" s="24" t="s">
        <v>21</v>
      </c>
      <c r="C10" s="24" t="s">
        <v>23</v>
      </c>
      <c r="D10" s="24" t="s">
        <v>25</v>
      </c>
      <c r="E10" s="24" t="s">
        <v>30</v>
      </c>
      <c r="G10" s="24" t="s">
        <v>25</v>
      </c>
      <c r="H10" s="24" t="s">
        <v>24</v>
      </c>
      <c r="I10" s="24">
        <v>1.1000000000000001</v>
      </c>
      <c r="J10" s="24" t="s">
        <v>33</v>
      </c>
      <c r="K10" s="22" t="s">
        <v>765</v>
      </c>
      <c r="M10" s="23" t="s">
        <v>29</v>
      </c>
    </row>
    <row r="11" spans="1:17" s="21" customFormat="1" ht="75.599999999999994" x14ac:dyDescent="0.3">
      <c r="A11" s="21" t="s">
        <v>745</v>
      </c>
      <c r="B11" s="24" t="s">
        <v>36</v>
      </c>
      <c r="C11" s="24" t="s">
        <v>23</v>
      </c>
      <c r="D11" s="24" t="s">
        <v>39</v>
      </c>
      <c r="E11" s="24" t="s">
        <v>37</v>
      </c>
      <c r="G11" s="24" t="s">
        <v>39</v>
      </c>
      <c r="H11" s="24" t="s">
        <v>38</v>
      </c>
      <c r="I11" s="24">
        <v>0</v>
      </c>
      <c r="J11" s="24">
        <v>5.4</v>
      </c>
      <c r="K11" s="22" t="s">
        <v>765</v>
      </c>
      <c r="M11" s="23" t="s">
        <v>40</v>
      </c>
    </row>
    <row r="12" spans="1:17" s="21" customFormat="1" ht="75.599999999999994" x14ac:dyDescent="0.3">
      <c r="A12" s="21" t="s">
        <v>745</v>
      </c>
      <c r="B12" s="24" t="s">
        <v>36</v>
      </c>
      <c r="C12" s="24" t="s">
        <v>23</v>
      </c>
      <c r="D12" s="24" t="s">
        <v>39</v>
      </c>
      <c r="E12" s="24" t="s">
        <v>37</v>
      </c>
      <c r="G12" s="24" t="s">
        <v>39</v>
      </c>
      <c r="H12" s="24" t="s">
        <v>41</v>
      </c>
      <c r="I12" s="24">
        <v>0</v>
      </c>
      <c r="J12" s="24">
        <v>7.2</v>
      </c>
      <c r="K12" s="22" t="s">
        <v>765</v>
      </c>
      <c r="M12" s="23" t="s">
        <v>40</v>
      </c>
    </row>
    <row r="13" spans="1:17" s="21" customFormat="1" ht="75.599999999999994" x14ac:dyDescent="0.3">
      <c r="A13" s="21" t="s">
        <v>745</v>
      </c>
      <c r="B13" s="24" t="s">
        <v>36</v>
      </c>
      <c r="C13" s="24" t="s">
        <v>23</v>
      </c>
      <c r="D13" s="24" t="s">
        <v>39</v>
      </c>
      <c r="E13" s="24" t="s">
        <v>37</v>
      </c>
      <c r="G13" s="24" t="s">
        <v>39</v>
      </c>
      <c r="H13" s="24" t="s">
        <v>42</v>
      </c>
      <c r="I13" s="24">
        <v>0</v>
      </c>
      <c r="J13" s="24">
        <v>3.2</v>
      </c>
      <c r="K13" s="22" t="s">
        <v>765</v>
      </c>
      <c r="M13" s="23" t="s">
        <v>40</v>
      </c>
    </row>
    <row r="14" spans="1:17" s="21" customFormat="1" ht="75.599999999999994" x14ac:dyDescent="0.3">
      <c r="A14" s="21" t="s">
        <v>745</v>
      </c>
      <c r="B14" s="24" t="s">
        <v>43</v>
      </c>
      <c r="C14" s="24" t="s">
        <v>23</v>
      </c>
      <c r="D14" s="24" t="s">
        <v>45</v>
      </c>
      <c r="E14" s="24" t="s">
        <v>44</v>
      </c>
      <c r="G14" s="24" t="s">
        <v>45</v>
      </c>
      <c r="H14" s="24" t="s">
        <v>38</v>
      </c>
      <c r="I14" s="24">
        <v>0</v>
      </c>
      <c r="J14" s="24">
        <v>9.1</v>
      </c>
      <c r="K14" s="22" t="s">
        <v>765</v>
      </c>
      <c r="M14" s="23" t="s">
        <v>46</v>
      </c>
    </row>
    <row r="15" spans="1:17" s="21" customFormat="1" ht="75.599999999999994" x14ac:dyDescent="0.3">
      <c r="A15" s="21" t="s">
        <v>745</v>
      </c>
      <c r="B15" s="24" t="s">
        <v>43</v>
      </c>
      <c r="C15" s="24" t="s">
        <v>23</v>
      </c>
      <c r="D15" s="24" t="s">
        <v>45</v>
      </c>
      <c r="E15" s="24" t="s">
        <v>44</v>
      </c>
      <c r="G15" s="24" t="s">
        <v>45</v>
      </c>
      <c r="H15" s="24" t="s">
        <v>47</v>
      </c>
      <c r="I15" s="24">
        <v>0</v>
      </c>
      <c r="J15" s="24">
        <v>8.3000000000000007</v>
      </c>
      <c r="K15" s="22" t="s">
        <v>765</v>
      </c>
      <c r="M15" s="23" t="s">
        <v>46</v>
      </c>
    </row>
    <row r="16" spans="1:17" s="21" customFormat="1" ht="75.599999999999994" x14ac:dyDescent="0.3">
      <c r="A16" s="21" t="s">
        <v>745</v>
      </c>
      <c r="B16" s="24" t="s">
        <v>43</v>
      </c>
      <c r="C16" s="24" t="s">
        <v>23</v>
      </c>
      <c r="D16" s="24" t="s">
        <v>45</v>
      </c>
      <c r="E16" s="24" t="s">
        <v>44</v>
      </c>
      <c r="G16" s="24" t="s">
        <v>45</v>
      </c>
      <c r="H16" s="24" t="s">
        <v>41</v>
      </c>
      <c r="I16" s="24">
        <v>0</v>
      </c>
      <c r="J16" s="24">
        <v>7.8</v>
      </c>
      <c r="K16" s="22" t="s">
        <v>765</v>
      </c>
      <c r="M16" s="23" t="s">
        <v>46</v>
      </c>
    </row>
    <row r="17" spans="1:13" s="21" customFormat="1" ht="75.599999999999994" x14ac:dyDescent="0.3">
      <c r="A17" s="21" t="s">
        <v>745</v>
      </c>
      <c r="B17" s="24" t="s">
        <v>43</v>
      </c>
      <c r="C17" s="24" t="s">
        <v>23</v>
      </c>
      <c r="D17" s="24" t="s">
        <v>45</v>
      </c>
      <c r="E17" s="24" t="s">
        <v>44</v>
      </c>
      <c r="G17" s="24" t="s">
        <v>45</v>
      </c>
      <c r="H17" s="24" t="s">
        <v>48</v>
      </c>
      <c r="I17" s="24">
        <v>2.2999999999999998</v>
      </c>
      <c r="J17" s="24">
        <v>9.5</v>
      </c>
      <c r="K17" s="22" t="s">
        <v>765</v>
      </c>
      <c r="M17" s="23" t="s">
        <v>46</v>
      </c>
    </row>
    <row r="18" spans="1:13" s="21" customFormat="1" ht="75.599999999999994" x14ac:dyDescent="0.3">
      <c r="A18" s="21" t="s">
        <v>745</v>
      </c>
      <c r="B18" s="24" t="s">
        <v>36</v>
      </c>
      <c r="C18" s="24" t="s">
        <v>23</v>
      </c>
      <c r="D18" s="24" t="s">
        <v>39</v>
      </c>
      <c r="E18" s="24" t="s">
        <v>50</v>
      </c>
      <c r="G18" s="24" t="s">
        <v>39</v>
      </c>
      <c r="H18" s="24" t="s">
        <v>38</v>
      </c>
      <c r="I18" s="24">
        <v>0</v>
      </c>
      <c r="J18" s="24">
        <v>12.6</v>
      </c>
      <c r="K18" s="22" t="s">
        <v>765</v>
      </c>
      <c r="M18" s="23" t="s">
        <v>40</v>
      </c>
    </row>
    <row r="19" spans="1:13" s="21" customFormat="1" ht="75.599999999999994" x14ac:dyDescent="0.3">
      <c r="A19" s="21" t="s">
        <v>745</v>
      </c>
      <c r="B19" s="24" t="s">
        <v>36</v>
      </c>
      <c r="C19" s="24" t="s">
        <v>23</v>
      </c>
      <c r="D19" s="24" t="s">
        <v>39</v>
      </c>
      <c r="E19" s="24" t="s">
        <v>50</v>
      </c>
      <c r="G19" s="24" t="s">
        <v>39</v>
      </c>
      <c r="H19" s="24" t="s">
        <v>41</v>
      </c>
      <c r="I19" s="24">
        <v>0</v>
      </c>
      <c r="J19" s="24">
        <v>7.2</v>
      </c>
      <c r="K19" s="22" t="s">
        <v>765</v>
      </c>
      <c r="M19" s="23" t="s">
        <v>40</v>
      </c>
    </row>
    <row r="20" spans="1:13" s="21" customFormat="1" ht="75.599999999999994" x14ac:dyDescent="0.3">
      <c r="A20" s="21" t="s">
        <v>745</v>
      </c>
      <c r="B20" s="24" t="s">
        <v>36</v>
      </c>
      <c r="C20" s="24" t="s">
        <v>23</v>
      </c>
      <c r="D20" s="24" t="s">
        <v>39</v>
      </c>
      <c r="E20" s="24" t="s">
        <v>50</v>
      </c>
      <c r="G20" s="24" t="s">
        <v>39</v>
      </c>
      <c r="H20" s="24" t="s">
        <v>42</v>
      </c>
      <c r="I20" s="24">
        <v>0.8</v>
      </c>
      <c r="J20" s="24">
        <v>8.6</v>
      </c>
      <c r="K20" s="22" t="s">
        <v>765</v>
      </c>
      <c r="M20" s="23" t="s">
        <v>40</v>
      </c>
    </row>
    <row r="21" spans="1:13" s="21" customFormat="1" ht="75.599999999999994" x14ac:dyDescent="0.3">
      <c r="A21" s="21" t="s">
        <v>745</v>
      </c>
      <c r="B21" s="24" t="s">
        <v>43</v>
      </c>
      <c r="C21" s="24" t="s">
        <v>23</v>
      </c>
      <c r="D21" s="24" t="s">
        <v>45</v>
      </c>
      <c r="E21" s="24" t="s">
        <v>50</v>
      </c>
      <c r="G21" s="24" t="s">
        <v>45</v>
      </c>
      <c r="H21" s="24" t="s">
        <v>38</v>
      </c>
      <c r="I21" s="24">
        <v>0</v>
      </c>
      <c r="J21" s="24">
        <v>9.1</v>
      </c>
      <c r="K21" s="22" t="s">
        <v>765</v>
      </c>
      <c r="M21" s="23" t="s">
        <v>46</v>
      </c>
    </row>
    <row r="22" spans="1:13" s="21" customFormat="1" ht="75.599999999999994" x14ac:dyDescent="0.3">
      <c r="A22" s="21" t="s">
        <v>745</v>
      </c>
      <c r="B22" s="24" t="s">
        <v>43</v>
      </c>
      <c r="C22" s="24" t="s">
        <v>23</v>
      </c>
      <c r="D22" s="24" t="s">
        <v>45</v>
      </c>
      <c r="E22" s="24" t="s">
        <v>50</v>
      </c>
      <c r="G22" s="24" t="s">
        <v>45</v>
      </c>
      <c r="H22" s="24" t="s">
        <v>47</v>
      </c>
      <c r="I22" s="24">
        <v>0.7</v>
      </c>
      <c r="J22" s="24">
        <v>8.3000000000000007</v>
      </c>
      <c r="K22" s="22" t="s">
        <v>765</v>
      </c>
      <c r="M22" s="23" t="s">
        <v>46</v>
      </c>
    </row>
    <row r="23" spans="1:13" s="21" customFormat="1" ht="75.599999999999994" x14ac:dyDescent="0.3">
      <c r="A23" s="21" t="s">
        <v>745</v>
      </c>
      <c r="B23" s="24" t="s">
        <v>43</v>
      </c>
      <c r="C23" s="24" t="s">
        <v>23</v>
      </c>
      <c r="D23" s="24" t="s">
        <v>45</v>
      </c>
      <c r="E23" s="24" t="s">
        <v>50</v>
      </c>
      <c r="G23" s="24" t="s">
        <v>45</v>
      </c>
      <c r="H23" s="24" t="s">
        <v>41</v>
      </c>
      <c r="I23" s="24">
        <v>2.8</v>
      </c>
      <c r="J23" s="24">
        <v>7.8</v>
      </c>
      <c r="K23" s="22" t="s">
        <v>765</v>
      </c>
      <c r="M23" s="23" t="s">
        <v>46</v>
      </c>
    </row>
    <row r="24" spans="1:13" s="21" customFormat="1" ht="75.599999999999994" x14ac:dyDescent="0.3">
      <c r="A24" s="21" t="s">
        <v>745</v>
      </c>
      <c r="B24" s="24" t="s">
        <v>43</v>
      </c>
      <c r="C24" s="24" t="s">
        <v>23</v>
      </c>
      <c r="D24" s="24" t="s">
        <v>45</v>
      </c>
      <c r="E24" s="24" t="s">
        <v>50</v>
      </c>
      <c r="G24" s="24" t="s">
        <v>45</v>
      </c>
      <c r="H24" s="24" t="s">
        <v>48</v>
      </c>
      <c r="I24" s="24">
        <v>6.1</v>
      </c>
      <c r="J24" s="24">
        <v>9.5</v>
      </c>
      <c r="K24" s="22" t="s">
        <v>765</v>
      </c>
      <c r="M24" s="23" t="s">
        <v>46</v>
      </c>
    </row>
    <row r="25" spans="1:13" s="21" customFormat="1" ht="75.599999999999994" x14ac:dyDescent="0.3">
      <c r="A25" s="21" t="s">
        <v>746</v>
      </c>
      <c r="B25" s="24" t="s">
        <v>36</v>
      </c>
      <c r="C25" s="24" t="s">
        <v>23</v>
      </c>
      <c r="D25" s="24" t="s">
        <v>39</v>
      </c>
      <c r="E25" s="24" t="s">
        <v>768</v>
      </c>
      <c r="G25" s="24" t="s">
        <v>39</v>
      </c>
      <c r="H25" s="24" t="s">
        <v>38</v>
      </c>
      <c r="I25" s="24">
        <v>0</v>
      </c>
      <c r="J25" s="24">
        <v>12.6</v>
      </c>
      <c r="K25" s="22" t="s">
        <v>765</v>
      </c>
      <c r="M25" s="23" t="s">
        <v>40</v>
      </c>
    </row>
    <row r="26" spans="1:13" s="21" customFormat="1" ht="75.599999999999994" x14ac:dyDescent="0.3">
      <c r="A26" s="21" t="s">
        <v>746</v>
      </c>
      <c r="B26" s="24" t="s">
        <v>36</v>
      </c>
      <c r="C26" s="24" t="s">
        <v>23</v>
      </c>
      <c r="D26" s="24" t="s">
        <v>39</v>
      </c>
      <c r="E26" s="24" t="s">
        <v>768</v>
      </c>
      <c r="G26" s="24" t="s">
        <v>39</v>
      </c>
      <c r="H26" s="24" t="s">
        <v>41</v>
      </c>
      <c r="I26" s="24">
        <v>0.6</v>
      </c>
      <c r="J26" s="24">
        <v>7.2</v>
      </c>
      <c r="K26" s="22" t="s">
        <v>765</v>
      </c>
      <c r="M26" s="23" t="s">
        <v>40</v>
      </c>
    </row>
    <row r="27" spans="1:13" s="21" customFormat="1" ht="75.599999999999994" x14ac:dyDescent="0.3">
      <c r="A27" s="21" t="s">
        <v>746</v>
      </c>
      <c r="B27" s="24" t="s">
        <v>36</v>
      </c>
      <c r="C27" s="24" t="s">
        <v>23</v>
      </c>
      <c r="D27" s="24" t="s">
        <v>39</v>
      </c>
      <c r="E27" s="24" t="s">
        <v>768</v>
      </c>
      <c r="G27" s="24" t="s">
        <v>39</v>
      </c>
      <c r="H27" s="24" t="s">
        <v>42</v>
      </c>
      <c r="I27" s="24">
        <v>0.2</v>
      </c>
      <c r="J27" s="24">
        <v>8.6</v>
      </c>
      <c r="K27" s="22" t="s">
        <v>765</v>
      </c>
      <c r="M27" s="23" t="s">
        <v>40</v>
      </c>
    </row>
    <row r="28" spans="1:13" s="21" customFormat="1" ht="75.599999999999994" x14ac:dyDescent="0.3">
      <c r="A28" s="21" t="s">
        <v>746</v>
      </c>
      <c r="B28" s="24" t="s">
        <v>43</v>
      </c>
      <c r="C28" s="24" t="s">
        <v>23</v>
      </c>
      <c r="D28" s="24" t="s">
        <v>45</v>
      </c>
      <c r="E28" s="24" t="s">
        <v>769</v>
      </c>
      <c r="G28" s="24" t="s">
        <v>45</v>
      </c>
      <c r="H28" s="24" t="s">
        <v>38</v>
      </c>
      <c r="I28" s="24">
        <v>0.5</v>
      </c>
      <c r="J28" s="24">
        <v>9.1</v>
      </c>
      <c r="K28" s="22" t="s">
        <v>765</v>
      </c>
      <c r="M28" s="23" t="s">
        <v>46</v>
      </c>
    </row>
    <row r="29" spans="1:13" s="21" customFormat="1" ht="75.599999999999994" x14ac:dyDescent="0.3">
      <c r="A29" s="21" t="s">
        <v>746</v>
      </c>
      <c r="B29" s="24" t="s">
        <v>43</v>
      </c>
      <c r="C29" s="24" t="s">
        <v>23</v>
      </c>
      <c r="D29" s="24" t="s">
        <v>45</v>
      </c>
      <c r="E29" s="24" t="s">
        <v>769</v>
      </c>
      <c r="G29" s="24" t="s">
        <v>45</v>
      </c>
      <c r="H29" s="24" t="s">
        <v>47</v>
      </c>
      <c r="I29" s="24">
        <v>0.3</v>
      </c>
      <c r="J29" s="24">
        <v>8.3000000000000007</v>
      </c>
      <c r="K29" s="22" t="s">
        <v>765</v>
      </c>
      <c r="M29" s="23" t="s">
        <v>46</v>
      </c>
    </row>
    <row r="30" spans="1:13" s="21" customFormat="1" ht="75.599999999999994" x14ac:dyDescent="0.3">
      <c r="A30" s="21" t="s">
        <v>746</v>
      </c>
      <c r="B30" s="24" t="s">
        <v>43</v>
      </c>
      <c r="C30" s="24" t="s">
        <v>23</v>
      </c>
      <c r="D30" s="24" t="s">
        <v>45</v>
      </c>
      <c r="E30" s="24" t="s">
        <v>769</v>
      </c>
      <c r="G30" s="24" t="s">
        <v>45</v>
      </c>
      <c r="H30" s="24" t="s">
        <v>41</v>
      </c>
      <c r="I30" s="24">
        <v>0.7</v>
      </c>
      <c r="J30" s="24">
        <v>7.8</v>
      </c>
      <c r="K30" s="22" t="s">
        <v>765</v>
      </c>
      <c r="M30" s="23" t="s">
        <v>46</v>
      </c>
    </row>
    <row r="31" spans="1:13" s="21" customFormat="1" ht="75.599999999999994" x14ac:dyDescent="0.3">
      <c r="A31" s="21" t="s">
        <v>746</v>
      </c>
      <c r="B31" s="24" t="s">
        <v>43</v>
      </c>
      <c r="C31" s="24" t="s">
        <v>23</v>
      </c>
      <c r="D31" s="24" t="s">
        <v>45</v>
      </c>
      <c r="E31" s="24" t="s">
        <v>769</v>
      </c>
      <c r="G31" s="24" t="s">
        <v>45</v>
      </c>
      <c r="H31" s="24" t="s">
        <v>48</v>
      </c>
      <c r="I31" s="24">
        <v>3</v>
      </c>
      <c r="J31" s="24">
        <v>9.5</v>
      </c>
      <c r="K31" s="22" t="s">
        <v>765</v>
      </c>
      <c r="M31" s="23" t="s">
        <v>46</v>
      </c>
    </row>
    <row r="32" spans="1:13" s="21" customFormat="1" ht="75.599999999999994" x14ac:dyDescent="0.3">
      <c r="A32" s="21" t="s">
        <v>745</v>
      </c>
      <c r="B32" s="24" t="s">
        <v>21</v>
      </c>
      <c r="C32" s="24" t="s">
        <v>23</v>
      </c>
      <c r="D32" s="24" t="s">
        <v>25</v>
      </c>
      <c r="E32" s="24" t="s">
        <v>54</v>
      </c>
      <c r="G32" s="24" t="s">
        <v>25</v>
      </c>
      <c r="H32" s="24" t="s">
        <v>24</v>
      </c>
      <c r="I32" s="24">
        <v>0</v>
      </c>
      <c r="J32" s="24" t="s">
        <v>28</v>
      </c>
      <c r="K32" s="22" t="s">
        <v>765</v>
      </c>
      <c r="M32" s="23" t="s">
        <v>29</v>
      </c>
    </row>
    <row r="33" spans="1:13" s="21" customFormat="1" ht="75.599999999999994" x14ac:dyDescent="0.3">
      <c r="A33" s="21" t="s">
        <v>745</v>
      </c>
      <c r="B33" s="24" t="s">
        <v>21</v>
      </c>
      <c r="C33" s="24" t="s">
        <v>23</v>
      </c>
      <c r="D33" s="24" t="s">
        <v>25</v>
      </c>
      <c r="E33" s="24" t="s">
        <v>54</v>
      </c>
      <c r="G33" s="24" t="s">
        <v>25</v>
      </c>
      <c r="H33" s="24" t="s">
        <v>24</v>
      </c>
      <c r="I33" s="24">
        <v>0</v>
      </c>
      <c r="J33" s="24" t="s">
        <v>33</v>
      </c>
      <c r="K33" s="22" t="s">
        <v>765</v>
      </c>
      <c r="M33" s="23" t="s">
        <v>29</v>
      </c>
    </row>
    <row r="34" spans="1:13" s="21" customFormat="1" ht="75.599999999999994" x14ac:dyDescent="0.3">
      <c r="A34" s="21" t="s">
        <v>745</v>
      </c>
      <c r="B34" s="24" t="s">
        <v>43</v>
      </c>
      <c r="C34" s="24" t="s">
        <v>23</v>
      </c>
      <c r="D34" s="24" t="s">
        <v>45</v>
      </c>
      <c r="E34" s="24" t="s">
        <v>54</v>
      </c>
      <c r="G34" s="24" t="s">
        <v>45</v>
      </c>
      <c r="H34" s="24" t="s">
        <v>38</v>
      </c>
      <c r="I34" s="24">
        <v>0.2</v>
      </c>
      <c r="J34" s="24">
        <v>9.1</v>
      </c>
      <c r="K34" s="22" t="s">
        <v>765</v>
      </c>
      <c r="M34" s="23" t="s">
        <v>46</v>
      </c>
    </row>
    <row r="35" spans="1:13" s="21" customFormat="1" ht="75.599999999999994" x14ac:dyDescent="0.3">
      <c r="A35" s="21" t="s">
        <v>745</v>
      </c>
      <c r="B35" s="24" t="s">
        <v>43</v>
      </c>
      <c r="C35" s="24" t="s">
        <v>23</v>
      </c>
      <c r="D35" s="24" t="s">
        <v>45</v>
      </c>
      <c r="E35" s="24" t="s">
        <v>54</v>
      </c>
      <c r="G35" s="24" t="s">
        <v>45</v>
      </c>
      <c r="H35" s="24" t="s">
        <v>47</v>
      </c>
      <c r="I35" s="24">
        <v>0.2</v>
      </c>
      <c r="J35" s="24">
        <v>8.3000000000000007</v>
      </c>
      <c r="K35" s="22" t="s">
        <v>765</v>
      </c>
      <c r="M35" s="23" t="s">
        <v>46</v>
      </c>
    </row>
    <row r="36" spans="1:13" s="21" customFormat="1" ht="75.599999999999994" x14ac:dyDescent="0.3">
      <c r="A36" s="21" t="s">
        <v>745</v>
      </c>
      <c r="B36" s="24" t="s">
        <v>43</v>
      </c>
      <c r="C36" s="24" t="s">
        <v>23</v>
      </c>
      <c r="D36" s="24" t="s">
        <v>45</v>
      </c>
      <c r="E36" s="24" t="s">
        <v>54</v>
      </c>
      <c r="G36" s="24" t="s">
        <v>45</v>
      </c>
      <c r="H36" s="24" t="s">
        <v>41</v>
      </c>
      <c r="I36" s="24">
        <v>2.4</v>
      </c>
      <c r="J36" s="24">
        <v>7.8</v>
      </c>
      <c r="K36" s="22" t="s">
        <v>765</v>
      </c>
      <c r="M36" s="23" t="s">
        <v>46</v>
      </c>
    </row>
    <row r="37" spans="1:13" s="21" customFormat="1" ht="75.599999999999994" x14ac:dyDescent="0.3">
      <c r="A37" s="21" t="s">
        <v>745</v>
      </c>
      <c r="B37" s="24" t="s">
        <v>43</v>
      </c>
      <c r="C37" s="24" t="s">
        <v>23</v>
      </c>
      <c r="D37" s="24" t="s">
        <v>45</v>
      </c>
      <c r="E37" s="24" t="s">
        <v>54</v>
      </c>
      <c r="G37" s="24" t="s">
        <v>45</v>
      </c>
      <c r="H37" s="24" t="s">
        <v>48</v>
      </c>
      <c r="I37" s="24">
        <v>2.6</v>
      </c>
      <c r="J37" s="24">
        <v>9.5</v>
      </c>
      <c r="K37" s="22" t="s">
        <v>765</v>
      </c>
      <c r="M37" s="23" t="s">
        <v>46</v>
      </c>
    </row>
    <row r="38" spans="1:13" s="21" customFormat="1" ht="75.599999999999994" x14ac:dyDescent="0.3">
      <c r="A38" s="21" t="s">
        <v>745</v>
      </c>
      <c r="B38" s="24" t="s">
        <v>36</v>
      </c>
      <c r="C38" s="24" t="s">
        <v>23</v>
      </c>
      <c r="D38" s="24" t="s">
        <v>39</v>
      </c>
      <c r="E38" s="24" t="s">
        <v>54</v>
      </c>
      <c r="G38" s="24" t="s">
        <v>39</v>
      </c>
      <c r="H38" s="24" t="s">
        <v>38</v>
      </c>
      <c r="I38" s="24">
        <v>0</v>
      </c>
      <c r="J38" s="24">
        <v>12.6</v>
      </c>
      <c r="K38" s="22" t="s">
        <v>765</v>
      </c>
      <c r="M38" s="23" t="s">
        <v>40</v>
      </c>
    </row>
    <row r="39" spans="1:13" s="21" customFormat="1" ht="75.599999999999994" x14ac:dyDescent="0.3">
      <c r="A39" s="21" t="s">
        <v>745</v>
      </c>
      <c r="B39" s="24" t="s">
        <v>36</v>
      </c>
      <c r="C39" s="24" t="s">
        <v>23</v>
      </c>
      <c r="D39" s="24" t="s">
        <v>39</v>
      </c>
      <c r="E39" s="24" t="s">
        <v>54</v>
      </c>
      <c r="G39" s="24" t="s">
        <v>39</v>
      </c>
      <c r="H39" s="24" t="s">
        <v>41</v>
      </c>
      <c r="I39" s="24">
        <v>0</v>
      </c>
      <c r="J39" s="24">
        <v>7.2</v>
      </c>
      <c r="K39" s="22" t="s">
        <v>765</v>
      </c>
      <c r="M39" s="23" t="s">
        <v>40</v>
      </c>
    </row>
    <row r="40" spans="1:13" s="21" customFormat="1" ht="75.599999999999994" x14ac:dyDescent="0.3">
      <c r="A40" s="21" t="s">
        <v>745</v>
      </c>
      <c r="B40" s="24" t="s">
        <v>36</v>
      </c>
      <c r="C40" s="24" t="s">
        <v>23</v>
      </c>
      <c r="D40" s="24" t="s">
        <v>39</v>
      </c>
      <c r="E40" s="24" t="s">
        <v>54</v>
      </c>
      <c r="G40" s="24" t="s">
        <v>39</v>
      </c>
      <c r="H40" s="24" t="s">
        <v>42</v>
      </c>
      <c r="I40" s="24">
        <v>0</v>
      </c>
      <c r="J40" s="24">
        <v>8.6</v>
      </c>
      <c r="K40" s="22" t="s">
        <v>765</v>
      </c>
      <c r="M40" s="23" t="s">
        <v>40</v>
      </c>
    </row>
  </sheetData>
  <hyperlinks>
    <hyperlink ref="M2" r:id="rId1" location="R155" display="https://www.ncbi.nlm.nih.gov/pmc/articles/PMC5788731/?tool=pmcentrez - R155" xr:uid="{00000000-0004-0000-0300-000000000000}"/>
    <hyperlink ref="M3" r:id="rId2" location="R155" display="https://www.ncbi.nlm.nih.gov/pmc/articles/PMC5788731/?tool=pmcentrez - R155" xr:uid="{00000000-0004-0000-0300-000001000000}"/>
    <hyperlink ref="M4" r:id="rId3" location="R110" display="https://www.ncbi.nlm.nih.gov/pmc/articles/PMC5788731/?tool=pmcentrez - R110" xr:uid="{00000000-0004-0000-0300-000002000000}"/>
    <hyperlink ref="M5" r:id="rId4" location="R186" display="https://www.ncbi.nlm.nih.gov/pmc/articles/PMC5788731/?tool=pmcentrez - R186" xr:uid="{00000000-0004-0000-0300-000003000000}"/>
    <hyperlink ref="M6" r:id="rId5" location="R186" display="https://www.ncbi.nlm.nih.gov/pmc/articles/PMC5788731/?tool=pmcentrez - R186" xr:uid="{00000000-0004-0000-0300-000004000000}"/>
    <hyperlink ref="M7" r:id="rId6" location="R147" display="R147" xr:uid="{00000000-0004-0000-0300-000005000000}"/>
    <hyperlink ref="M8" r:id="rId7" location="R147" display="https://www.ncbi.nlm.nih.gov/pmc/articles/PMC5788731/ - R147" xr:uid="{00000000-0004-0000-0300-000006000000}"/>
    <hyperlink ref="M9" r:id="rId8" location="R147" display="https://www.ncbi.nlm.nih.gov/pmc/articles/PMC5788731/ - R147" xr:uid="{00000000-0004-0000-0300-000007000000}"/>
    <hyperlink ref="M10" r:id="rId9" location="R147" display="https://www.ncbi.nlm.nih.gov/pmc/articles/PMC5788731/ - R147" xr:uid="{00000000-0004-0000-0300-000008000000}"/>
    <hyperlink ref="M11" r:id="rId10" location="R166" display="https://www.ncbi.nlm.nih.gov/pmc/articles/PMC5788731/ - R166" xr:uid="{00000000-0004-0000-0300-000009000000}"/>
    <hyperlink ref="M12" r:id="rId11" location="R166" display="https://www.ncbi.nlm.nih.gov/pmc/articles/PMC5788731/ - R166" xr:uid="{00000000-0004-0000-0300-00000A000000}"/>
    <hyperlink ref="M13" r:id="rId12" location="R166" display="https://www.ncbi.nlm.nih.gov/pmc/articles/PMC5788731/ - R166" xr:uid="{00000000-0004-0000-0300-00000B000000}"/>
    <hyperlink ref="M14" r:id="rId13" location="R95" display="https://www.ncbi.nlm.nih.gov/pmc/articles/PMC5788731/ - R95" xr:uid="{00000000-0004-0000-0300-00000C000000}"/>
    <hyperlink ref="M15" r:id="rId14" location="R95" display="https://www.ncbi.nlm.nih.gov/pmc/articles/PMC5788731/ - R95" xr:uid="{00000000-0004-0000-0300-00000D000000}"/>
    <hyperlink ref="M16" r:id="rId15" location="R95" display="https://www.ncbi.nlm.nih.gov/pmc/articles/PMC5788731/ - R95" xr:uid="{00000000-0004-0000-0300-00000E000000}"/>
    <hyperlink ref="M17" r:id="rId16" location="R95" display="https://www.ncbi.nlm.nih.gov/pmc/articles/PMC5788731/ - R95" xr:uid="{00000000-0004-0000-0300-00000F000000}"/>
    <hyperlink ref="M18" r:id="rId17" location="R166" display="https://www.ncbi.nlm.nih.gov/pmc/articles/PMC5788731/ - R166" xr:uid="{00000000-0004-0000-0300-000010000000}"/>
    <hyperlink ref="M19" r:id="rId18" location="R166" display="https://www.ncbi.nlm.nih.gov/pmc/articles/PMC5788731/ - R166" xr:uid="{00000000-0004-0000-0300-000011000000}"/>
    <hyperlink ref="M20" r:id="rId19" location="R166" display="https://www.ncbi.nlm.nih.gov/pmc/articles/PMC5788731/ - R166" xr:uid="{00000000-0004-0000-0300-000012000000}"/>
    <hyperlink ref="M21" r:id="rId20" location="R95" display="https://www.ncbi.nlm.nih.gov/pmc/articles/PMC5788731/ - R95" xr:uid="{00000000-0004-0000-0300-000013000000}"/>
    <hyperlink ref="M22" r:id="rId21" location="R95" display="https://www.ncbi.nlm.nih.gov/pmc/articles/PMC5788731/ - R95" xr:uid="{00000000-0004-0000-0300-000014000000}"/>
    <hyperlink ref="M23" r:id="rId22" location="R95" display="https://www.ncbi.nlm.nih.gov/pmc/articles/PMC5788731/ - R95" xr:uid="{00000000-0004-0000-0300-000015000000}"/>
    <hyperlink ref="M24" r:id="rId23" location="R95" display="https://www.ncbi.nlm.nih.gov/pmc/articles/PMC5788731/ - R95" xr:uid="{00000000-0004-0000-0300-000016000000}"/>
    <hyperlink ref="M25" r:id="rId24" location="R166" display="https://www.ncbi.nlm.nih.gov/pmc/articles/PMC5788731/ - R166" xr:uid="{00000000-0004-0000-0300-000017000000}"/>
    <hyperlink ref="M26" r:id="rId25" location="R166" display="https://www.ncbi.nlm.nih.gov/pmc/articles/PMC5788731/ - R166" xr:uid="{00000000-0004-0000-0300-000018000000}"/>
    <hyperlink ref="M27" r:id="rId26" location="R166" display="https://www.ncbi.nlm.nih.gov/pmc/articles/PMC5788731/ - R166" xr:uid="{00000000-0004-0000-0300-000019000000}"/>
    <hyperlink ref="M28" r:id="rId27" location="R95" display="https://www.ncbi.nlm.nih.gov/pmc/articles/PMC5788731/ - R95" xr:uid="{00000000-0004-0000-0300-00001A000000}"/>
    <hyperlink ref="M29" r:id="rId28" location="R95" display="https://www.ncbi.nlm.nih.gov/pmc/articles/PMC5788731/ - R95" xr:uid="{00000000-0004-0000-0300-00001B000000}"/>
    <hyperlink ref="M30" r:id="rId29" location="R95" display="https://www.ncbi.nlm.nih.gov/pmc/articles/PMC5788731/ - R95" xr:uid="{00000000-0004-0000-0300-00001C000000}"/>
    <hyperlink ref="M31" r:id="rId30" location="R95" display="https://www.ncbi.nlm.nih.gov/pmc/articles/PMC5788731/ - R95" xr:uid="{00000000-0004-0000-0300-00001D000000}"/>
    <hyperlink ref="M32" r:id="rId31" location="R147" display="https://www.ncbi.nlm.nih.gov/pmc/articles/PMC5788731/ - R147" xr:uid="{00000000-0004-0000-0300-00001E000000}"/>
    <hyperlink ref="M33" r:id="rId32" location="R147" display="https://www.ncbi.nlm.nih.gov/pmc/articles/PMC5788731/ - R147" xr:uid="{00000000-0004-0000-0300-00001F000000}"/>
    <hyperlink ref="M34" r:id="rId33" location="R95" display="https://www.ncbi.nlm.nih.gov/pmc/articles/PMC5788731/ - R95" xr:uid="{00000000-0004-0000-0300-000020000000}"/>
    <hyperlink ref="M35" r:id="rId34" location="R95" display="https://www.ncbi.nlm.nih.gov/pmc/articles/PMC5788731/ - R95" xr:uid="{00000000-0004-0000-0300-000021000000}"/>
    <hyperlink ref="M36" r:id="rId35" location="R95" display="https://www.ncbi.nlm.nih.gov/pmc/articles/PMC5788731/ - R95" xr:uid="{00000000-0004-0000-0300-000022000000}"/>
    <hyperlink ref="M37" r:id="rId36" location="R95" display="https://www.ncbi.nlm.nih.gov/pmc/articles/PMC5788731/ - R95" xr:uid="{00000000-0004-0000-0300-000023000000}"/>
    <hyperlink ref="M38" r:id="rId37" location="R166" display="https://www.ncbi.nlm.nih.gov/pmc/articles/PMC5788731/ - R166" xr:uid="{00000000-0004-0000-0300-000024000000}"/>
    <hyperlink ref="M39" r:id="rId38" location="R166" display="https://www.ncbi.nlm.nih.gov/pmc/articles/PMC5788731/ - R166" xr:uid="{00000000-0004-0000-0300-000025000000}"/>
    <hyperlink ref="M40" r:id="rId39" location="R166" display="https://www.ncbi.nlm.nih.gov/pmc/articles/PMC5788731/ - R166" xr:uid="{00000000-0004-0000-0300-00002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5213-9F09-43B6-9AE7-31EEFEE9D58A}">
  <dimension ref="B1:R36"/>
  <sheetViews>
    <sheetView zoomScale="85" zoomScaleNormal="85" workbookViewId="0">
      <selection activeCell="I15" sqref="I15"/>
    </sheetView>
  </sheetViews>
  <sheetFormatPr defaultRowHeight="14.4" x14ac:dyDescent="0.3"/>
  <cols>
    <col min="2" max="2" width="34.44140625" customWidth="1"/>
    <col min="3" max="3" width="24.77734375" customWidth="1"/>
    <col min="4" max="5" width="20.77734375" customWidth="1"/>
    <col min="6" max="6" width="32.33203125" customWidth="1"/>
    <col min="7" max="7" width="15.21875" customWidth="1"/>
    <col min="8" max="8" width="13.109375" customWidth="1"/>
    <col min="9" max="9" width="15.5546875" customWidth="1"/>
    <col min="10" max="10" width="18.21875" customWidth="1"/>
    <col min="11" max="11" width="14.33203125" customWidth="1"/>
    <col min="12" max="12" width="16.6640625" customWidth="1"/>
    <col min="13" max="13" width="15" customWidth="1"/>
    <col min="14" max="14" width="13.109375" customWidth="1"/>
    <col min="15" max="15" width="11.88671875" customWidth="1"/>
    <col min="16" max="16" width="15.88671875" customWidth="1"/>
    <col min="18" max="18" width="16.109375" customWidth="1"/>
  </cols>
  <sheetData>
    <row r="1" spans="2:18" ht="5.4" customHeight="1" x14ac:dyDescent="0.3"/>
    <row r="2" spans="2:18" hidden="1" x14ac:dyDescent="0.3"/>
    <row r="3" spans="2:18" s="60" customFormat="1" ht="63" customHeight="1" x14ac:dyDescent="0.3">
      <c r="C3" s="57" t="s">
        <v>868</v>
      </c>
      <c r="D3" s="57" t="s">
        <v>869</v>
      </c>
      <c r="E3" s="57" t="s">
        <v>870</v>
      </c>
      <c r="F3" s="57" t="s">
        <v>871</v>
      </c>
      <c r="G3" s="57" t="s">
        <v>881</v>
      </c>
      <c r="H3" s="57" t="s">
        <v>880</v>
      </c>
      <c r="I3" s="57" t="s">
        <v>872</v>
      </c>
      <c r="J3" s="57" t="s">
        <v>873</v>
      </c>
      <c r="K3" s="57" t="s">
        <v>874</v>
      </c>
      <c r="L3" s="57" t="s">
        <v>875</v>
      </c>
      <c r="M3" s="57" t="s">
        <v>876</v>
      </c>
      <c r="N3" s="57" t="s">
        <v>877</v>
      </c>
      <c r="O3" s="58" t="s">
        <v>878</v>
      </c>
      <c r="P3" s="57" t="s">
        <v>879</v>
      </c>
      <c r="Q3" s="59" t="s">
        <v>882</v>
      </c>
      <c r="R3" s="57" t="s">
        <v>883</v>
      </c>
    </row>
    <row r="4" spans="2:18" ht="15.6" x14ac:dyDescent="0.3">
      <c r="B4" s="61" t="s">
        <v>884</v>
      </c>
      <c r="C4" s="69">
        <v>1</v>
      </c>
      <c r="D4" s="69">
        <v>0</v>
      </c>
      <c r="E4" s="69">
        <v>0</v>
      </c>
      <c r="F4" s="69">
        <v>1</v>
      </c>
      <c r="G4" s="69">
        <v>1</v>
      </c>
      <c r="H4" s="69">
        <v>1</v>
      </c>
      <c r="I4" s="69">
        <v>3</v>
      </c>
      <c r="J4" s="69">
        <v>4</v>
      </c>
      <c r="K4" s="69">
        <v>2</v>
      </c>
      <c r="L4" s="69">
        <v>1</v>
      </c>
      <c r="M4" s="69">
        <v>0</v>
      </c>
      <c r="N4" s="69">
        <v>3</v>
      </c>
      <c r="O4" s="69">
        <v>1</v>
      </c>
      <c r="P4" s="69">
        <v>1</v>
      </c>
      <c r="Q4" s="69">
        <v>3</v>
      </c>
      <c r="R4" s="69">
        <v>1</v>
      </c>
    </row>
    <row r="5" spans="2:18" ht="62.4" x14ac:dyDescent="0.3">
      <c r="B5" s="62" t="s">
        <v>887</v>
      </c>
      <c r="C5" s="69">
        <v>2</v>
      </c>
      <c r="D5" s="69">
        <v>0</v>
      </c>
      <c r="E5" s="69">
        <v>1</v>
      </c>
      <c r="F5" s="69">
        <v>1</v>
      </c>
      <c r="G5" s="69">
        <v>1</v>
      </c>
      <c r="H5" s="69">
        <v>1</v>
      </c>
      <c r="I5" s="69">
        <v>2</v>
      </c>
      <c r="J5" s="69">
        <v>1</v>
      </c>
      <c r="K5" s="69">
        <v>3</v>
      </c>
      <c r="L5" s="69">
        <v>1</v>
      </c>
      <c r="M5" s="69">
        <v>0</v>
      </c>
      <c r="N5" s="69">
        <v>1</v>
      </c>
      <c r="O5" s="69">
        <v>1</v>
      </c>
      <c r="P5" s="69">
        <v>2</v>
      </c>
      <c r="Q5" s="69">
        <v>2</v>
      </c>
      <c r="R5" s="69">
        <v>0</v>
      </c>
    </row>
    <row r="6" spans="2:18" ht="15.6" x14ac:dyDescent="0.3">
      <c r="B6" s="61" t="s">
        <v>885</v>
      </c>
      <c r="C6" s="69">
        <v>2</v>
      </c>
      <c r="D6" s="69">
        <v>0</v>
      </c>
      <c r="E6" s="69">
        <v>2</v>
      </c>
      <c r="F6" s="69">
        <v>1</v>
      </c>
      <c r="G6" s="69">
        <v>1</v>
      </c>
      <c r="H6" s="69">
        <v>1</v>
      </c>
      <c r="I6" s="69">
        <v>3</v>
      </c>
      <c r="J6" s="69">
        <v>4</v>
      </c>
      <c r="K6" s="69">
        <v>1</v>
      </c>
      <c r="L6" s="69">
        <v>1</v>
      </c>
      <c r="M6" s="69">
        <v>3</v>
      </c>
      <c r="N6" s="69">
        <v>2</v>
      </c>
      <c r="O6" s="69">
        <v>3</v>
      </c>
      <c r="P6" s="69">
        <v>2</v>
      </c>
      <c r="Q6" s="69">
        <v>2</v>
      </c>
      <c r="R6" s="69">
        <v>0</v>
      </c>
    </row>
    <row r="7" spans="2:18" ht="15.6" x14ac:dyDescent="0.3">
      <c r="B7" s="61" t="s">
        <v>886</v>
      </c>
      <c r="C7" s="69">
        <v>3</v>
      </c>
      <c r="D7" s="69">
        <v>0</v>
      </c>
      <c r="E7" s="69">
        <v>0</v>
      </c>
      <c r="F7" s="69">
        <v>2</v>
      </c>
      <c r="G7" s="69">
        <v>1</v>
      </c>
      <c r="H7" s="69">
        <v>1</v>
      </c>
      <c r="I7" s="69">
        <v>4</v>
      </c>
      <c r="J7" s="69">
        <v>4</v>
      </c>
      <c r="K7" s="69">
        <v>3</v>
      </c>
      <c r="L7" s="69">
        <v>2</v>
      </c>
      <c r="M7" s="69">
        <v>0</v>
      </c>
      <c r="N7" s="69">
        <v>2</v>
      </c>
      <c r="O7" s="69">
        <v>3</v>
      </c>
      <c r="P7" s="69">
        <v>2</v>
      </c>
      <c r="Q7" s="69">
        <v>2</v>
      </c>
      <c r="R7" s="69">
        <v>1</v>
      </c>
    </row>
    <row r="8" spans="2:18" ht="31.2" x14ac:dyDescent="0.3">
      <c r="B8" s="62" t="s">
        <v>889</v>
      </c>
      <c r="C8" s="69">
        <v>0</v>
      </c>
      <c r="D8" s="69">
        <v>0</v>
      </c>
      <c r="E8" s="69">
        <v>0</v>
      </c>
      <c r="F8" s="69">
        <v>2</v>
      </c>
      <c r="G8" s="69">
        <v>1</v>
      </c>
      <c r="H8" s="69">
        <v>1</v>
      </c>
      <c r="I8" s="69">
        <v>4</v>
      </c>
      <c r="J8" s="69">
        <v>3</v>
      </c>
      <c r="K8" s="69">
        <v>1</v>
      </c>
      <c r="L8" s="69">
        <v>1</v>
      </c>
      <c r="M8" s="69">
        <v>2</v>
      </c>
      <c r="N8" s="69">
        <v>2</v>
      </c>
      <c r="O8" s="69">
        <v>4</v>
      </c>
      <c r="P8" s="69">
        <v>2</v>
      </c>
      <c r="Q8" s="69">
        <v>2</v>
      </c>
      <c r="R8" s="69">
        <v>0</v>
      </c>
    </row>
    <row r="9" spans="2:18" ht="31.2" x14ac:dyDescent="0.3">
      <c r="B9" s="62" t="s">
        <v>888</v>
      </c>
      <c r="C9" s="69">
        <v>0</v>
      </c>
      <c r="D9" s="69">
        <v>0</v>
      </c>
      <c r="E9" s="69">
        <v>0</v>
      </c>
      <c r="F9" s="69">
        <v>2</v>
      </c>
      <c r="G9" s="69">
        <v>1</v>
      </c>
      <c r="H9" s="69">
        <v>1</v>
      </c>
      <c r="I9" s="69">
        <v>4</v>
      </c>
      <c r="J9" s="69">
        <v>3</v>
      </c>
      <c r="K9" s="69">
        <v>1</v>
      </c>
      <c r="L9" s="69">
        <v>1</v>
      </c>
      <c r="M9" s="69">
        <v>2</v>
      </c>
      <c r="N9" s="69">
        <v>2</v>
      </c>
      <c r="O9" s="69">
        <v>4</v>
      </c>
      <c r="P9" s="69">
        <v>2</v>
      </c>
      <c r="Q9" s="69">
        <v>2</v>
      </c>
      <c r="R9" s="69">
        <v>0</v>
      </c>
    </row>
    <row r="10" spans="2:18" ht="15.6" x14ac:dyDescent="0.3">
      <c r="B10" s="61" t="s">
        <v>890</v>
      </c>
      <c r="C10" s="69">
        <v>0</v>
      </c>
      <c r="D10" s="69">
        <v>0</v>
      </c>
      <c r="E10" s="69">
        <v>0</v>
      </c>
      <c r="F10" s="69">
        <v>2</v>
      </c>
      <c r="G10" s="69">
        <v>1</v>
      </c>
      <c r="H10" s="69">
        <v>1</v>
      </c>
      <c r="I10" s="69">
        <v>4</v>
      </c>
      <c r="J10" s="69">
        <v>4</v>
      </c>
      <c r="K10" s="69">
        <v>0</v>
      </c>
      <c r="L10" s="69">
        <v>1</v>
      </c>
      <c r="M10" s="69">
        <v>1</v>
      </c>
      <c r="N10" s="69">
        <v>4</v>
      </c>
      <c r="O10" s="69">
        <v>1</v>
      </c>
      <c r="P10" s="69">
        <v>2</v>
      </c>
      <c r="Q10" s="69">
        <v>2</v>
      </c>
      <c r="R10" s="69">
        <v>1</v>
      </c>
    </row>
    <row r="11" spans="2:18" ht="15.6" x14ac:dyDescent="0.3">
      <c r="B11" s="61" t="s">
        <v>891</v>
      </c>
      <c r="C11" s="69">
        <v>2</v>
      </c>
      <c r="D11" s="69">
        <v>3</v>
      </c>
      <c r="E11" s="69">
        <v>2</v>
      </c>
      <c r="F11" s="69">
        <v>1</v>
      </c>
      <c r="G11" s="69">
        <v>16</v>
      </c>
      <c r="H11" s="69">
        <v>12</v>
      </c>
      <c r="I11" s="69">
        <v>1</v>
      </c>
      <c r="J11" s="69">
        <v>2</v>
      </c>
      <c r="K11" s="69">
        <v>0</v>
      </c>
      <c r="L11" s="69">
        <v>2</v>
      </c>
      <c r="M11" s="69">
        <v>0</v>
      </c>
      <c r="N11" s="69">
        <v>2</v>
      </c>
      <c r="O11" s="69">
        <v>4</v>
      </c>
      <c r="P11" s="69">
        <v>3</v>
      </c>
      <c r="Q11" s="69">
        <v>1</v>
      </c>
      <c r="R11" s="69">
        <v>0</v>
      </c>
    </row>
    <row r="12" spans="2:18" ht="15.6" x14ac:dyDescent="0.3">
      <c r="B12" s="61" t="s">
        <v>892</v>
      </c>
      <c r="C12" s="69">
        <v>2</v>
      </c>
      <c r="D12" s="69">
        <v>3</v>
      </c>
      <c r="E12" s="69">
        <v>0</v>
      </c>
      <c r="F12" s="69">
        <v>1</v>
      </c>
      <c r="G12" s="69">
        <v>12</v>
      </c>
      <c r="H12" s="69">
        <v>4</v>
      </c>
      <c r="I12" s="69">
        <v>1</v>
      </c>
      <c r="J12" s="69">
        <v>2</v>
      </c>
      <c r="K12" s="69">
        <v>0</v>
      </c>
      <c r="L12" s="69">
        <v>2</v>
      </c>
      <c r="M12" s="69">
        <v>0</v>
      </c>
      <c r="N12" s="69">
        <v>2</v>
      </c>
      <c r="O12" s="69">
        <v>4</v>
      </c>
      <c r="P12" s="69">
        <v>3</v>
      </c>
      <c r="Q12" s="69">
        <v>1</v>
      </c>
      <c r="R12" s="69">
        <v>0</v>
      </c>
    </row>
    <row r="13" spans="2:18" ht="15.6" x14ac:dyDescent="0.3">
      <c r="B13" s="61" t="s">
        <v>893</v>
      </c>
      <c r="C13" s="69">
        <v>2</v>
      </c>
      <c r="D13" s="69">
        <v>3</v>
      </c>
      <c r="E13" s="69">
        <v>2</v>
      </c>
      <c r="F13" s="69">
        <v>1</v>
      </c>
      <c r="G13" s="69">
        <v>3</v>
      </c>
      <c r="H13" s="69">
        <v>12</v>
      </c>
      <c r="I13" s="69">
        <v>3</v>
      </c>
      <c r="J13" s="69">
        <v>2</v>
      </c>
      <c r="K13" s="69">
        <v>0</v>
      </c>
      <c r="L13" s="69">
        <v>2</v>
      </c>
      <c r="M13" s="69">
        <v>1</v>
      </c>
      <c r="N13" s="69">
        <v>4</v>
      </c>
      <c r="O13" s="69">
        <v>4</v>
      </c>
      <c r="P13" s="69">
        <v>2</v>
      </c>
      <c r="Q13" s="69">
        <v>1</v>
      </c>
      <c r="R13" s="69">
        <v>0</v>
      </c>
    </row>
    <row r="14" spans="2:18" ht="15.6" x14ac:dyDescent="0.3">
      <c r="B14" s="61" t="s">
        <v>894</v>
      </c>
      <c r="C14" s="69">
        <v>1</v>
      </c>
      <c r="D14" s="69">
        <v>2</v>
      </c>
      <c r="E14" s="69">
        <v>2</v>
      </c>
      <c r="F14" s="69">
        <v>1</v>
      </c>
      <c r="G14" s="69">
        <v>3</v>
      </c>
      <c r="H14" s="69">
        <v>18</v>
      </c>
      <c r="I14" s="69">
        <v>2</v>
      </c>
      <c r="J14" s="69">
        <v>2</v>
      </c>
      <c r="K14" s="69">
        <v>0</v>
      </c>
      <c r="L14" s="69">
        <v>0</v>
      </c>
      <c r="M14" s="69">
        <v>0</v>
      </c>
      <c r="N14" s="69">
        <v>4</v>
      </c>
      <c r="O14" s="69">
        <v>3</v>
      </c>
      <c r="P14" s="69">
        <v>3</v>
      </c>
      <c r="Q14" s="69">
        <v>1</v>
      </c>
      <c r="R14" s="69">
        <v>0</v>
      </c>
    </row>
    <row r="15" spans="2:18" ht="15.6" x14ac:dyDescent="0.3">
      <c r="B15" s="61" t="s">
        <v>895</v>
      </c>
      <c r="C15" s="69">
        <v>1</v>
      </c>
      <c r="D15" s="69">
        <v>2</v>
      </c>
      <c r="E15" s="69">
        <v>1</v>
      </c>
      <c r="F15" s="69">
        <v>1</v>
      </c>
      <c r="G15" s="69">
        <v>12</v>
      </c>
      <c r="H15" s="69">
        <v>6</v>
      </c>
      <c r="I15" s="69">
        <v>1</v>
      </c>
      <c r="J15" s="69">
        <v>2</v>
      </c>
      <c r="K15" s="69">
        <v>0</v>
      </c>
      <c r="L15" s="69">
        <v>2</v>
      </c>
      <c r="M15" s="69">
        <v>2</v>
      </c>
      <c r="N15" s="69">
        <v>4</v>
      </c>
      <c r="O15" s="69">
        <v>3</v>
      </c>
      <c r="P15" s="69">
        <v>4</v>
      </c>
      <c r="Q15" s="69">
        <v>1</v>
      </c>
      <c r="R15" s="69">
        <v>0</v>
      </c>
    </row>
    <row r="16" spans="2:18" ht="15.6" x14ac:dyDescent="0.3">
      <c r="B16" s="61" t="s">
        <v>896</v>
      </c>
      <c r="C16" s="69">
        <v>1</v>
      </c>
      <c r="D16" s="69">
        <v>1</v>
      </c>
      <c r="E16" s="69">
        <v>2</v>
      </c>
      <c r="F16" s="69">
        <v>1</v>
      </c>
      <c r="G16" s="69">
        <v>3</v>
      </c>
      <c r="H16" s="69">
        <v>8</v>
      </c>
      <c r="I16" s="69">
        <v>3</v>
      </c>
      <c r="J16" s="69">
        <v>2</v>
      </c>
      <c r="K16" s="69">
        <v>0</v>
      </c>
      <c r="L16" s="69">
        <v>2</v>
      </c>
      <c r="M16" s="69">
        <v>1</v>
      </c>
      <c r="N16" s="69">
        <v>3</v>
      </c>
      <c r="O16" s="69">
        <v>4</v>
      </c>
      <c r="P16" s="69">
        <v>2</v>
      </c>
      <c r="Q16" s="69">
        <v>1</v>
      </c>
      <c r="R16" s="69">
        <v>0</v>
      </c>
    </row>
    <row r="19" spans="2:18" ht="15" thickBot="1" x14ac:dyDescent="0.35"/>
    <row r="20" spans="2:18" ht="63" thickBot="1" x14ac:dyDescent="0.35">
      <c r="B20" s="71"/>
      <c r="C20" s="72" t="s">
        <v>868</v>
      </c>
      <c r="D20" s="72" t="s">
        <v>869</v>
      </c>
      <c r="E20" s="72" t="s">
        <v>870</v>
      </c>
      <c r="F20" s="72" t="s">
        <v>871</v>
      </c>
      <c r="G20" s="72" t="s">
        <v>881</v>
      </c>
      <c r="H20" s="72" t="s">
        <v>880</v>
      </c>
      <c r="I20" s="72" t="s">
        <v>872</v>
      </c>
      <c r="J20" s="72" t="s">
        <v>873</v>
      </c>
      <c r="K20" s="72" t="s">
        <v>874</v>
      </c>
      <c r="L20" s="72" t="s">
        <v>875</v>
      </c>
      <c r="M20" s="72" t="s">
        <v>876</v>
      </c>
      <c r="N20" s="72" t="s">
        <v>877</v>
      </c>
      <c r="O20" s="73" t="s">
        <v>878</v>
      </c>
      <c r="P20" s="72" t="s">
        <v>879</v>
      </c>
      <c r="Q20" s="74" t="s">
        <v>882</v>
      </c>
      <c r="R20" s="75" t="s">
        <v>883</v>
      </c>
    </row>
    <row r="21" spans="2:18" ht="15.6" x14ac:dyDescent="0.3">
      <c r="B21" s="76" t="s">
        <v>884</v>
      </c>
      <c r="C21" s="69">
        <v>1</v>
      </c>
      <c r="D21" s="69">
        <v>0</v>
      </c>
      <c r="E21" s="69">
        <v>0</v>
      </c>
      <c r="F21" s="69">
        <v>1</v>
      </c>
      <c r="G21" s="80">
        <v>-1</v>
      </c>
      <c r="H21" s="80">
        <v>-1</v>
      </c>
      <c r="I21" s="69">
        <v>3</v>
      </c>
      <c r="J21" s="69">
        <v>4</v>
      </c>
      <c r="K21" s="69">
        <v>2</v>
      </c>
      <c r="L21" s="80">
        <v>-1</v>
      </c>
      <c r="M21" s="69">
        <v>0</v>
      </c>
      <c r="N21" s="69">
        <v>3</v>
      </c>
      <c r="O21" s="69">
        <v>1</v>
      </c>
      <c r="P21" s="69">
        <v>1</v>
      </c>
      <c r="Q21" s="69">
        <v>3</v>
      </c>
      <c r="R21" s="70">
        <v>1</v>
      </c>
    </row>
    <row r="22" spans="2:18" ht="62.4" x14ac:dyDescent="0.3">
      <c r="B22" s="77" t="s">
        <v>887</v>
      </c>
      <c r="C22" s="69">
        <v>2</v>
      </c>
      <c r="D22" s="69">
        <v>0</v>
      </c>
      <c r="E22" s="69">
        <v>1</v>
      </c>
      <c r="F22" s="69">
        <v>1</v>
      </c>
      <c r="G22" s="80">
        <v>-1</v>
      </c>
      <c r="H22" s="80">
        <v>-1</v>
      </c>
      <c r="I22" s="69">
        <v>2</v>
      </c>
      <c r="J22" s="69">
        <v>1</v>
      </c>
      <c r="K22" s="69">
        <v>3</v>
      </c>
      <c r="L22" s="80">
        <v>-1</v>
      </c>
      <c r="M22" s="69">
        <v>0</v>
      </c>
      <c r="N22" s="69">
        <v>1</v>
      </c>
      <c r="O22" s="69">
        <v>1</v>
      </c>
      <c r="P22" s="69">
        <v>2</v>
      </c>
      <c r="Q22" s="69">
        <v>2</v>
      </c>
      <c r="R22" s="70">
        <v>0</v>
      </c>
    </row>
    <row r="23" spans="2:18" ht="15.6" x14ac:dyDescent="0.3">
      <c r="B23" s="78" t="s">
        <v>885</v>
      </c>
      <c r="C23" s="69">
        <v>2</v>
      </c>
      <c r="D23" s="69">
        <v>0</v>
      </c>
      <c r="E23" s="69">
        <v>2</v>
      </c>
      <c r="F23" s="69">
        <v>1</v>
      </c>
      <c r="G23" s="80">
        <v>-1</v>
      </c>
      <c r="H23" s="80">
        <v>-1</v>
      </c>
      <c r="I23" s="69">
        <v>3</v>
      </c>
      <c r="J23" s="69">
        <v>4</v>
      </c>
      <c r="K23" s="69">
        <v>1</v>
      </c>
      <c r="L23" s="80">
        <v>-1</v>
      </c>
      <c r="M23" s="69">
        <v>3</v>
      </c>
      <c r="N23" s="69">
        <v>2</v>
      </c>
      <c r="O23" s="69">
        <v>3</v>
      </c>
      <c r="P23" s="69">
        <v>2</v>
      </c>
      <c r="Q23" s="69">
        <v>2</v>
      </c>
      <c r="R23" s="70">
        <v>0</v>
      </c>
    </row>
    <row r="24" spans="2:18" ht="15.6" x14ac:dyDescent="0.3">
      <c r="B24" s="78" t="s">
        <v>886</v>
      </c>
      <c r="C24" s="69">
        <v>3</v>
      </c>
      <c r="D24" s="69">
        <v>0</v>
      </c>
      <c r="E24" s="69">
        <v>0</v>
      </c>
      <c r="F24" s="69">
        <v>2</v>
      </c>
      <c r="G24" s="80">
        <v>-1</v>
      </c>
      <c r="H24" s="80">
        <v>-1</v>
      </c>
      <c r="I24" s="69">
        <v>4</v>
      </c>
      <c r="J24" s="69">
        <v>4</v>
      </c>
      <c r="K24" s="69">
        <v>3</v>
      </c>
      <c r="L24" s="80">
        <v>-2</v>
      </c>
      <c r="M24" s="69">
        <v>0</v>
      </c>
      <c r="N24" s="69">
        <v>2</v>
      </c>
      <c r="O24" s="69">
        <v>3</v>
      </c>
      <c r="P24" s="69">
        <v>2</v>
      </c>
      <c r="Q24" s="69">
        <v>2</v>
      </c>
      <c r="R24" s="70">
        <v>1</v>
      </c>
    </row>
    <row r="25" spans="2:18" ht="31.2" x14ac:dyDescent="0.3">
      <c r="B25" s="77" t="s">
        <v>889</v>
      </c>
      <c r="C25" s="69">
        <v>0</v>
      </c>
      <c r="D25" s="69">
        <v>0</v>
      </c>
      <c r="E25" s="69">
        <v>0</v>
      </c>
      <c r="F25" s="69">
        <v>2</v>
      </c>
      <c r="G25" s="80">
        <v>-1</v>
      </c>
      <c r="H25" s="80">
        <v>-1</v>
      </c>
      <c r="I25" s="69">
        <v>4</v>
      </c>
      <c r="J25" s="69">
        <v>3</v>
      </c>
      <c r="K25" s="69">
        <v>1</v>
      </c>
      <c r="L25" s="80">
        <v>-1</v>
      </c>
      <c r="M25" s="69">
        <v>2</v>
      </c>
      <c r="N25" s="69">
        <v>2</v>
      </c>
      <c r="O25" s="69">
        <v>4</v>
      </c>
      <c r="P25" s="69">
        <v>2</v>
      </c>
      <c r="Q25" s="69">
        <v>2</v>
      </c>
      <c r="R25" s="70">
        <v>0</v>
      </c>
    </row>
    <row r="26" spans="2:18" ht="31.2" x14ac:dyDescent="0.3">
      <c r="B26" s="77" t="s">
        <v>888</v>
      </c>
      <c r="C26" s="69">
        <v>0</v>
      </c>
      <c r="D26" s="69">
        <v>0</v>
      </c>
      <c r="E26" s="69">
        <v>0</v>
      </c>
      <c r="F26" s="69">
        <v>2</v>
      </c>
      <c r="G26" s="80">
        <v>-1</v>
      </c>
      <c r="H26" s="80">
        <v>-1</v>
      </c>
      <c r="I26" s="69">
        <v>4</v>
      </c>
      <c r="J26" s="69">
        <v>3</v>
      </c>
      <c r="K26" s="69">
        <v>1</v>
      </c>
      <c r="L26" s="80">
        <v>-1</v>
      </c>
      <c r="M26" s="69">
        <v>2</v>
      </c>
      <c r="N26" s="69">
        <v>2</v>
      </c>
      <c r="O26" s="69">
        <v>4</v>
      </c>
      <c r="P26" s="69">
        <v>2</v>
      </c>
      <c r="Q26" s="69">
        <v>2</v>
      </c>
      <c r="R26" s="70">
        <v>0</v>
      </c>
    </row>
    <row r="27" spans="2:18" ht="15.6" x14ac:dyDescent="0.3">
      <c r="B27" s="78" t="s">
        <v>890</v>
      </c>
      <c r="C27" s="69">
        <v>0</v>
      </c>
      <c r="D27" s="69">
        <v>0</v>
      </c>
      <c r="E27" s="69">
        <v>0</v>
      </c>
      <c r="F27" s="69">
        <v>2</v>
      </c>
      <c r="G27" s="80">
        <v>-1</v>
      </c>
      <c r="H27" s="80">
        <v>-1</v>
      </c>
      <c r="I27" s="69">
        <v>4</v>
      </c>
      <c r="J27" s="69">
        <v>4</v>
      </c>
      <c r="K27" s="69">
        <v>0</v>
      </c>
      <c r="L27" s="80">
        <v>-1</v>
      </c>
      <c r="M27" s="69">
        <v>1</v>
      </c>
      <c r="N27" s="69">
        <v>4</v>
      </c>
      <c r="O27" s="69">
        <v>1</v>
      </c>
      <c r="P27" s="69">
        <v>2</v>
      </c>
      <c r="Q27" s="69">
        <v>2</v>
      </c>
      <c r="R27" s="70">
        <v>1</v>
      </c>
    </row>
    <row r="28" spans="2:18" ht="15.6" x14ac:dyDescent="0.3">
      <c r="B28" s="78" t="s">
        <v>891</v>
      </c>
      <c r="C28" s="69">
        <v>2</v>
      </c>
      <c r="D28" s="69">
        <v>3</v>
      </c>
      <c r="E28" s="69">
        <v>2</v>
      </c>
      <c r="F28" s="69">
        <v>1</v>
      </c>
      <c r="G28" s="80">
        <v>-16</v>
      </c>
      <c r="H28" s="80">
        <v>-12</v>
      </c>
      <c r="I28" s="69">
        <v>1</v>
      </c>
      <c r="J28" s="69">
        <v>2</v>
      </c>
      <c r="K28" s="69">
        <v>0</v>
      </c>
      <c r="L28" s="80">
        <v>-2</v>
      </c>
      <c r="M28" s="69">
        <v>0</v>
      </c>
      <c r="N28" s="69">
        <v>2</v>
      </c>
      <c r="O28" s="69">
        <v>4</v>
      </c>
      <c r="P28" s="69">
        <v>3</v>
      </c>
      <c r="Q28" s="69">
        <v>1</v>
      </c>
      <c r="R28" s="70">
        <v>0</v>
      </c>
    </row>
    <row r="29" spans="2:18" ht="15.6" x14ac:dyDescent="0.3">
      <c r="B29" s="78" t="s">
        <v>892</v>
      </c>
      <c r="C29" s="69">
        <v>2</v>
      </c>
      <c r="D29" s="69">
        <v>3</v>
      </c>
      <c r="E29" s="69">
        <v>0</v>
      </c>
      <c r="F29" s="69">
        <v>1</v>
      </c>
      <c r="G29" s="80">
        <v>-12</v>
      </c>
      <c r="H29" s="80">
        <v>-4</v>
      </c>
      <c r="I29" s="69">
        <v>1</v>
      </c>
      <c r="J29" s="69">
        <v>2</v>
      </c>
      <c r="K29" s="69">
        <v>0</v>
      </c>
      <c r="L29" s="80">
        <v>-2</v>
      </c>
      <c r="M29" s="69">
        <v>0</v>
      </c>
      <c r="N29" s="69">
        <v>2</v>
      </c>
      <c r="O29" s="69">
        <v>4</v>
      </c>
      <c r="P29" s="69">
        <v>3</v>
      </c>
      <c r="Q29" s="69">
        <v>1</v>
      </c>
      <c r="R29" s="70">
        <v>0</v>
      </c>
    </row>
    <row r="30" spans="2:18" ht="15.6" x14ac:dyDescent="0.3">
      <c r="B30" s="78" t="s">
        <v>893</v>
      </c>
      <c r="C30" s="69">
        <v>2</v>
      </c>
      <c r="D30" s="69">
        <v>3</v>
      </c>
      <c r="E30" s="69">
        <v>2</v>
      </c>
      <c r="F30" s="69">
        <v>1</v>
      </c>
      <c r="G30" s="80">
        <v>-3</v>
      </c>
      <c r="H30" s="80">
        <v>-12</v>
      </c>
      <c r="I30" s="69">
        <v>3</v>
      </c>
      <c r="J30" s="69">
        <v>2</v>
      </c>
      <c r="K30" s="69">
        <v>0</v>
      </c>
      <c r="L30" s="80">
        <v>-2</v>
      </c>
      <c r="M30" s="69">
        <v>1</v>
      </c>
      <c r="N30" s="69">
        <v>4</v>
      </c>
      <c r="O30" s="69">
        <v>4</v>
      </c>
      <c r="P30" s="69">
        <v>2</v>
      </c>
      <c r="Q30" s="69">
        <v>1</v>
      </c>
      <c r="R30" s="70">
        <v>0</v>
      </c>
    </row>
    <row r="31" spans="2:18" ht="15.6" x14ac:dyDescent="0.3">
      <c r="B31" s="78" t="s">
        <v>894</v>
      </c>
      <c r="C31" s="69">
        <v>1</v>
      </c>
      <c r="D31" s="69">
        <v>2</v>
      </c>
      <c r="E31" s="69">
        <v>2</v>
      </c>
      <c r="F31" s="69">
        <v>1</v>
      </c>
      <c r="G31" s="80">
        <v>-3</v>
      </c>
      <c r="H31" s="80">
        <v>-18</v>
      </c>
      <c r="I31" s="69">
        <v>2</v>
      </c>
      <c r="J31" s="69">
        <v>2</v>
      </c>
      <c r="K31" s="69">
        <v>0</v>
      </c>
      <c r="L31" s="80">
        <v>0</v>
      </c>
      <c r="M31" s="69">
        <v>0</v>
      </c>
      <c r="N31" s="69">
        <v>4</v>
      </c>
      <c r="O31" s="69">
        <v>3</v>
      </c>
      <c r="P31" s="69">
        <v>3</v>
      </c>
      <c r="Q31" s="69">
        <v>1</v>
      </c>
      <c r="R31" s="70">
        <v>0</v>
      </c>
    </row>
    <row r="32" spans="2:18" ht="15.6" x14ac:dyDescent="0.3">
      <c r="B32" s="78" t="s">
        <v>895</v>
      </c>
      <c r="C32" s="69">
        <v>1</v>
      </c>
      <c r="D32" s="69">
        <v>2</v>
      </c>
      <c r="E32" s="69">
        <v>1</v>
      </c>
      <c r="F32" s="69">
        <v>1</v>
      </c>
      <c r="G32" s="80">
        <v>-12</v>
      </c>
      <c r="H32" s="80">
        <v>-6</v>
      </c>
      <c r="I32" s="69">
        <v>1</v>
      </c>
      <c r="J32" s="69">
        <v>2</v>
      </c>
      <c r="K32" s="69">
        <v>0</v>
      </c>
      <c r="L32" s="80">
        <v>-2</v>
      </c>
      <c r="M32" s="69">
        <v>2</v>
      </c>
      <c r="N32" s="69">
        <v>4</v>
      </c>
      <c r="O32" s="69">
        <v>3</v>
      </c>
      <c r="P32" s="69">
        <v>4</v>
      </c>
      <c r="Q32" s="69">
        <v>1</v>
      </c>
      <c r="R32" s="70">
        <v>0</v>
      </c>
    </row>
    <row r="33" spans="2:18" ht="16.2" thickBot="1" x14ac:dyDescent="0.35">
      <c r="B33" s="79" t="s">
        <v>896</v>
      </c>
      <c r="C33" s="64">
        <v>1</v>
      </c>
      <c r="D33" s="64">
        <v>1</v>
      </c>
      <c r="E33" s="64">
        <v>2</v>
      </c>
      <c r="F33" s="64">
        <v>1</v>
      </c>
      <c r="G33" s="81">
        <v>-3</v>
      </c>
      <c r="H33" s="81">
        <v>-8</v>
      </c>
      <c r="I33" s="64">
        <v>3</v>
      </c>
      <c r="J33" s="64">
        <v>2</v>
      </c>
      <c r="K33" s="64">
        <v>0</v>
      </c>
      <c r="L33" s="81">
        <v>-2</v>
      </c>
      <c r="M33" s="64">
        <v>1</v>
      </c>
      <c r="N33" s="64">
        <v>3</v>
      </c>
      <c r="O33" s="64">
        <v>4</v>
      </c>
      <c r="P33" s="64">
        <v>2</v>
      </c>
      <c r="Q33" s="64">
        <v>1</v>
      </c>
      <c r="R33" s="56">
        <v>0</v>
      </c>
    </row>
    <row r="36" spans="2:18" x14ac:dyDescent="0.3">
      <c r="G36" s="63">
        <v>-1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Tables</vt:lpstr>
      <vt:lpstr>Combined</vt:lpstr>
      <vt:lpstr>Model - Rough</vt:lpstr>
      <vt:lpstr>Model - Rough with weights</vt:lpstr>
      <vt:lpstr>Sheet1</vt:lpstr>
      <vt:lpstr>Weights</vt:lpstr>
    </vt:vector>
  </TitlesOfParts>
  <Company>Cigna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Clemson Jr, James R (Jimmy)      645</dc:creator>
  <cp:lastModifiedBy>Yuriy Gizhitsa</cp:lastModifiedBy>
  <dcterms:created xsi:type="dcterms:W3CDTF">2019-07-30T23:22:02Z</dcterms:created>
  <dcterms:modified xsi:type="dcterms:W3CDTF">2019-08-23T22:33:05Z</dcterms:modified>
</cp:coreProperties>
</file>