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W460\data\"/>
    </mc:Choice>
  </mc:AlternateContent>
  <xr:revisionPtr revIDLastSave="0" documentId="13_ncr:1_{2054F946-B086-47FE-A276-85009EF24DA9}" xr6:coauthVersionLast="43" xr6:coauthVersionMax="43" xr10:uidLastSave="{00000000-0000-0000-0000-000000000000}"/>
  <bookViews>
    <workbookView xWindow="-108" yWindow="-108" windowWidth="23256" windowHeight="12576" activeTab="1" xr2:uid="{0E1E3FFA-6A0B-43F3-B281-E60FFC0FFA6D}"/>
  </bookViews>
  <sheets>
    <sheet name="Model" sheetId="2" r:id="rId1"/>
    <sheet name="Results" sheetId="3" r:id="rId2"/>
  </sheets>
  <definedNames>
    <definedName name="solver_adj" localSheetId="0" hidden="1">Model!$F$11:$F$29</definedName>
    <definedName name="solver_adj_ob" localSheetId="0" hidden="1">1</definedName>
    <definedName name="solver_adj_ob1" localSheetId="0" hidden="1">1</definedName>
    <definedName name="solver_adj_ob2" localSheetId="0" hidden="1">1</definedName>
    <definedName name="solver_adj_ob3" localSheetId="0" hidden="1">1</definedName>
    <definedName name="solver_adj_ob4" localSheetId="0" hidden="1">1</definedName>
    <definedName name="solver_adj_ob5" localSheetId="0" hidden="1">1</definedName>
    <definedName name="solver_adj_ob6" localSheetId="0" hidden="1">1</definedName>
    <definedName name="solver_adj_ob7" localSheetId="0" hidden="1">1</definedName>
    <definedName name="solver_cha" localSheetId="0" hidden="1">0</definedName>
    <definedName name="solver_chc1" localSheetId="0" hidden="1">0</definedName>
    <definedName name="solver_chc10" localSheetId="0" hidden="1">0</definedName>
    <definedName name="solver_chc11" localSheetId="0" hidden="1">0</definedName>
    <definedName name="solver_chc12" localSheetId="0" hidden="1">0</definedName>
    <definedName name="solver_chc13" localSheetId="0" hidden="1">0</definedName>
    <definedName name="solver_chc14" localSheetId="0" hidden="1">0</definedName>
    <definedName name="solver_chc15" localSheetId="0" hidden="1">0</definedName>
    <definedName name="solver_chc16" localSheetId="0" hidden="1">0</definedName>
    <definedName name="solver_chc17" localSheetId="0" hidden="1">0</definedName>
    <definedName name="solver_chc18" localSheetId="0" hidden="1">0</definedName>
    <definedName name="solver_chc19" localSheetId="0" hidden="1">0</definedName>
    <definedName name="solver_chc2" localSheetId="0" hidden="1">0</definedName>
    <definedName name="solver_chc20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c8" localSheetId="0" hidden="1">0</definedName>
    <definedName name="solver_chc9" localSheetId="0" hidden="1">0</definedName>
    <definedName name="solver_chn" localSheetId="0" hidden="1">4</definedName>
    <definedName name="solver_chp1" localSheetId="0" hidden="1">0</definedName>
    <definedName name="solver_chp10" localSheetId="0" hidden="1">0</definedName>
    <definedName name="solver_chp11" localSheetId="0" hidden="1">0</definedName>
    <definedName name="solver_chp12" localSheetId="0" hidden="1">0</definedName>
    <definedName name="solver_chp13" localSheetId="0" hidden="1">0</definedName>
    <definedName name="solver_chp14" localSheetId="0" hidden="1">0</definedName>
    <definedName name="solver_chp15" localSheetId="0" hidden="1">0</definedName>
    <definedName name="solver_chp16" localSheetId="0" hidden="1">0</definedName>
    <definedName name="solver_chp17" localSheetId="0" hidden="1">0</definedName>
    <definedName name="solver_chp18" localSheetId="0" hidden="1">0</definedName>
    <definedName name="solver_chp19" localSheetId="0" hidden="1">0</definedName>
    <definedName name="solver_chp2" localSheetId="0" hidden="1">0</definedName>
    <definedName name="solver_chp20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p8" localSheetId="0" hidden="1">0</definedName>
    <definedName name="solver_chp9" localSheetId="0" hidden="1">0</definedName>
    <definedName name="solver_cht" localSheetId="0" hidden="1">0</definedName>
    <definedName name="solver_cir1" localSheetId="0" hidden="1">1</definedName>
    <definedName name="solver_cir10" localSheetId="0" hidden="1">1</definedName>
    <definedName name="solver_cir11" localSheetId="0" hidden="1">1</definedName>
    <definedName name="solver_cir12" localSheetId="0" hidden="1">1</definedName>
    <definedName name="solver_cir13" localSheetId="0" hidden="1">1</definedName>
    <definedName name="solver_cir14" localSheetId="0" hidden="1">1</definedName>
    <definedName name="solver_cir15" localSheetId="0" hidden="1">1</definedName>
    <definedName name="solver_cir16" localSheetId="0" hidden="1">1</definedName>
    <definedName name="solver_cir17" localSheetId="0" hidden="1">1</definedName>
    <definedName name="solver_cir18" localSheetId="0" hidden="1">1</definedName>
    <definedName name="solver_cir19" localSheetId="0" hidden="1">1</definedName>
    <definedName name="solver_cir2" localSheetId="0" hidden="1">1</definedName>
    <definedName name="solver_cir20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ir8" localSheetId="0" hidden="1">1</definedName>
    <definedName name="solver_cir9" localSheetId="0" hidden="1">1</definedName>
    <definedName name="solver_con" localSheetId="0" hidden="1">" "</definedName>
    <definedName name="solver_con1" localSheetId="0" hidden="1">" "</definedName>
    <definedName name="solver_con10" localSheetId="0" hidden="1">" "</definedName>
    <definedName name="solver_con11" localSheetId="0" hidden="1">" "</definedName>
    <definedName name="solver_con12" localSheetId="0" hidden="1">" "</definedName>
    <definedName name="solver_con13" localSheetId="0" hidden="1">" "</definedName>
    <definedName name="solver_con14" localSheetId="0" hidden="1">" "</definedName>
    <definedName name="solver_con15" localSheetId="0" hidden="1">" "</definedName>
    <definedName name="solver_con16" localSheetId="0" hidden="1">" "</definedName>
    <definedName name="solver_con17" localSheetId="0" hidden="1">" "</definedName>
    <definedName name="solver_con18" localSheetId="0" hidden="1">" "</definedName>
    <definedName name="solver_con19" localSheetId="0" hidden="1">" "</definedName>
    <definedName name="solver_con2" localSheetId="0" hidden="1">" "</definedName>
    <definedName name="solver_con20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n8" localSheetId="0" hidden="1">" "</definedName>
    <definedName name="solver_con9" localSheetId="0" hidden="1">" "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10" localSheetId="0" hidden="1">0</definedName>
    <definedName name="solver_lhs_ob11" localSheetId="0" hidden="1">0</definedName>
    <definedName name="solver_lhs_ob12" localSheetId="0" hidden="1">0</definedName>
    <definedName name="solver_lhs_ob13" localSheetId="0" hidden="1">0</definedName>
    <definedName name="solver_lhs_ob14" localSheetId="0" hidden="1">0</definedName>
    <definedName name="solver_lhs_ob15" localSheetId="0" hidden="1">0</definedName>
    <definedName name="solver_lhs_ob16" localSheetId="0" hidden="1">0</definedName>
    <definedName name="solver_lhs_ob17" localSheetId="0" hidden="1">0</definedName>
    <definedName name="solver_lhs_ob18" localSheetId="0" hidden="1">0</definedName>
    <definedName name="solver_lhs_ob19" localSheetId="0" hidden="1">0</definedName>
    <definedName name="solver_lhs_ob2" localSheetId="0" hidden="1">0</definedName>
    <definedName name="solver_lhs_ob20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_ob8" localSheetId="0" hidden="1">0</definedName>
    <definedName name="solver_lhs_ob9" localSheetId="0" hidden="1">0</definedName>
    <definedName name="solver_lhs1" localSheetId="0" hidden="1">Model!$F$11:$F$29</definedName>
    <definedName name="solver_lhs10" localSheetId="0" hidden="1">Model!$B$31</definedName>
    <definedName name="solver_lhs11" localSheetId="0" hidden="1">Model!$F$11:$F$14</definedName>
    <definedName name="solver_lhs12" localSheetId="0" hidden="1">Model!$F$11:$F$14</definedName>
    <definedName name="solver_lhs13" localSheetId="0" hidden="1">Model!$F$11:$F$14</definedName>
    <definedName name="solver_lhs14" localSheetId="0" hidden="1">Model!$F$11:$F$14</definedName>
    <definedName name="solver_lhs15" localSheetId="0" hidden="1">Model!$F$11:$F$14</definedName>
    <definedName name="solver_lhs16" localSheetId="0" hidden="1">Model!$F$11:$F$14</definedName>
    <definedName name="solver_lhs17" localSheetId="0" hidden="1">Model!$B$20</definedName>
    <definedName name="solver_lhs18" localSheetId="0" hidden="1">Model!$B$20</definedName>
    <definedName name="solver_lhs19" localSheetId="0" hidden="1">Model!$B$20</definedName>
    <definedName name="solver_lhs2" localSheetId="0" hidden="1">Model!$F$31</definedName>
    <definedName name="solver_lhs20" localSheetId="0" hidden="1">Model!$B$20</definedName>
    <definedName name="solver_lhs3" localSheetId="0" hidden="1">Model!$F$11:$F$29</definedName>
    <definedName name="solver_lhs4" localSheetId="0" hidden="1">Model!$G$11:$G$29</definedName>
    <definedName name="solver_lhs5" localSheetId="0" hidden="1">Model!$F$21</definedName>
    <definedName name="solver_lhs6" localSheetId="0" hidden="1">Model!$G$30</definedName>
    <definedName name="solver_lhs7" localSheetId="0" hidden="1">Model!$G$30</definedName>
    <definedName name="solver_lhs8" localSheetId="0" hidden="1">Model!$F$30</definedName>
    <definedName name="solver_lhs9" localSheetId="0" hidden="1">Model!$F$30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</definedName>
    <definedName name="solver_num" localSheetId="0" hidden="1">10</definedName>
    <definedName name="solver_obc" localSheetId="0" hidden="1">0</definedName>
    <definedName name="solver_obp" localSheetId="0" hidden="1">0</definedName>
    <definedName name="solver_opt" localSheetId="0" hidden="1">Model!$I$30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10" localSheetId="0" hidden="1">0</definedName>
    <definedName name="solver_reco11" localSheetId="0" hidden="1">0</definedName>
    <definedName name="solver_reco12" localSheetId="0" hidden="1">0</definedName>
    <definedName name="solver_reco13" localSheetId="0" hidden="1">0</definedName>
    <definedName name="solver_reco14" localSheetId="0" hidden="1">0</definedName>
    <definedName name="solver_reco15" localSheetId="0" hidden="1">0</definedName>
    <definedName name="solver_reco16" localSheetId="0" hidden="1">0</definedName>
    <definedName name="solver_reco17" localSheetId="0" hidden="1">0</definedName>
    <definedName name="solver_reco18" localSheetId="0" hidden="1">0</definedName>
    <definedName name="solver_reco19" localSheetId="0" hidden="1">0</definedName>
    <definedName name="solver_reco2" localSheetId="0" hidden="1">0</definedName>
    <definedName name="solver_reco20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co8" localSheetId="0" hidden="1">0</definedName>
    <definedName name="solver_reco9" localSheetId="0" hidden="1">0</definedName>
    <definedName name="solver_rel1" localSheetId="0" hidden="1">3</definedName>
    <definedName name="solver_rel10" localSheetId="0" hidden="1">1</definedName>
    <definedName name="solver_rel11" localSheetId="0" hidden="1">4</definedName>
    <definedName name="solver_rel12" localSheetId="0" hidden="1">4</definedName>
    <definedName name="solver_rel13" localSheetId="0" hidden="1">4</definedName>
    <definedName name="solver_rel14" localSheetId="0" hidden="1">4</definedName>
    <definedName name="solver_rel15" localSheetId="0" hidden="1">4</definedName>
    <definedName name="solver_rel16" localSheetId="0" hidden="1">4</definedName>
    <definedName name="solver_rel17" localSheetId="0" hidden="1">5</definedName>
    <definedName name="solver_rel18" localSheetId="0" hidden="1">5</definedName>
    <definedName name="solver_rel19" localSheetId="0" hidden="1">5</definedName>
    <definedName name="solver_rel2" localSheetId="0" hidden="1">3</definedName>
    <definedName name="solver_rel20" localSheetId="0" hidden="1">5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0</definedName>
    <definedName name="solver_rhs10" localSheetId="0" hidden="1">4</definedName>
    <definedName name="solver_rhs2" localSheetId="0" hidden="1">5000</definedName>
    <definedName name="solver_rhs4" localSheetId="0" hidden="1">Model!$J$11:$J$29</definedName>
    <definedName name="solver_rhs5" localSheetId="0" hidden="1">Model!$B$6</definedName>
    <definedName name="solver_rhs6" localSheetId="0" hidden="1">Model!$E$3</definedName>
    <definedName name="solver_rhs7" localSheetId="0" hidden="1">Model!$G$3</definedName>
    <definedName name="solver_rhs8" localSheetId="0" hidden="1">Model!$G$5</definedName>
    <definedName name="solver_rhs9" localSheetId="0" hidden="1">Model!$E$5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10" localSheetId="0" hidden="1">1</definedName>
    <definedName name="solver_rxc11" localSheetId="0" hidden="1">1</definedName>
    <definedName name="solver_rxc12" localSheetId="0" hidden="1">1</definedName>
    <definedName name="solver_rxc13" localSheetId="0" hidden="1">1</definedName>
    <definedName name="solver_rxc14" localSheetId="0" hidden="1">1</definedName>
    <definedName name="solver_rxc15" localSheetId="0" hidden="1">1</definedName>
    <definedName name="solver_rxc16" localSheetId="0" hidden="1">1</definedName>
    <definedName name="solver_rxc17" localSheetId="0" hidden="1">1</definedName>
    <definedName name="solver_rxc18" localSheetId="0" hidden="1">1</definedName>
    <definedName name="solver_rxc19" localSheetId="0" hidden="1">1</definedName>
    <definedName name="solver_rxc2" localSheetId="0" hidden="1">1</definedName>
    <definedName name="solver_rxc20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1</definedName>
    <definedName name="solver_rxc8" localSheetId="0" hidden="1">1</definedName>
    <definedName name="solver_rxc9" localSheetId="0" hidden="1">1</definedName>
    <definedName name="solver_rxv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433243</definedName>
    <definedName name="solver_val" localSheetId="0" hidden="1">0</definedName>
    <definedName name="solver_var" localSheetId="0" hidden="1">" "</definedName>
    <definedName name="solver_ver" localSheetId="0" hidden="1">17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3" i="3" l="1"/>
  <c r="J31" i="3" l="1"/>
  <c r="I31" i="3"/>
  <c r="B31" i="2"/>
  <c r="C7" i="2"/>
  <c r="D7" i="3"/>
  <c r="J29" i="2" l="1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G28" i="2" l="1"/>
  <c r="H28" i="2" s="1"/>
  <c r="F31" i="2"/>
  <c r="G11" i="2"/>
  <c r="F30" i="2"/>
  <c r="H11" i="2" l="1"/>
  <c r="I11" i="2" s="1"/>
  <c r="G27" i="2"/>
  <c r="H27" i="2" s="1"/>
  <c r="I27" i="2" s="1"/>
  <c r="G20" i="2"/>
  <c r="H20" i="2" s="1"/>
  <c r="I20" i="2" s="1"/>
  <c r="G19" i="2"/>
  <c r="H19" i="2" s="1"/>
  <c r="I19" i="2" s="1"/>
  <c r="G16" i="2"/>
  <c r="H16" i="2" s="1"/>
  <c r="I16" i="2" s="1"/>
  <c r="G26" i="2"/>
  <c r="H26" i="2" s="1"/>
  <c r="I26" i="2" s="1"/>
  <c r="G21" i="2"/>
  <c r="H21" i="2" s="1"/>
  <c r="I21" i="2" s="1"/>
  <c r="G12" i="2"/>
  <c r="G23" i="2"/>
  <c r="H23" i="2" s="1"/>
  <c r="I23" i="2" s="1"/>
  <c r="G18" i="2"/>
  <c r="H18" i="2" s="1"/>
  <c r="I18" i="2" s="1"/>
  <c r="G17" i="2"/>
  <c r="H17" i="2" s="1"/>
  <c r="I17" i="2" s="1"/>
  <c r="G24" i="2"/>
  <c r="H24" i="2" s="1"/>
  <c r="I24" i="2" s="1"/>
  <c r="G14" i="2"/>
  <c r="H14" i="2" s="1"/>
  <c r="I14" i="2" s="1"/>
  <c r="G15" i="2"/>
  <c r="H15" i="2" s="1"/>
  <c r="I15" i="2" s="1"/>
  <c r="G29" i="2"/>
  <c r="H29" i="2" s="1"/>
  <c r="I29" i="2" s="1"/>
  <c r="G22" i="2"/>
  <c r="H22" i="2" s="1"/>
  <c r="I22" i="2" s="1"/>
  <c r="I28" i="2"/>
  <c r="G25" i="2"/>
  <c r="H25" i="2" s="1"/>
  <c r="I25" i="2" s="1"/>
  <c r="G13" i="2"/>
  <c r="H13" i="2" s="1"/>
  <c r="I13" i="2" s="1"/>
  <c r="G30" i="2" l="1"/>
  <c r="H12" i="2"/>
  <c r="I12" i="2" s="1"/>
  <c r="I30" i="2" l="1"/>
  <c r="H30" i="2"/>
</calcChain>
</file>

<file path=xl/sharedStrings.xml><?xml version="1.0" encoding="utf-8"?>
<sst xmlns="http://schemas.openxmlformats.org/spreadsheetml/2006/main" count="110" uniqueCount="64">
  <si>
    <t>Area</t>
  </si>
  <si>
    <t>Total Cases</t>
  </si>
  <si>
    <t>Effect</t>
  </si>
  <si>
    <t xml:space="preserve">Cost </t>
  </si>
  <si>
    <t xml:space="preserve">Area Coverd </t>
  </si>
  <si>
    <t>Origina expectation
per area covered</t>
  </si>
  <si>
    <t>Expecttion of cases
after treatment</t>
  </si>
  <si>
    <t>Y</t>
  </si>
  <si>
    <t>N</t>
  </si>
  <si>
    <t>Budget</t>
  </si>
  <si>
    <t>Purchased  Amount</t>
  </si>
  <si>
    <t>Min area to cover</t>
  </si>
  <si>
    <t>Population</t>
  </si>
  <si>
    <t xml:space="preserve">Deer population </t>
  </si>
  <si>
    <t>Bifenthrin</t>
  </si>
  <si>
    <t>Cyfluthrin</t>
  </si>
  <si>
    <t>Deltamethrin</t>
  </si>
  <si>
    <t>Chlorpyrifos</t>
  </si>
  <si>
    <t>Diazinon</t>
  </si>
  <si>
    <t>Carbaryl</t>
  </si>
  <si>
    <t>Fungal</t>
  </si>
  <si>
    <t>Deer Control</t>
  </si>
  <si>
    <t>4-poster device</t>
  </si>
  <si>
    <t>Pyrethrin soap</t>
  </si>
  <si>
    <t>Nootkatone</t>
  </si>
  <si>
    <t>Carvacrol</t>
  </si>
  <si>
    <t>Natural Methods</t>
  </si>
  <si>
    <t>Deer fence</t>
  </si>
  <si>
    <t>Tick Tubes</t>
  </si>
  <si>
    <r>
      <t>Permethrin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</si>
  <si>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Fipronil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</si>
  <si>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Doxycyline hyclate bait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</si>
  <si>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Vaccine with </t>
    </r>
    <r>
      <rPr>
        <i/>
        <sz val="9.3000000000000007"/>
        <color rgb="FF000000"/>
        <rFont val="Calibri"/>
        <family val="2"/>
        <scheme val="minor"/>
      </rPr>
      <t>E. coli</t>
    </r>
    <r>
      <rPr>
        <sz val="9.3000000000000007"/>
        <color rgb="FF000000"/>
        <rFont val="Calibri"/>
        <family val="2"/>
        <scheme val="minor"/>
      </rPr>
      <t>expressing OspA</t>
    </r>
    <r>
      <rPr>
        <vertAlign val="superscript"/>
        <sz val="11"/>
        <color rgb="FF000000"/>
        <rFont val="Calibri"/>
        <family val="2"/>
        <scheme val="minor"/>
      </rPr>
      <t>b</t>
    </r>
  </si>
  <si>
    <t>Total</t>
  </si>
  <si>
    <t>Max</t>
  </si>
  <si>
    <t>Min</t>
  </si>
  <si>
    <t>Constraints</t>
  </si>
  <si>
    <t>Prevention Method</t>
  </si>
  <si>
    <t>Variable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</si>
  <si>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</si>
  <si>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</si>
  <si>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</si>
  <si>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</si>
  <si>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</si>
  <si>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</si>
  <si>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</si>
  <si>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</si>
  <si>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</si>
  <si>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</si>
  <si>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</si>
  <si>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</si>
  <si>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</si>
  <si>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</si>
  <si>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</si>
  <si>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</si>
  <si>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</si>
  <si>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</si>
  <si>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</si>
  <si>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Selected</t>
  </si>
  <si>
    <t>Cost per unit</t>
  </si>
  <si>
    <t xml:space="preserve">Minimal area to cover </t>
  </si>
  <si>
    <t xml:space="preserve">Total </t>
  </si>
  <si>
    <t xml:space="preserve">Total Chemicals used </t>
  </si>
  <si>
    <t>Total Case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</si>
</sst>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9.3000000000000007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9.3000000000000007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5" fillId="0" borderId="1" xfId="0" applyFont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0" fillId="0" borderId="0" xfId="0" applyBorder="1"/>
    <xf numFmtId="0" fontId="0" fillId="0" borderId="5" xfId="0" applyBorder="1"/>
    <xf numFmtId="0" fontId="5" fillId="4" borderId="6" xfId="0" applyFont="1" applyFill="1" applyBorder="1"/>
    <xf numFmtId="0" fontId="0" fillId="0" borderId="7" xfId="0" applyBorder="1"/>
    <xf numFmtId="0" fontId="0" fillId="0" borderId="8" xfId="0" applyBorder="1"/>
    <xf numFmtId="44" fontId="0" fillId="0" borderId="0" xfId="2" applyFont="1" applyBorder="1"/>
    <xf numFmtId="44" fontId="0" fillId="0" borderId="5" xfId="2" applyFont="1" applyBorder="1"/>
    <xf numFmtId="0" fontId="0" fillId="0" borderId="0" xfId="0" applyFill="1" applyBorder="1"/>
    <xf numFmtId="0" fontId="5" fillId="0" borderId="9" xfId="0" applyFont="1" applyBorder="1"/>
    <xf numFmtId="0" fontId="0" fillId="2" borderId="0" xfId="0" applyFill="1" applyBorder="1"/>
    <xf numFmtId="165" fontId="5" fillId="0" borderId="10" xfId="0" applyNumberFormat="1" applyFont="1" applyBorder="1"/>
    <xf numFmtId="0" fontId="0" fillId="2" borderId="7" xfId="0" applyFill="1" applyBorder="1"/>
    <xf numFmtId="0" fontId="5" fillId="0" borderId="6" xfId="0" applyFont="1" applyBorder="1"/>
    <xf numFmtId="44" fontId="5" fillId="0" borderId="8" xfId="2" applyFont="1" applyBorder="1"/>
    <xf numFmtId="164" fontId="5" fillId="0" borderId="6" xfId="1" applyNumberFormat="1" applyFont="1" applyBorder="1"/>
    <xf numFmtId="165" fontId="5" fillId="0" borderId="7" xfId="1" applyNumberFormat="1" applyFont="1" applyBorder="1"/>
    <xf numFmtId="0" fontId="5" fillId="0" borderId="8" xfId="0" applyFont="1" applyBorder="1"/>
    <xf numFmtId="0" fontId="6" fillId="0" borderId="4" xfId="0" applyFont="1" applyBorder="1"/>
    <xf numFmtId="0" fontId="1" fillId="3" borderId="0" xfId="0" applyFont="1" applyFill="1" applyBorder="1" applyAlignment="1">
      <alignment vertical="top" wrapText="1"/>
    </xf>
    <xf numFmtId="9" fontId="0" fillId="0" borderId="0" xfId="3" applyFont="1" applyBorder="1"/>
    <xf numFmtId="164" fontId="0" fillId="0" borderId="0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1" fillId="3" borderId="0" xfId="0" applyFont="1" applyFill="1" applyBorder="1" applyAlignment="1">
      <alignment horizontal="left" vertical="top" wrapText="1"/>
    </xf>
    <xf numFmtId="0" fontId="0" fillId="6" borderId="0" xfId="0" applyFill="1" applyBorder="1"/>
    <xf numFmtId="0" fontId="0" fillId="5" borderId="0" xfId="0" applyFill="1" applyBorder="1"/>
    <xf numFmtId="0" fontId="6" fillId="0" borderId="6" xfId="0" applyFont="1" applyBorder="1"/>
    <xf numFmtId="0" fontId="1" fillId="3" borderId="7" xfId="0" applyFont="1" applyFill="1" applyBorder="1" applyAlignment="1">
      <alignment horizontal="left" vertical="top" wrapText="1"/>
    </xf>
    <xf numFmtId="0" fontId="0" fillId="6" borderId="7" xfId="0" applyFill="1" applyBorder="1"/>
    <xf numFmtId="9" fontId="0" fillId="0" borderId="7" xfId="3" applyFont="1" applyBorder="1"/>
    <xf numFmtId="44" fontId="0" fillId="0" borderId="7" xfId="2" applyFont="1" applyBorder="1"/>
    <xf numFmtId="164" fontId="0" fillId="0" borderId="7" xfId="1" applyNumberFormat="1" applyFont="1" applyBorder="1"/>
    <xf numFmtId="165" fontId="0" fillId="0" borderId="7" xfId="1" applyNumberFormat="1" applyFont="1" applyBorder="1"/>
    <xf numFmtId="0" fontId="5" fillId="4" borderId="9" xfId="0" applyFont="1" applyFill="1" applyBorder="1"/>
    <xf numFmtId="0" fontId="5" fillId="4" borderId="11" xfId="0" applyFont="1" applyFill="1" applyBorder="1"/>
    <xf numFmtId="43" fontId="5" fillId="4" borderId="11" xfId="1" applyFont="1" applyFill="1" applyBorder="1"/>
    <xf numFmtId="165" fontId="5" fillId="4" borderId="11" xfId="1" applyNumberFormat="1" applyFont="1" applyFill="1" applyBorder="1" applyAlignment="1">
      <alignment wrapText="1"/>
    </xf>
    <xf numFmtId="0" fontId="5" fillId="4" borderId="10" xfId="0" applyFont="1" applyFill="1" applyBorder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1EF3-7CB2-41E6-B1E6-014651F3BD09}">
  <dimension ref="A3:L31"/>
  <sheetViews>
    <sheetView topLeftCell="A26" workbookViewId="0">
      <selection activeCell="J53" sqref="J53"/>
    </sheetView>
  </sheetViews>
  <sheetFormatPr defaultRowHeight="14.4" x14ac:dyDescent="0.3"/>
  <cols>
    <col min="1" max="1" width="16.109375" customWidth="1"/>
    <col min="6" max="6" width="19.33203125" customWidth="1"/>
    <col min="7" max="7" width="16.6640625" customWidth="1"/>
    <col min="8" max="8" width="13.77734375" customWidth="1"/>
    <col min="9" max="9" width="18.5546875" customWidth="1"/>
    <col min="10" max="10" width="22.33203125" customWidth="1"/>
    <col min="12" max="12" width="29.88671875" customWidth="1"/>
  </cols>
  <sheetData>
    <row r="3" spans="1:12" x14ac:dyDescent="0.3">
      <c r="A3" t="s">
        <v>0</v>
      </c>
      <c r="B3">
        <v>23000</v>
      </c>
      <c r="E3">
        <v>22000</v>
      </c>
      <c r="G3">
        <v>23000</v>
      </c>
    </row>
    <row r="4" spans="1:12" x14ac:dyDescent="0.3">
      <c r="A4" t="s">
        <v>1</v>
      </c>
      <c r="B4">
        <v>250</v>
      </c>
    </row>
    <row r="5" spans="1:12" x14ac:dyDescent="0.3">
      <c r="A5" t="s">
        <v>9</v>
      </c>
      <c r="B5">
        <v>200000</v>
      </c>
      <c r="E5">
        <v>195000</v>
      </c>
      <c r="G5">
        <v>205000</v>
      </c>
    </row>
    <row r="6" spans="1:12" x14ac:dyDescent="0.3">
      <c r="A6" t="s">
        <v>12</v>
      </c>
      <c r="B6">
        <v>18000</v>
      </c>
      <c r="J6">
        <v>7</v>
      </c>
    </row>
    <row r="7" spans="1:12" x14ac:dyDescent="0.3">
      <c r="A7" t="s">
        <v>13</v>
      </c>
      <c r="C7">
        <f ca="1">INT(_xll.PsiUniform(E7,G7)/10)</f>
        <v>270</v>
      </c>
      <c r="E7">
        <v>2000</v>
      </c>
      <c r="G7">
        <v>4000</v>
      </c>
    </row>
    <row r="10" spans="1:12" ht="57.6" x14ac:dyDescent="0.3">
      <c r="D10" t="s">
        <v>2</v>
      </c>
      <c r="E10" t="s">
        <v>3</v>
      </c>
      <c r="F10" t="s">
        <v>10</v>
      </c>
      <c r="G10" t="s">
        <v>4</v>
      </c>
      <c r="H10" s="1" t="s">
        <v>5</v>
      </c>
      <c r="I10" s="1" t="s">
        <v>6</v>
      </c>
      <c r="J10" t="s">
        <v>11</v>
      </c>
    </row>
    <row r="11" spans="1:12" x14ac:dyDescent="0.3">
      <c r="A11" s="2" t="s">
        <v>7</v>
      </c>
      <c r="B11" s="2">
        <v>0</v>
      </c>
      <c r="C11" s="2">
        <v>0</v>
      </c>
      <c r="D11">
        <v>0.86</v>
      </c>
      <c r="E11">
        <v>100.60000000000001</v>
      </c>
      <c r="F11">
        <v>0</v>
      </c>
      <c r="G11">
        <f>F11/E11*B11</f>
        <v>0</v>
      </c>
      <c r="H11">
        <f>$B$4/$B$3*G11</f>
        <v>0</v>
      </c>
      <c r="I11">
        <f t="shared" ref="I11:I29" si="0">H11*(1-D11)</f>
        <v>0</v>
      </c>
      <c r="J11">
        <f>B11*$J$6</f>
        <v>0</v>
      </c>
      <c r="L11" s="3" t="s">
        <v>14</v>
      </c>
    </row>
    <row r="12" spans="1:12" x14ac:dyDescent="0.3">
      <c r="A12" s="2" t="s">
        <v>7</v>
      </c>
      <c r="B12" s="2">
        <v>1</v>
      </c>
      <c r="C12" s="2">
        <v>0</v>
      </c>
      <c r="D12">
        <v>0.86</v>
      </c>
      <c r="E12">
        <v>34</v>
      </c>
      <c r="F12">
        <v>4762</v>
      </c>
      <c r="G12">
        <f t="shared" ref="G12:G29" si="1">F12/E12*B12</f>
        <v>140.05882352941177</v>
      </c>
      <c r="H12">
        <f t="shared" ref="H12:H29" si="2">$B$4/$B$3*G12</f>
        <v>1.5223785166240409</v>
      </c>
      <c r="I12">
        <f>H12*(1-D12)</f>
        <v>0.21313299232736574</v>
      </c>
      <c r="J12">
        <f t="shared" ref="J12:J29" si="3">B12*$J$6</f>
        <v>7</v>
      </c>
      <c r="L12" s="4" t="s">
        <v>15</v>
      </c>
    </row>
    <row r="13" spans="1:12" ht="25.2" x14ac:dyDescent="0.3">
      <c r="A13" s="2" t="s">
        <v>7</v>
      </c>
      <c r="B13" s="2">
        <v>1</v>
      </c>
      <c r="C13" s="2">
        <v>0</v>
      </c>
      <c r="D13">
        <v>0.69</v>
      </c>
      <c r="E13">
        <v>34</v>
      </c>
      <c r="F13">
        <v>238</v>
      </c>
      <c r="G13">
        <f t="shared" si="1"/>
        <v>7</v>
      </c>
      <c r="H13">
        <f t="shared" si="2"/>
        <v>7.6086956521739135E-2</v>
      </c>
      <c r="I13">
        <f t="shared" si="0"/>
        <v>2.3586956521739137E-2</v>
      </c>
      <c r="J13">
        <f t="shared" si="3"/>
        <v>7</v>
      </c>
      <c r="L13" s="4" t="s">
        <v>16</v>
      </c>
    </row>
    <row r="14" spans="1:12" ht="25.2" x14ac:dyDescent="0.3">
      <c r="A14" s="2" t="s">
        <v>7</v>
      </c>
      <c r="B14" s="2">
        <v>0</v>
      </c>
      <c r="C14" s="2">
        <v>0</v>
      </c>
      <c r="D14">
        <v>1</v>
      </c>
      <c r="E14">
        <v>59.5</v>
      </c>
      <c r="F14">
        <v>0</v>
      </c>
      <c r="G14">
        <f t="shared" si="1"/>
        <v>0</v>
      </c>
      <c r="H14">
        <f t="shared" si="2"/>
        <v>0</v>
      </c>
      <c r="I14">
        <f t="shared" si="0"/>
        <v>0</v>
      </c>
      <c r="J14">
        <f t="shared" si="3"/>
        <v>0</v>
      </c>
      <c r="L14" s="4" t="s">
        <v>17</v>
      </c>
    </row>
    <row r="15" spans="1:12" x14ac:dyDescent="0.3">
      <c r="A15" s="2" t="s">
        <v>7</v>
      </c>
      <c r="B15" s="2">
        <v>0</v>
      </c>
      <c r="C15" s="2">
        <v>0</v>
      </c>
      <c r="D15">
        <v>0.88</v>
      </c>
      <c r="E15">
        <v>34</v>
      </c>
      <c r="F15">
        <v>0</v>
      </c>
      <c r="G15">
        <f t="shared" si="1"/>
        <v>0</v>
      </c>
      <c r="H15">
        <f t="shared" si="2"/>
        <v>0</v>
      </c>
      <c r="I15">
        <f t="shared" si="0"/>
        <v>0</v>
      </c>
      <c r="J15">
        <f t="shared" si="3"/>
        <v>0</v>
      </c>
      <c r="L15" s="4" t="s">
        <v>18</v>
      </c>
    </row>
    <row r="16" spans="1:12" x14ac:dyDescent="0.3">
      <c r="A16" t="s">
        <v>8</v>
      </c>
      <c r="B16">
        <v>1</v>
      </c>
      <c r="C16" s="2">
        <v>0</v>
      </c>
      <c r="D16">
        <v>0.69</v>
      </c>
      <c r="E16">
        <v>42.5</v>
      </c>
      <c r="F16">
        <v>298</v>
      </c>
      <c r="G16">
        <f t="shared" si="1"/>
        <v>7.0117647058823529</v>
      </c>
      <c r="H16">
        <f t="shared" si="2"/>
        <v>7.6214833759590789E-2</v>
      </c>
      <c r="I16">
        <f t="shared" si="0"/>
        <v>2.3626598465473148E-2</v>
      </c>
      <c r="J16">
        <f t="shared" si="3"/>
        <v>7</v>
      </c>
      <c r="L16" s="4" t="s">
        <v>19</v>
      </c>
    </row>
    <row r="17" spans="1:12" x14ac:dyDescent="0.3">
      <c r="A17" t="s">
        <v>8</v>
      </c>
      <c r="B17">
        <v>1</v>
      </c>
      <c r="C17" s="2">
        <v>0</v>
      </c>
      <c r="D17">
        <v>0.97</v>
      </c>
      <c r="E17">
        <v>251.29999999999998</v>
      </c>
      <c r="F17">
        <v>1760</v>
      </c>
      <c r="G17">
        <f t="shared" si="1"/>
        <v>7.0035813768404305</v>
      </c>
      <c r="H17">
        <f t="shared" si="2"/>
        <v>7.6125884530874238E-2</v>
      </c>
      <c r="I17">
        <f t="shared" si="0"/>
        <v>2.2837765359262291E-3</v>
      </c>
      <c r="J17">
        <f t="shared" si="3"/>
        <v>7</v>
      </c>
      <c r="L17" s="4" t="s">
        <v>20</v>
      </c>
    </row>
    <row r="18" spans="1:12" ht="28.8" x14ac:dyDescent="0.3">
      <c r="A18" t="s">
        <v>8</v>
      </c>
      <c r="B18">
        <v>1</v>
      </c>
      <c r="C18" s="2">
        <v>0</v>
      </c>
      <c r="D18">
        <v>0.45</v>
      </c>
      <c r="E18">
        <v>45.638666666666666</v>
      </c>
      <c r="F18">
        <v>320</v>
      </c>
      <c r="G18">
        <f t="shared" si="1"/>
        <v>7.0115983522743877</v>
      </c>
      <c r="H18">
        <f t="shared" si="2"/>
        <v>7.6213025568199866E-2</v>
      </c>
      <c r="I18">
        <f t="shared" si="0"/>
        <v>4.1917164062509928E-2</v>
      </c>
      <c r="J18">
        <f t="shared" si="3"/>
        <v>7</v>
      </c>
      <c r="L18" s="4" t="s">
        <v>29</v>
      </c>
    </row>
    <row r="19" spans="1:12" ht="16.2" x14ac:dyDescent="0.3">
      <c r="A19" s="2" t="s">
        <v>7</v>
      </c>
      <c r="B19" s="2">
        <v>1</v>
      </c>
      <c r="C19" s="2">
        <v>0</v>
      </c>
      <c r="D19">
        <v>0.97</v>
      </c>
      <c r="E19">
        <v>2</v>
      </c>
      <c r="F19">
        <v>14</v>
      </c>
      <c r="G19">
        <f t="shared" si="1"/>
        <v>7</v>
      </c>
      <c r="H19">
        <f t="shared" si="2"/>
        <v>7.6086956521739135E-2</v>
      </c>
      <c r="I19">
        <f t="shared" si="0"/>
        <v>2.2826086956521763E-3</v>
      </c>
      <c r="J19">
        <f t="shared" si="3"/>
        <v>7</v>
      </c>
      <c r="L19" s="4" t="s">
        <v>30</v>
      </c>
    </row>
    <row r="20" spans="1:12" ht="25.2" customHeight="1" x14ac:dyDescent="0.3">
      <c r="A20" s="2" t="s">
        <v>7</v>
      </c>
      <c r="B20" s="2">
        <v>1</v>
      </c>
      <c r="C20" s="2">
        <v>0</v>
      </c>
      <c r="D20">
        <v>0.38</v>
      </c>
      <c r="E20">
        <v>2015</v>
      </c>
      <c r="F20">
        <v>14105</v>
      </c>
      <c r="G20">
        <f t="shared" si="1"/>
        <v>7</v>
      </c>
      <c r="H20">
        <f t="shared" si="2"/>
        <v>7.6086956521739135E-2</v>
      </c>
      <c r="I20">
        <f t="shared" si="0"/>
        <v>4.7173913043478261E-2</v>
      </c>
      <c r="J20">
        <f t="shared" si="3"/>
        <v>7</v>
      </c>
      <c r="L20" s="4" t="s">
        <v>31</v>
      </c>
    </row>
    <row r="21" spans="1:12" ht="21" customHeight="1" x14ac:dyDescent="0.3">
      <c r="A21" t="s">
        <v>8</v>
      </c>
      <c r="B21">
        <v>1</v>
      </c>
      <c r="C21" s="2">
        <v>0</v>
      </c>
      <c r="D21">
        <v>0.95</v>
      </c>
      <c r="E21">
        <v>2015</v>
      </c>
      <c r="F21">
        <v>14105</v>
      </c>
      <c r="G21">
        <f t="shared" si="1"/>
        <v>7</v>
      </c>
      <c r="H21">
        <f t="shared" si="2"/>
        <v>7.6086956521739135E-2</v>
      </c>
      <c r="I21">
        <f t="shared" si="0"/>
        <v>3.8043478260869601E-3</v>
      </c>
      <c r="J21">
        <f t="shared" si="3"/>
        <v>7</v>
      </c>
      <c r="L21" s="4" t="s">
        <v>32</v>
      </c>
    </row>
    <row r="22" spans="1:12" ht="18" customHeight="1" x14ac:dyDescent="0.3">
      <c r="A22" t="s">
        <v>8</v>
      </c>
      <c r="B22">
        <v>1</v>
      </c>
      <c r="C22" s="2">
        <v>0</v>
      </c>
      <c r="D22">
        <v>0.97</v>
      </c>
      <c r="E22">
        <v>2</v>
      </c>
      <c r="F22">
        <v>14</v>
      </c>
      <c r="G22">
        <f t="shared" si="1"/>
        <v>7</v>
      </c>
      <c r="H22">
        <f t="shared" si="2"/>
        <v>7.6086956521739135E-2</v>
      </c>
      <c r="I22">
        <f t="shared" si="0"/>
        <v>2.2826086956521763E-3</v>
      </c>
      <c r="J22">
        <f t="shared" si="3"/>
        <v>7</v>
      </c>
      <c r="L22" s="4" t="s">
        <v>21</v>
      </c>
    </row>
    <row r="23" spans="1:12" ht="19.8" customHeight="1" x14ac:dyDescent="0.3">
      <c r="A23" t="s">
        <v>8</v>
      </c>
      <c r="B23">
        <v>1</v>
      </c>
      <c r="C23" s="2">
        <v>0</v>
      </c>
      <c r="D23">
        <v>0.99</v>
      </c>
      <c r="E23">
        <v>59.63333333333334</v>
      </c>
      <c r="F23">
        <v>418</v>
      </c>
      <c r="G23">
        <f t="shared" si="1"/>
        <v>7.0095025153717154</v>
      </c>
      <c r="H23">
        <f t="shared" si="2"/>
        <v>7.6190244732301252E-2</v>
      </c>
      <c r="I23">
        <f t="shared" si="0"/>
        <v>7.6190244732301322E-4</v>
      </c>
      <c r="J23">
        <f t="shared" si="3"/>
        <v>7</v>
      </c>
      <c r="L23" s="4" t="s">
        <v>22</v>
      </c>
    </row>
    <row r="24" spans="1:12" ht="21.6" customHeight="1" x14ac:dyDescent="0.3">
      <c r="A24" t="s">
        <v>8</v>
      </c>
      <c r="B24">
        <v>1</v>
      </c>
      <c r="C24" s="2">
        <v>0</v>
      </c>
      <c r="D24">
        <v>0.38</v>
      </c>
      <c r="E24">
        <v>22</v>
      </c>
      <c r="F24">
        <v>154</v>
      </c>
      <c r="G24">
        <f t="shared" si="1"/>
        <v>7</v>
      </c>
      <c r="H24">
        <f t="shared" si="2"/>
        <v>7.6086956521739135E-2</v>
      </c>
      <c r="I24">
        <f t="shared" si="0"/>
        <v>4.7173913043478261E-2</v>
      </c>
      <c r="J24">
        <f t="shared" si="3"/>
        <v>7</v>
      </c>
      <c r="L24" s="4" t="s">
        <v>23</v>
      </c>
    </row>
    <row r="25" spans="1:12" ht="22.8" customHeight="1" x14ac:dyDescent="0.3">
      <c r="A25" t="s">
        <v>8</v>
      </c>
      <c r="B25">
        <v>1</v>
      </c>
      <c r="C25" s="2">
        <v>0</v>
      </c>
      <c r="D25">
        <v>0.38</v>
      </c>
      <c r="E25">
        <v>18</v>
      </c>
      <c r="F25">
        <v>126</v>
      </c>
      <c r="G25">
        <f t="shared" si="1"/>
        <v>7</v>
      </c>
      <c r="H25">
        <f t="shared" si="2"/>
        <v>7.6086956521739135E-2</v>
      </c>
      <c r="I25">
        <f t="shared" si="0"/>
        <v>4.7173913043478261E-2</v>
      </c>
      <c r="J25">
        <f t="shared" si="3"/>
        <v>7</v>
      </c>
      <c r="L25" s="4" t="s">
        <v>24</v>
      </c>
    </row>
    <row r="26" spans="1:12" x14ac:dyDescent="0.3">
      <c r="A26" t="s">
        <v>8</v>
      </c>
      <c r="B26">
        <v>1</v>
      </c>
      <c r="C26" s="2">
        <v>0</v>
      </c>
      <c r="D26">
        <v>0.87</v>
      </c>
      <c r="E26">
        <v>18</v>
      </c>
      <c r="F26">
        <v>126</v>
      </c>
      <c r="G26">
        <f t="shared" si="1"/>
        <v>7</v>
      </c>
      <c r="H26">
        <f t="shared" si="2"/>
        <v>7.6086956521739135E-2</v>
      </c>
      <c r="I26">
        <f t="shared" si="0"/>
        <v>9.8913043478260874E-3</v>
      </c>
      <c r="J26">
        <f t="shared" si="3"/>
        <v>7</v>
      </c>
      <c r="L26" s="4" t="s">
        <v>25</v>
      </c>
    </row>
    <row r="27" spans="1:12" x14ac:dyDescent="0.3">
      <c r="A27" t="s">
        <v>8</v>
      </c>
      <c r="B27">
        <v>1</v>
      </c>
      <c r="C27" s="2">
        <v>0</v>
      </c>
      <c r="D27">
        <v>0.56999999999999995</v>
      </c>
      <c r="E27">
        <v>22</v>
      </c>
      <c r="F27">
        <v>154</v>
      </c>
      <c r="G27">
        <f t="shared" si="1"/>
        <v>7</v>
      </c>
      <c r="H27">
        <f t="shared" si="2"/>
        <v>7.6086956521739135E-2</v>
      </c>
      <c r="I27">
        <f t="shared" si="0"/>
        <v>3.271739130434783E-2</v>
      </c>
      <c r="J27">
        <f t="shared" si="3"/>
        <v>7</v>
      </c>
      <c r="L27" s="4" t="s">
        <v>26</v>
      </c>
    </row>
    <row r="28" spans="1:12" x14ac:dyDescent="0.3">
      <c r="A28" t="s">
        <v>8</v>
      </c>
      <c r="B28">
        <v>1</v>
      </c>
      <c r="C28" s="2">
        <v>0</v>
      </c>
      <c r="D28">
        <v>1</v>
      </c>
      <c r="E28">
        <v>2</v>
      </c>
      <c r="F28">
        <v>42461</v>
      </c>
      <c r="G28">
        <f>F28/E28*B28</f>
        <v>21230.5</v>
      </c>
      <c r="H28">
        <f>$B$4/$B$3*G28</f>
        <v>230.76630434782609</v>
      </c>
      <c r="I28">
        <f t="shared" si="0"/>
        <v>0</v>
      </c>
      <c r="J28">
        <f t="shared" si="3"/>
        <v>7</v>
      </c>
      <c r="L28" s="4" t="s">
        <v>27</v>
      </c>
    </row>
    <row r="29" spans="1:12" x14ac:dyDescent="0.3">
      <c r="A29" t="s">
        <v>8</v>
      </c>
      <c r="B29">
        <v>1</v>
      </c>
      <c r="C29" s="2">
        <v>0</v>
      </c>
      <c r="D29">
        <v>1</v>
      </c>
      <c r="E29">
        <v>233.88</v>
      </c>
      <c r="F29">
        <v>125923</v>
      </c>
      <c r="G29">
        <f t="shared" si="1"/>
        <v>538.40858559945275</v>
      </c>
      <c r="H29">
        <f t="shared" si="2"/>
        <v>5.8522672347766598</v>
      </c>
      <c r="I29">
        <f t="shared" si="0"/>
        <v>0</v>
      </c>
      <c r="J29">
        <f t="shared" si="3"/>
        <v>7</v>
      </c>
      <c r="L29" s="4" t="s">
        <v>28</v>
      </c>
    </row>
    <row r="30" spans="1:12" x14ac:dyDescent="0.3">
      <c r="F30">
        <f>SUMPRODUCT(F11:F29,B11:B29)</f>
        <v>204978</v>
      </c>
      <c r="G30">
        <f>SUM(G12:G29)</f>
        <v>22000.003856079235</v>
      </c>
      <c r="H30">
        <f>SUM(H11:H29)</f>
        <v>239.13047669651343</v>
      </c>
      <c r="I30">
        <f>SUM(I11:I29)</f>
        <v>0.49780939036033717</v>
      </c>
    </row>
    <row r="31" spans="1:12" x14ac:dyDescent="0.3">
      <c r="B31">
        <f>SUM(B11:B15,B19,B20)</f>
        <v>4</v>
      </c>
      <c r="F31">
        <f>SUMPRODUCT(B11:B15,F11:F15)</f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6ADD-0586-4811-8134-823BD5028336}">
  <dimension ref="B1:J33"/>
  <sheetViews>
    <sheetView tabSelected="1" workbookViewId="0">
      <selection activeCell="A5" sqref="A5"/>
    </sheetView>
  </sheetViews>
  <sheetFormatPr defaultRowHeight="14.4" x14ac:dyDescent="0.3"/>
  <cols>
    <col min="3" max="3" width="28.21875" customWidth="1"/>
    <col min="4" max="4" width="12.77734375" customWidth="1"/>
    <col min="5" max="5" width="12.109375" bestFit="1" customWidth="1"/>
    <col min="6" max="6" width="13.33203125" customWidth="1"/>
    <col min="7" max="7" width="16.109375" customWidth="1"/>
    <col min="8" max="8" width="17.77734375" customWidth="1"/>
    <col min="9" max="9" width="19.33203125" customWidth="1"/>
    <col min="10" max="10" width="23.33203125" customWidth="1"/>
  </cols>
  <sheetData>
    <row r="1" spans="2:10" ht="15" thickBot="1" x14ac:dyDescent="0.35"/>
    <row r="2" spans="2:10" x14ac:dyDescent="0.3">
      <c r="C2" s="5" t="s">
        <v>36</v>
      </c>
      <c r="D2" s="6" t="s">
        <v>33</v>
      </c>
      <c r="E2" s="6" t="s">
        <v>34</v>
      </c>
      <c r="F2" s="7" t="s">
        <v>35</v>
      </c>
    </row>
    <row r="3" spans="2:10" x14ac:dyDescent="0.3">
      <c r="C3" s="8" t="s">
        <v>0</v>
      </c>
      <c r="D3" s="9">
        <v>23000</v>
      </c>
      <c r="E3" s="9">
        <v>22000</v>
      </c>
      <c r="F3" s="10">
        <v>23000</v>
      </c>
    </row>
    <row r="4" spans="2:10" x14ac:dyDescent="0.3">
      <c r="C4" s="8" t="s">
        <v>1</v>
      </c>
      <c r="D4" s="9">
        <v>250</v>
      </c>
      <c r="E4" s="9"/>
      <c r="F4" s="10"/>
    </row>
    <row r="5" spans="2:10" x14ac:dyDescent="0.3">
      <c r="C5" s="8" t="s">
        <v>9</v>
      </c>
      <c r="D5" s="14">
        <v>200000</v>
      </c>
      <c r="E5" s="14">
        <v>195000</v>
      </c>
      <c r="F5" s="15">
        <v>205000</v>
      </c>
    </row>
    <row r="6" spans="2:10" x14ac:dyDescent="0.3">
      <c r="C6" s="8" t="s">
        <v>12</v>
      </c>
      <c r="D6" s="9">
        <v>18000</v>
      </c>
      <c r="E6" s="9"/>
      <c r="F6" s="10"/>
    </row>
    <row r="7" spans="2:10" x14ac:dyDescent="0.3">
      <c r="C7" s="8" t="s">
        <v>13</v>
      </c>
      <c r="D7" s="9">
        <f ca="1">INT(_xll.PsiUniform(E7,F7)/10)</f>
        <v>232</v>
      </c>
      <c r="E7" s="9">
        <v>2000</v>
      </c>
      <c r="F7" s="10">
        <v>4000</v>
      </c>
    </row>
    <row r="8" spans="2:10" x14ac:dyDescent="0.3">
      <c r="C8" s="8" t="s">
        <v>60</v>
      </c>
      <c r="D8" s="16">
        <v>7</v>
      </c>
      <c r="E8" s="9"/>
      <c r="F8" s="10"/>
    </row>
    <row r="9" spans="2:10" ht="15" thickBot="1" x14ac:dyDescent="0.35">
      <c r="C9" s="11" t="s">
        <v>62</v>
      </c>
      <c r="D9" s="20">
        <v>4</v>
      </c>
      <c r="E9" s="12"/>
      <c r="F9" s="13"/>
    </row>
    <row r="10" spans="2:10" ht="15" thickBot="1" x14ac:dyDescent="0.35"/>
    <row r="11" spans="2:10" ht="29.4" thickBot="1" x14ac:dyDescent="0.35">
      <c r="B11" s="42" t="s">
        <v>38</v>
      </c>
      <c r="C11" s="43" t="s">
        <v>37</v>
      </c>
      <c r="D11" s="43" t="s">
        <v>58</v>
      </c>
      <c r="E11" s="43" t="s">
        <v>2</v>
      </c>
      <c r="F11" s="43" t="s">
        <v>59</v>
      </c>
      <c r="G11" s="43" t="s">
        <v>10</v>
      </c>
      <c r="H11" s="44" t="s">
        <v>4</v>
      </c>
      <c r="I11" s="45" t="s">
        <v>5</v>
      </c>
      <c r="J11" s="46" t="s">
        <v>6</v>
      </c>
    </row>
    <row r="12" spans="2:10" x14ac:dyDescent="0.3">
      <c r="B12" s="26" t="s">
        <v>39</v>
      </c>
      <c r="C12" s="27" t="s">
        <v>14</v>
      </c>
      <c r="D12" s="18">
        <v>0</v>
      </c>
      <c r="E12" s="28">
        <v>0.86</v>
      </c>
      <c r="F12" s="14">
        <v>100.60000000000001</v>
      </c>
      <c r="G12" s="14">
        <v>0</v>
      </c>
      <c r="H12" s="29">
        <v>0</v>
      </c>
      <c r="I12" s="30">
        <v>0</v>
      </c>
      <c r="J12" s="31">
        <v>0</v>
      </c>
    </row>
    <row r="13" spans="2:10" x14ac:dyDescent="0.3">
      <c r="B13" s="26" t="s">
        <v>40</v>
      </c>
      <c r="C13" s="32" t="s">
        <v>15</v>
      </c>
      <c r="D13" s="18">
        <v>1</v>
      </c>
      <c r="E13" s="28">
        <v>0.86</v>
      </c>
      <c r="F13" s="14">
        <v>34</v>
      </c>
      <c r="G13" s="14">
        <v>4762</v>
      </c>
      <c r="H13" s="29">
        <v>140.05882352941177</v>
      </c>
      <c r="I13" s="30">
        <v>1.5223785166240409</v>
      </c>
      <c r="J13" s="10">
        <v>2</v>
      </c>
    </row>
    <row r="14" spans="2:10" x14ac:dyDescent="0.3">
      <c r="B14" s="26" t="s">
        <v>41</v>
      </c>
      <c r="C14" s="32" t="s">
        <v>16</v>
      </c>
      <c r="D14" s="18">
        <v>1</v>
      </c>
      <c r="E14" s="28">
        <v>0.69</v>
      </c>
      <c r="F14" s="14">
        <v>34</v>
      </c>
      <c r="G14" s="14">
        <v>238</v>
      </c>
      <c r="H14" s="29">
        <v>7</v>
      </c>
      <c r="I14" s="30">
        <v>1</v>
      </c>
      <c r="J14" s="10">
        <v>0</v>
      </c>
    </row>
    <row r="15" spans="2:10" x14ac:dyDescent="0.3">
      <c r="B15" s="26" t="s">
        <v>42</v>
      </c>
      <c r="C15" s="32" t="s">
        <v>17</v>
      </c>
      <c r="D15" s="18">
        <v>0</v>
      </c>
      <c r="E15" s="28">
        <v>0.96</v>
      </c>
      <c r="F15" s="14">
        <v>59.5</v>
      </c>
      <c r="G15" s="14">
        <v>0</v>
      </c>
      <c r="H15" s="29">
        <v>0</v>
      </c>
      <c r="I15" s="30">
        <v>0</v>
      </c>
      <c r="J15" s="31">
        <v>0</v>
      </c>
    </row>
    <row r="16" spans="2:10" x14ac:dyDescent="0.3">
      <c r="B16" s="26" t="s">
        <v>43</v>
      </c>
      <c r="C16" s="32" t="s">
        <v>18</v>
      </c>
      <c r="D16" s="18">
        <v>0</v>
      </c>
      <c r="E16" s="28">
        <v>0.88</v>
      </c>
      <c r="F16" s="14">
        <v>34</v>
      </c>
      <c r="G16" s="14">
        <v>0</v>
      </c>
      <c r="H16" s="29">
        <v>0</v>
      </c>
      <c r="I16" s="30">
        <v>0</v>
      </c>
      <c r="J16" s="31">
        <v>0</v>
      </c>
    </row>
    <row r="17" spans="2:10" x14ac:dyDescent="0.3">
      <c r="B17" s="26" t="s">
        <v>44</v>
      </c>
      <c r="C17" s="32" t="s">
        <v>19</v>
      </c>
      <c r="D17" s="33">
        <v>1</v>
      </c>
      <c r="E17" s="28">
        <v>0.69</v>
      </c>
      <c r="F17" s="14">
        <v>42.5</v>
      </c>
      <c r="G17" s="14">
        <v>298</v>
      </c>
      <c r="H17" s="29">
        <v>7.0117647058823529</v>
      </c>
      <c r="I17" s="30">
        <v>1</v>
      </c>
      <c r="J17" s="10">
        <v>2</v>
      </c>
    </row>
    <row r="18" spans="2:10" x14ac:dyDescent="0.3">
      <c r="B18" s="26" t="s">
        <v>45</v>
      </c>
      <c r="C18" s="32" t="s">
        <v>20</v>
      </c>
      <c r="D18" s="33">
        <v>1</v>
      </c>
      <c r="E18" s="28">
        <v>0.97</v>
      </c>
      <c r="F18" s="14">
        <v>251.29999999999998</v>
      </c>
      <c r="G18" s="14">
        <v>1760</v>
      </c>
      <c r="H18" s="29">
        <v>7.0035813768404305</v>
      </c>
      <c r="I18" s="30">
        <v>1</v>
      </c>
      <c r="J18" s="10">
        <v>4</v>
      </c>
    </row>
    <row r="19" spans="2:10" ht="16.2" x14ac:dyDescent="0.3">
      <c r="B19" s="26" t="s">
        <v>46</v>
      </c>
      <c r="C19" s="32" t="s">
        <v>29</v>
      </c>
      <c r="D19" s="33">
        <v>1</v>
      </c>
      <c r="E19" s="28">
        <v>0.45</v>
      </c>
      <c r="F19" s="14">
        <v>45.638666666666666</v>
      </c>
      <c r="G19" s="14">
        <v>320</v>
      </c>
      <c r="H19" s="29">
        <v>7.0115983522743877</v>
      </c>
      <c r="I19" s="30">
        <v>1</v>
      </c>
      <c r="J19" s="10">
        <v>2</v>
      </c>
    </row>
    <row r="20" spans="2:10" ht="16.2" x14ac:dyDescent="0.3">
      <c r="B20" s="26" t="s">
        <v>47</v>
      </c>
      <c r="C20" s="32" t="s">
        <v>30</v>
      </c>
      <c r="D20" s="18">
        <v>1</v>
      </c>
      <c r="E20" s="28">
        <v>0.97</v>
      </c>
      <c r="F20" s="14">
        <v>2</v>
      </c>
      <c r="G20" s="14">
        <v>14</v>
      </c>
      <c r="H20" s="29">
        <v>7</v>
      </c>
      <c r="I20" s="30">
        <v>1</v>
      </c>
      <c r="J20" s="10">
        <v>4</v>
      </c>
    </row>
    <row r="21" spans="2:10" ht="21" customHeight="1" x14ac:dyDescent="0.3">
      <c r="B21" s="26" t="s">
        <v>48</v>
      </c>
      <c r="C21" s="32" t="s">
        <v>31</v>
      </c>
      <c r="D21" s="18">
        <v>1</v>
      </c>
      <c r="E21" s="28">
        <v>0.38</v>
      </c>
      <c r="F21" s="14">
        <v>2015</v>
      </c>
      <c r="G21" s="14">
        <v>14105</v>
      </c>
      <c r="H21" s="29">
        <v>7</v>
      </c>
      <c r="I21" s="30">
        <v>1</v>
      </c>
      <c r="J21" s="10">
        <v>3</v>
      </c>
    </row>
    <row r="22" spans="2:10" ht="16.2" customHeight="1" x14ac:dyDescent="0.3">
      <c r="B22" s="26" t="s">
        <v>49</v>
      </c>
      <c r="C22" s="32" t="s">
        <v>32</v>
      </c>
      <c r="D22" s="33">
        <v>1</v>
      </c>
      <c r="E22" s="28">
        <v>0.95</v>
      </c>
      <c r="F22" s="14">
        <v>2015</v>
      </c>
      <c r="G22" s="14">
        <v>14105</v>
      </c>
      <c r="H22" s="29">
        <v>7</v>
      </c>
      <c r="I22" s="30">
        <v>1</v>
      </c>
      <c r="J22" s="10">
        <v>2</v>
      </c>
    </row>
    <row r="23" spans="2:10" x14ac:dyDescent="0.3">
      <c r="B23" s="26" t="s">
        <v>50</v>
      </c>
      <c r="C23" s="32" t="s">
        <v>21</v>
      </c>
      <c r="D23" s="34">
        <v>1</v>
      </c>
      <c r="E23" s="28">
        <v>0.97</v>
      </c>
      <c r="F23" s="14">
        <v>2</v>
      </c>
      <c r="G23" s="14">
        <v>14</v>
      </c>
      <c r="H23" s="29">
        <v>7</v>
      </c>
      <c r="I23" s="30">
        <v>1</v>
      </c>
      <c r="J23" s="10">
        <v>2</v>
      </c>
    </row>
    <row r="24" spans="2:10" x14ac:dyDescent="0.3">
      <c r="B24" s="26" t="s">
        <v>51</v>
      </c>
      <c r="C24" s="32" t="s">
        <v>22</v>
      </c>
      <c r="D24" s="34">
        <v>1</v>
      </c>
      <c r="E24" s="28">
        <v>0.99</v>
      </c>
      <c r="F24" s="14">
        <v>59.63333333333334</v>
      </c>
      <c r="G24" s="14">
        <v>418</v>
      </c>
      <c r="H24" s="29">
        <v>7.0095025153717154</v>
      </c>
      <c r="I24" s="30">
        <v>1</v>
      </c>
      <c r="J24" s="10">
        <v>4</v>
      </c>
    </row>
    <row r="25" spans="2:10" x14ac:dyDescent="0.3">
      <c r="B25" s="26" t="s">
        <v>52</v>
      </c>
      <c r="C25" s="32" t="s">
        <v>23</v>
      </c>
      <c r="D25" s="33">
        <v>1</v>
      </c>
      <c r="E25" s="28">
        <v>0.38</v>
      </c>
      <c r="F25" s="14">
        <v>22</v>
      </c>
      <c r="G25" s="14">
        <v>154</v>
      </c>
      <c r="H25" s="29">
        <v>7</v>
      </c>
      <c r="I25" s="30">
        <v>1</v>
      </c>
      <c r="J25" s="10">
        <v>4</v>
      </c>
    </row>
    <row r="26" spans="2:10" x14ac:dyDescent="0.3">
      <c r="B26" s="26" t="s">
        <v>53</v>
      </c>
      <c r="C26" s="32" t="s">
        <v>24</v>
      </c>
      <c r="D26" s="33">
        <v>1</v>
      </c>
      <c r="E26" s="28">
        <v>0.38</v>
      </c>
      <c r="F26" s="14">
        <v>18</v>
      </c>
      <c r="G26" s="14">
        <v>126</v>
      </c>
      <c r="H26" s="29">
        <v>7</v>
      </c>
      <c r="I26" s="30">
        <v>1</v>
      </c>
      <c r="J26" s="10">
        <v>1</v>
      </c>
    </row>
    <row r="27" spans="2:10" x14ac:dyDescent="0.3">
      <c r="B27" s="26" t="s">
        <v>54</v>
      </c>
      <c r="C27" s="32" t="s">
        <v>25</v>
      </c>
      <c r="D27" s="33">
        <v>1</v>
      </c>
      <c r="E27" s="28">
        <v>0.87</v>
      </c>
      <c r="F27" s="14">
        <v>18</v>
      </c>
      <c r="G27" s="14">
        <v>126</v>
      </c>
      <c r="H27" s="29">
        <v>7</v>
      </c>
      <c r="I27" s="30">
        <v>1</v>
      </c>
      <c r="J27" s="10">
        <v>3</v>
      </c>
    </row>
    <row r="28" spans="2:10" x14ac:dyDescent="0.3">
      <c r="B28" s="26" t="s">
        <v>55</v>
      </c>
      <c r="C28" s="32" t="s">
        <v>26</v>
      </c>
      <c r="D28" s="33">
        <v>1</v>
      </c>
      <c r="E28" s="28">
        <v>0.56999999999999995</v>
      </c>
      <c r="F28" s="14">
        <v>22</v>
      </c>
      <c r="G28" s="14">
        <v>154</v>
      </c>
      <c r="H28" s="29">
        <v>7</v>
      </c>
      <c r="I28" s="30">
        <v>1</v>
      </c>
      <c r="J28" s="10">
        <v>0</v>
      </c>
    </row>
    <row r="29" spans="2:10" x14ac:dyDescent="0.3">
      <c r="B29" s="26" t="s">
        <v>56</v>
      </c>
      <c r="C29" s="32" t="s">
        <v>27</v>
      </c>
      <c r="D29" s="33">
        <v>1</v>
      </c>
      <c r="E29" s="28">
        <v>0.98</v>
      </c>
      <c r="F29" s="14">
        <v>2</v>
      </c>
      <c r="G29" s="14">
        <v>42461</v>
      </c>
      <c r="H29" s="29">
        <v>21230.5</v>
      </c>
      <c r="I29" s="30">
        <v>230.76630434782609</v>
      </c>
      <c r="J29" s="10">
        <v>0</v>
      </c>
    </row>
    <row r="30" spans="2:10" ht="15" thickBot="1" x14ac:dyDescent="0.35">
      <c r="B30" s="35" t="s">
        <v>57</v>
      </c>
      <c r="C30" s="36" t="s">
        <v>28</v>
      </c>
      <c r="D30" s="37">
        <v>1</v>
      </c>
      <c r="E30" s="38">
        <v>0.98</v>
      </c>
      <c r="F30" s="39">
        <v>233.88</v>
      </c>
      <c r="G30" s="39">
        <v>125923</v>
      </c>
      <c r="H30" s="40">
        <v>538.40858559945275</v>
      </c>
      <c r="I30" s="41">
        <v>5.8522672347766598</v>
      </c>
      <c r="J30" s="13">
        <v>0</v>
      </c>
    </row>
    <row r="31" spans="2:10" ht="15" thickBot="1" x14ac:dyDescent="0.35">
      <c r="F31" s="21" t="s">
        <v>61</v>
      </c>
      <c r="G31" s="22">
        <v>204978</v>
      </c>
      <c r="H31" s="23">
        <v>22000.003856079235</v>
      </c>
      <c r="I31" s="24">
        <f>SUM(I13:I30)</f>
        <v>251.14095009922679</v>
      </c>
      <c r="J31" s="25">
        <f>SUM(J13:J30)</f>
        <v>33</v>
      </c>
    </row>
    <row r="32" spans="2:10" ht="15" thickBot="1" x14ac:dyDescent="0.35"/>
    <row r="33" spans="8:9" ht="15" thickBot="1" x14ac:dyDescent="0.35">
      <c r="H33" s="17" t="s">
        <v>63</v>
      </c>
      <c r="I33" s="19">
        <f>I31-J31</f>
        <v>218.14095009922679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Gizhitsa</dc:creator>
  <cp:lastModifiedBy>Yuriy Gizhitsa</cp:lastModifiedBy>
  <dcterms:created xsi:type="dcterms:W3CDTF">2019-08-25T14:35:10Z</dcterms:created>
  <dcterms:modified xsi:type="dcterms:W3CDTF">2019-08-27T04:05:30Z</dcterms:modified>
</cp:coreProperties>
</file>