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mc:AlternateContent xmlns:mc="http://schemas.openxmlformats.org/markup-compatibility/2006">
    <mc:Choice Requires="x15">
      <x15ac:absPath xmlns:x15ac="http://schemas.microsoft.com/office/spreadsheetml/2010/11/ac" url="/Users/chunxiao/Library/Mobile Documents/com~apple~CloudDocs/FALL2019/CS2012/Final/"/>
    </mc:Choice>
  </mc:AlternateContent>
  <xr:revisionPtr revIDLastSave="0" documentId="13_ncr:1_{D47DB8FB-90D7-A347-BEBE-E053139DB857}" xr6:coauthVersionLast="45" xr6:coauthVersionMax="45" xr10:uidLastSave="{00000000-0000-0000-0000-000000000000}"/>
  <bookViews>
    <workbookView xWindow="0" yWindow="460" windowWidth="28800" windowHeight="16000" xr2:uid="{00000000-000D-0000-FFFF-FFFF00000000}"/>
  </bookViews>
  <sheets>
    <sheet name="GanttChart" sheetId="9" r:id="rId1"/>
  </sheets>
  <definedNames>
    <definedName name="prevWBS" localSheetId="0">GanttChart!$A1048576</definedName>
    <definedName name="_xlnm.Print_Area" localSheetId="0">GanttChart!$A$1:$AJ$44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 i="9" l="1"/>
  <c r="F34" i="9"/>
  <c r="F35" i="9"/>
  <c r="F32" i="9"/>
  <c r="F42" i="9"/>
  <c r="F41" i="9"/>
  <c r="F43" i="9"/>
  <c r="F39" i="9"/>
  <c r="F30" i="9"/>
  <c r="F29" i="9"/>
  <c r="F23" i="9"/>
  <c r="F22" i="9"/>
  <c r="F18" i="9" l="1"/>
  <c r="F17" i="9"/>
  <c r="F15" i="9"/>
  <c r="F14" i="9"/>
  <c r="F10" i="9"/>
  <c r="F11" i="9"/>
  <c r="F12" i="9"/>
  <c r="F8" i="9" l="1"/>
  <c r="F37" i="9"/>
  <c r="F27" i="9"/>
  <c r="F19" i="9"/>
  <c r="F9" i="9" l="1"/>
  <c r="I6" i="9"/>
  <c r="F13" i="9" l="1"/>
  <c r="I7" i="9"/>
  <c r="I4" i="9"/>
  <c r="A8" i="9"/>
  <c r="J6" i="9" l="1"/>
  <c r="F21" i="9" l="1"/>
  <c r="F20" i="9"/>
  <c r="F31" i="9"/>
  <c r="F28" i="9"/>
  <c r="F40" i="9"/>
  <c r="F38" i="9"/>
  <c r="K6" i="9"/>
  <c r="F36" i="9"/>
  <c r="F44" i="9" l="1"/>
  <c r="L6" i="9"/>
  <c r="M6" i="9" l="1"/>
  <c r="I5" i="9"/>
  <c r="F16" i="9" l="1"/>
  <c r="N6" i="9"/>
  <c r="J7" i="9"/>
  <c r="O6" i="9" l="1"/>
  <c r="K7" i="9"/>
  <c r="P6" i="9" l="1"/>
  <c r="L7" i="9"/>
  <c r="Q6" i="9" l="1"/>
  <c r="M7" i="9"/>
  <c r="R6" i="9" l="1"/>
  <c r="N7" i="9"/>
  <c r="S6" i="9" l="1"/>
  <c r="O7" i="9"/>
  <c r="T6" i="9" l="1"/>
  <c r="P7" i="9"/>
  <c r="P5" i="9"/>
  <c r="P4" i="9"/>
  <c r="U6" i="9" l="1"/>
  <c r="Q7" i="9"/>
  <c r="V6" i="9" l="1"/>
  <c r="R7" i="9"/>
  <c r="W6" i="9" l="1"/>
  <c r="S7" i="9"/>
  <c r="X6" i="9" l="1"/>
  <c r="T7" i="9"/>
  <c r="Y6" i="9" l="1"/>
  <c r="V7" i="9"/>
  <c r="U7" i="9"/>
  <c r="Z6" i="9" l="1"/>
  <c r="W5" i="9"/>
  <c r="W4" i="9"/>
  <c r="W7" i="9"/>
  <c r="AA6" i="9" l="1"/>
  <c r="X7" i="9"/>
  <c r="AB6" i="9" l="1"/>
  <c r="Y7" i="9"/>
  <c r="AC6" i="9" l="1"/>
  <c r="Z7" i="9"/>
  <c r="AD6" i="9" l="1"/>
  <c r="AA7" i="9"/>
  <c r="AE6" i="9" l="1"/>
  <c r="AB7" i="9"/>
  <c r="AF6" i="9" l="1"/>
  <c r="AC7" i="9"/>
  <c r="AG6" i="9" l="1"/>
  <c r="AD4" i="9"/>
  <c r="AD7" i="9"/>
  <c r="AD5" i="9"/>
  <c r="AH6" i="9" l="1"/>
  <c r="AE7" i="9"/>
  <c r="AI6" i="9" l="1"/>
  <c r="AF7" i="9"/>
  <c r="AJ6" i="9" l="1"/>
  <c r="AG7" i="9"/>
  <c r="AH7" i="9" l="1"/>
  <c r="AI7" i="9" l="1"/>
  <c r="AJ7" i="9" l="1"/>
  <c r="A9" i="9" l="1"/>
  <c r="A13" i="9" s="1"/>
  <c r="A16" i="9" s="1"/>
  <c r="A19" i="9" l="1"/>
  <c r="A20" i="9" s="1"/>
  <c r="A21" i="9" s="1"/>
  <c r="A24" i="9" l="1"/>
  <c r="A25" i="9" s="1"/>
  <c r="A26" i="9" s="1"/>
  <c r="A27" i="9" s="1"/>
  <c r="A28" i="9" s="1"/>
  <c r="A31" i="9" s="1"/>
  <c r="A36" i="9" s="1"/>
  <c r="F24" i="9" l="1"/>
  <c r="A37" i="9"/>
  <c r="A38" i="9" s="1"/>
  <c r="A40" i="9" s="1"/>
  <c r="A44" i="9" s="1"/>
  <c r="F25" i="9" l="1"/>
  <c r="F26"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List>
</comments>
</file>

<file path=xl/sharedStrings.xml><?xml version="1.0" encoding="utf-8"?>
<sst xmlns="http://schemas.openxmlformats.org/spreadsheetml/2006/main" count="101" uniqueCount="74">
  <si>
    <t>WBS</t>
  </si>
  <si>
    <t>TASK</t>
  </si>
  <si>
    <t>START</t>
  </si>
  <si>
    <t>END</t>
  </si>
  <si>
    <t>DAYS</t>
  </si>
  <si>
    <t>% DONE</t>
  </si>
  <si>
    <t>PREDECESSOR</t>
  </si>
  <si>
    <t xml:space="preserve">Project Start Date </t>
  </si>
  <si>
    <t xml:space="preserve">Project Lead </t>
  </si>
  <si>
    <t>CS-UH 2012</t>
  </si>
  <si>
    <t>Yiming Huang, Hongyi Liu,Chunxiao Wang, Ellen Xu</t>
  </si>
  <si>
    <t>ASSIGNED TO</t>
  </si>
  <si>
    <t>[Tower of Babel Learning Management System] Project Schedule</t>
  </si>
  <si>
    <t>System Requirements Gathering</t>
  </si>
  <si>
    <t>Yiming</t>
  </si>
  <si>
    <t>1.1.1</t>
  </si>
  <si>
    <t>1.1.2</t>
  </si>
  <si>
    <t xml:space="preserve">   Surveys</t>
  </si>
  <si>
    <t xml:space="preserve">   Interview</t>
  </si>
  <si>
    <t>1.1.3</t>
  </si>
  <si>
    <t>Risk and Feasibility Analysis</t>
  </si>
  <si>
    <t>Hongyi</t>
  </si>
  <si>
    <t>1.2.1</t>
  </si>
  <si>
    <t>1.2.2</t>
  </si>
  <si>
    <t xml:space="preserve">   Feasibility Study</t>
  </si>
  <si>
    <t xml:space="preserve">   Function Point Analysis</t>
  </si>
  <si>
    <t>Scheduling and Planning</t>
  </si>
  <si>
    <t>Chunxiao</t>
  </si>
  <si>
    <t>1.3.1</t>
  </si>
  <si>
    <t>1.3.2</t>
  </si>
  <si>
    <t xml:space="preserve">   Project Development Work Plan</t>
  </si>
  <si>
    <t xml:space="preserve">   Requirements    Specification</t>
  </si>
  <si>
    <t xml:space="preserve">  Project Process Model Construction</t>
  </si>
  <si>
    <t>Website Framework Constuction</t>
  </si>
  <si>
    <t>Ellen</t>
  </si>
  <si>
    <t>Use Case Model Construction</t>
  </si>
  <si>
    <t>2.2.1</t>
  </si>
  <si>
    <t>2.2.2</t>
  </si>
  <si>
    <t xml:space="preserve">   Use Case Diagram</t>
  </si>
  <si>
    <t xml:space="preserve">   Use Case Textual Description</t>
  </si>
  <si>
    <t>Class Diagram</t>
  </si>
  <si>
    <t>Activity Diagram</t>
  </si>
  <si>
    <t>Sequence Diagram</t>
  </si>
  <si>
    <t>Software Development</t>
  </si>
  <si>
    <t>UI Design</t>
  </si>
  <si>
    <t>3.1.1</t>
  </si>
  <si>
    <t>3.1.2</t>
  </si>
  <si>
    <t xml:space="preserve">   Overall Framework Supplementation</t>
  </si>
  <si>
    <t xml:space="preserve">   Workflow and Identity Design</t>
  </si>
  <si>
    <t>Front-end Implementation</t>
  </si>
  <si>
    <t>Back-end Implementation</t>
  </si>
  <si>
    <t>Project Definition and Planning</t>
  </si>
  <si>
    <t>Content and Architecture Design</t>
  </si>
  <si>
    <t>Testing</t>
  </si>
  <si>
    <t>Test Plan</t>
  </si>
  <si>
    <t>4.1.1</t>
  </si>
  <si>
    <t xml:space="preserve">   Test Case Design</t>
  </si>
  <si>
    <t>Test Execution</t>
  </si>
  <si>
    <t>4.2.1</t>
  </si>
  <si>
    <t>Test Documentation</t>
  </si>
  <si>
    <t>Project Delivery</t>
  </si>
  <si>
    <t xml:space="preserve">   Defect Root Cause Tracing</t>
  </si>
  <si>
    <t xml:space="preserve">   Defect Resolving</t>
  </si>
  <si>
    <t>4.2.2</t>
  </si>
  <si>
    <t>3.2.1</t>
  </si>
  <si>
    <t>3.2.2</t>
  </si>
  <si>
    <t>3.2.3</t>
  </si>
  <si>
    <t>3.2.4</t>
  </si>
  <si>
    <t xml:space="preserve">   Homepage</t>
  </si>
  <si>
    <t xml:space="preserve">   Login and Registration Page</t>
  </si>
  <si>
    <t xml:space="preserve">   Class Page</t>
  </si>
  <si>
    <t xml:space="preserve">   Student Interface</t>
  </si>
  <si>
    <t>Gantt Chart Template © 2006-2018 by Vertex42.com.</t>
  </si>
  <si>
    <t>Yiming,Ellen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</si>
</sst>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28"/>
      <name val="Arial"/>
      <family val="2"/>
      <scheme val="minor"/>
    </font>
    <font>
      <sz val="10"/>
      <color theme="0"/>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29" fillId="0" borderId="0" xfId="0" applyNumberFormat="1" applyFont="1" applyFill="1" applyBorder="1" applyProtection="1"/>
    <xf numFmtId="0" fontId="29" fillId="0" borderId="0" xfId="0" applyFont="1" applyProtection="1"/>
    <xf numFmtId="0" fontId="29" fillId="0" borderId="0" xfId="0" applyNumberFormat="1" applyFont="1" applyProtection="1"/>
    <xf numFmtId="0" fontId="30" fillId="0" borderId="0" xfId="0" applyNumberFormat="1" applyFont="1" applyAlignment="1" applyProtection="1">
      <alignment vertical="center"/>
      <protection locked="0"/>
    </xf>
    <xf numFmtId="0" fontId="32" fillId="21" borderId="10" xfId="0" applyNumberFormat="1" applyFont="1" applyFill="1" applyBorder="1" applyAlignment="1" applyProtection="1">
      <alignment horizontal="left" vertical="center"/>
    </xf>
    <xf numFmtId="0" fontId="32" fillId="21" borderId="10" xfId="0" applyFont="1" applyFill="1" applyBorder="1" applyAlignment="1" applyProtection="1">
      <alignment vertical="center"/>
    </xf>
    <xf numFmtId="0" fontId="28" fillId="21" borderId="10" xfId="0" applyFont="1" applyFill="1" applyBorder="1" applyAlignment="1" applyProtection="1">
      <alignment vertical="center"/>
    </xf>
    <xf numFmtId="0" fontId="28" fillId="21" borderId="10" xfId="0" applyNumberFormat="1" applyFont="1" applyFill="1" applyBorder="1" applyAlignment="1" applyProtection="1">
      <alignment horizontal="center" vertical="center"/>
    </xf>
    <xf numFmtId="1" fontId="28" fillId="21" borderId="10" xfId="40" applyNumberFormat="1" applyFont="1" applyFill="1" applyBorder="1" applyAlignment="1" applyProtection="1">
      <alignment horizontal="center" vertical="center"/>
    </xf>
    <xf numFmtId="9" fontId="28" fillId="21" borderId="10" xfId="40" applyFont="1" applyFill="1" applyBorder="1" applyAlignment="1" applyProtection="1">
      <alignment horizontal="center"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1" fontId="33" fillId="23" borderId="11" xfId="0" applyNumberFormat="1" applyFont="1" applyFill="1" applyBorder="1" applyAlignment="1" applyProtection="1">
      <alignment horizontal="center" vertical="center"/>
    </xf>
    <xf numFmtId="9" fontId="33" fillId="23" borderId="11" xfId="40" applyFont="1" applyFill="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2" fillId="21" borderId="13" xfId="0" applyNumberFormat="1" applyFont="1" applyFill="1" applyBorder="1" applyAlignment="1" applyProtection="1">
      <alignment horizontal="left" vertical="center"/>
    </xf>
    <xf numFmtId="0" fontId="32" fillId="21" borderId="13" xfId="0" applyFont="1" applyFill="1" applyBorder="1" applyAlignment="1" applyProtection="1">
      <alignment vertical="center"/>
    </xf>
    <xf numFmtId="0" fontId="28" fillId="21" borderId="13" xfId="0" applyFont="1" applyFill="1" applyBorder="1" applyAlignment="1" applyProtection="1">
      <alignment vertical="center"/>
    </xf>
    <xf numFmtId="0" fontId="28" fillId="21" borderId="13" xfId="0" applyNumberFormat="1" applyFont="1" applyFill="1" applyBorder="1" applyAlignment="1" applyProtection="1">
      <alignment horizontal="center" vertical="center"/>
    </xf>
    <xf numFmtId="165" fontId="28" fillId="21" borderId="13" xfId="0" applyNumberFormat="1" applyFont="1" applyFill="1" applyBorder="1" applyAlignment="1" applyProtection="1">
      <alignment horizontal="right" vertical="center"/>
    </xf>
    <xf numFmtId="1" fontId="28" fillId="21" borderId="13" xfId="40" applyNumberFormat="1" applyFont="1" applyFill="1" applyBorder="1" applyAlignment="1" applyProtection="1">
      <alignment horizontal="center" vertical="center"/>
    </xf>
    <xf numFmtId="9" fontId="28" fillId="21" borderId="13" xfId="40" applyFont="1" applyFill="1" applyBorder="1" applyAlignment="1" applyProtection="1">
      <alignment horizontal="center" vertical="center"/>
    </xf>
    <xf numFmtId="166" fontId="3" fillId="0" borderId="14"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65" fontId="33" fillId="22" borderId="11" xfId="0" applyNumberFormat="1" applyFont="1" applyFill="1" applyBorder="1" applyAlignment="1" applyProtection="1">
      <alignment horizontal="center" vertical="center"/>
    </xf>
    <xf numFmtId="165" fontId="33" fillId="0" borderId="11" xfId="0" applyNumberFormat="1" applyFont="1" applyBorder="1" applyAlignment="1" applyProtection="1">
      <alignment horizontal="center" vertical="center"/>
    </xf>
    <xf numFmtId="165" fontId="28" fillId="21" borderId="10" xfId="0" applyNumberFormat="1" applyFont="1" applyFill="1" applyBorder="1" applyAlignment="1" applyProtection="1">
      <alignment horizontal="center" vertical="center"/>
    </xf>
    <xf numFmtId="0" fontId="28" fillId="21" borderId="13" xfId="0" applyFont="1" applyFill="1" applyBorder="1" applyAlignment="1" applyProtection="1">
      <alignment horizontal="left" vertical="center"/>
    </xf>
    <xf numFmtId="0" fontId="28" fillId="0" borderId="10" xfId="0" applyFont="1" applyFill="1" applyBorder="1" applyAlignment="1" applyProtection="1">
      <alignment horizontal="left" vertical="center"/>
    </xf>
    <xf numFmtId="9" fontId="28" fillId="0" borderId="10" xfId="0" applyNumberFormat="1" applyFont="1" applyFill="1" applyBorder="1" applyAlignment="1" applyProtection="1">
      <alignment horizontal="left" vertical="center"/>
    </xf>
    <xf numFmtId="0" fontId="28" fillId="21" borderId="10" xfId="0" applyFont="1" applyFill="1" applyBorder="1" applyAlignment="1" applyProtection="1">
      <alignment horizontal="left" vertical="center"/>
    </xf>
    <xf numFmtId="0" fontId="35" fillId="0" borderId="0" xfId="0" applyNumberFormat="1" applyFont="1" applyFill="1" applyBorder="1" applyProtection="1"/>
    <xf numFmtId="0" fontId="35" fillId="0" borderId="0" xfId="0" applyFont="1" applyFill="1" applyBorder="1" applyProtection="1"/>
    <xf numFmtId="0" fontId="35" fillId="0" borderId="0" xfId="0" applyFont="1" applyProtection="1"/>
    <xf numFmtId="0" fontId="35" fillId="0" borderId="0" xfId="0" applyFont="1" applyFill="1" applyAlignment="1" applyProtection="1">
      <alignment horizontal="right" vertical="center"/>
    </xf>
    <xf numFmtId="165" fontId="28" fillId="21" borderId="13"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left" vertical="center"/>
    </xf>
    <xf numFmtId="0" fontId="36" fillId="0" borderId="16" xfId="0" applyFont="1" applyFill="1" applyBorder="1" applyAlignment="1" applyProtection="1">
      <alignment horizontal="left" vertical="center"/>
    </xf>
    <xf numFmtId="0" fontId="36" fillId="0" borderId="16" xfId="0" applyFont="1" applyFill="1" applyBorder="1" applyAlignment="1" applyProtection="1">
      <alignment horizontal="center" vertical="center" wrapText="1"/>
    </xf>
    <xf numFmtId="0" fontId="37" fillId="0" borderId="16" xfId="0" applyNumberFormat="1" applyFont="1" applyFill="1" applyBorder="1" applyAlignment="1" applyProtection="1">
      <alignment horizontal="center" vertical="center" wrapText="1"/>
    </xf>
    <xf numFmtId="0" fontId="36" fillId="0" borderId="16" xfId="0" applyFont="1" applyFill="1" applyBorder="1" applyAlignment="1" applyProtection="1">
      <alignment horizontal="center" vertical="center"/>
    </xf>
    <xf numFmtId="0" fontId="28" fillId="0" borderId="17" xfId="0" applyNumberFormat="1" applyFont="1" applyFill="1" applyBorder="1" applyAlignment="1" applyProtection="1">
      <alignment horizontal="center" vertical="center" shrinkToFit="1"/>
    </xf>
    <xf numFmtId="0" fontId="28" fillId="0" borderId="18" xfId="0" applyNumberFormat="1" applyFont="1" applyFill="1" applyBorder="1" applyAlignment="1" applyProtection="1">
      <alignment horizontal="center" vertical="center" shrinkToFit="1"/>
    </xf>
    <xf numFmtId="0" fontId="28" fillId="0" borderId="19"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38" fillId="0" borderId="0" xfId="0" applyNumberFormat="1" applyFont="1" applyFill="1" applyBorder="1" applyAlignment="1" applyProtection="1">
      <alignment vertical="center"/>
      <protection locked="0"/>
    </xf>
    <xf numFmtId="0" fontId="28" fillId="0" borderId="10" xfId="0" applyFont="1" applyFill="1" applyBorder="1" applyAlignment="1" applyProtection="1">
      <alignment vertical="center" wrapText="1"/>
    </xf>
    <xf numFmtId="0" fontId="33" fillId="0" borderId="11" xfId="0" applyFont="1" applyFill="1" applyBorder="1" applyAlignment="1" applyProtection="1">
      <alignment horizontal="center" vertical="center"/>
    </xf>
    <xf numFmtId="0" fontId="8" fillId="0" borderId="0" xfId="0" applyFont="1" applyAlignment="1" applyProtection="1">
      <protection locked="0"/>
    </xf>
    <xf numFmtId="0" fontId="39" fillId="0" borderId="0" xfId="34" applyFont="1" applyBorder="1" applyAlignment="1" applyProtection="1">
      <alignment vertical="center"/>
    </xf>
    <xf numFmtId="0" fontId="45" fillId="0" borderId="20" xfId="0" applyNumberFormat="1" applyFont="1" applyFill="1" applyBorder="1" applyAlignment="1" applyProtection="1">
      <alignment horizontal="center" vertical="center"/>
      <protection locked="0"/>
    </xf>
    <xf numFmtId="0" fontId="34" fillId="0" borderId="14" xfId="0" applyNumberFormat="1" applyFont="1" applyFill="1" applyBorder="1" applyAlignment="1" applyProtection="1">
      <alignment horizontal="center" vertical="center"/>
    </xf>
    <xf numFmtId="0" fontId="34" fillId="0" borderId="12" xfId="0" applyNumberFormat="1" applyFont="1" applyFill="1" applyBorder="1" applyAlignment="1" applyProtection="1">
      <alignment horizontal="center" vertical="center"/>
    </xf>
    <xf numFmtId="0" fontId="34" fillId="0" borderId="15" xfId="0" applyNumberFormat="1" applyFont="1" applyFill="1" applyBorder="1" applyAlignment="1" applyProtection="1">
      <alignment horizontal="center" vertical="center"/>
    </xf>
    <xf numFmtId="167" fontId="31" fillId="0" borderId="14" xfId="0" applyNumberFormat="1" applyFont="1" applyFill="1" applyBorder="1" applyAlignment="1" applyProtection="1">
      <alignment horizontal="center" vertical="center"/>
    </xf>
    <xf numFmtId="167" fontId="31" fillId="0" borderId="12" xfId="0" applyNumberFormat="1" applyFont="1" applyFill="1" applyBorder="1" applyAlignment="1" applyProtection="1">
      <alignment horizontal="center" vertical="center"/>
    </xf>
    <xf numFmtId="167" fontId="31" fillId="0" borderId="15" xfId="0" applyNumberFormat="1" applyFont="1" applyFill="1" applyBorder="1" applyAlignment="1" applyProtection="1">
      <alignment horizontal="center" vertical="center"/>
    </xf>
    <xf numFmtId="164" fontId="31" fillId="0" borderId="20" xfId="0" applyNumberFormat="1" applyFont="1" applyFill="1" applyBorder="1" applyAlignment="1" applyProtection="1">
      <alignment horizontal="center" vertical="center" shrinkToFit="1"/>
      <protection locked="0"/>
    </xf>
    <xf numFmtId="164" fontId="44" fillId="0" borderId="0"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7</xdr:col>
      <xdr:colOff>381846</xdr:colOff>
      <xdr:row>5</xdr:row>
      <xdr:rowOff>142875</xdr:rowOff>
    </xdr:from>
    <xdr:to>
      <xdr:col>28</xdr:col>
      <xdr:colOff>111337</xdr:colOff>
      <xdr:row>10</xdr:row>
      <xdr:rowOff>93979</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0</xdr:colOff>
          <xdr:row>1</xdr:row>
          <xdr:rowOff>127000</xdr:rowOff>
        </xdr:from>
        <xdr:to>
          <xdr:col>25</xdr:col>
          <xdr:colOff>139700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AJ46"/>
  <sheetViews>
    <sheetView showGridLines="0" tabSelected="1" zoomScale="150" zoomScaleNormal="100" workbookViewId="0">
      <pane ySplit="7" topLeftCell="A12" activePane="bottomLeft" state="frozen"/>
      <selection pane="bottomLeft" activeCell="H19" sqref="H19"/>
    </sheetView>
  </sheetViews>
  <sheetFormatPr baseColWidth="10" defaultColWidth="9.1640625" defaultRowHeight="13" x14ac:dyDescent="0.15"/>
  <cols>
    <col min="1" max="1" width="6.83203125" style="5" customWidth="1"/>
    <col min="2" max="2" width="19" style="1" customWidth="1"/>
    <col min="3" max="3" width="12.83203125" style="1" customWidth="1"/>
    <col min="4" max="4" width="6.83203125" style="6" hidden="1" customWidth="1"/>
    <col min="5" max="6" width="12" style="1" customWidth="1"/>
    <col min="7" max="7" width="6" style="1" customWidth="1"/>
    <col min="8" max="8" width="6.6640625" style="1" customWidth="1"/>
    <col min="9" max="36" width="2.5" style="1" customWidth="1"/>
    <col min="37" max="16384" width="9.1640625" style="3"/>
  </cols>
  <sheetData>
    <row r="1" spans="1:36" ht="30" customHeight="1" x14ac:dyDescent="0.15">
      <c r="A1" s="57" t="s">
        <v>12</v>
      </c>
      <c r="B1" s="10"/>
      <c r="C1" s="10"/>
      <c r="D1" s="10"/>
      <c r="E1" s="10"/>
      <c r="F1" s="10"/>
      <c r="I1" s="61"/>
      <c r="J1" s="61"/>
      <c r="K1" s="61"/>
      <c r="L1" s="61"/>
      <c r="M1" s="61"/>
      <c r="N1" s="61"/>
      <c r="O1" s="61"/>
      <c r="P1" s="61"/>
      <c r="Q1" s="61"/>
      <c r="R1" s="61"/>
      <c r="S1" s="61"/>
      <c r="T1" s="61"/>
      <c r="U1" s="61"/>
      <c r="V1" s="61"/>
      <c r="W1" s="61"/>
      <c r="X1" s="61"/>
      <c r="Y1" s="61"/>
      <c r="Z1" s="61"/>
      <c r="AA1" s="61"/>
      <c r="AB1" s="61"/>
      <c r="AC1" s="61"/>
    </row>
    <row r="2" spans="1:36" ht="18" customHeight="1" x14ac:dyDescent="0.15">
      <c r="A2" s="15" t="s">
        <v>9</v>
      </c>
      <c r="B2" s="7"/>
      <c r="C2" s="7"/>
      <c r="D2" s="9"/>
      <c r="E2" s="60"/>
      <c r="F2" s="60"/>
      <c r="H2" s="2"/>
    </row>
    <row r="3" spans="1:36" ht="14" x14ac:dyDescent="0.15">
      <c r="A3" s="15"/>
      <c r="B3" s="11"/>
      <c r="C3" s="4"/>
      <c r="D3" s="4"/>
      <c r="E3" s="4"/>
      <c r="F3" s="4"/>
      <c r="G3" s="4"/>
      <c r="H3" s="2"/>
      <c r="I3" s="8"/>
      <c r="J3" s="8"/>
      <c r="K3" s="8"/>
      <c r="L3" s="8"/>
      <c r="M3" s="8"/>
      <c r="N3" s="8"/>
      <c r="O3" s="8"/>
      <c r="P3" s="8"/>
      <c r="Q3" s="8"/>
      <c r="R3" s="8"/>
      <c r="S3" s="8"/>
      <c r="T3" s="8"/>
      <c r="U3" s="8"/>
      <c r="V3" s="8"/>
      <c r="W3" s="8"/>
      <c r="X3" s="8"/>
      <c r="Y3" s="8"/>
    </row>
    <row r="4" spans="1:36" ht="17.25" customHeight="1" x14ac:dyDescent="0.15">
      <c r="A4" s="43"/>
      <c r="B4" s="46" t="s">
        <v>7</v>
      </c>
      <c r="C4" s="69">
        <v>43787</v>
      </c>
      <c r="D4" s="69"/>
      <c r="E4" s="69"/>
      <c r="F4" s="44"/>
      <c r="G4" s="46"/>
      <c r="H4" s="62">
        <v>1</v>
      </c>
      <c r="I4" s="63" t="str">
        <f>"Week "&amp;(I6-($C$4-WEEKDAY($C$4,1)+2))/7+1</f>
        <v>Week 1</v>
      </c>
      <c r="J4" s="64"/>
      <c r="K4" s="64"/>
      <c r="L4" s="64"/>
      <c r="M4" s="64"/>
      <c r="N4" s="64"/>
      <c r="O4" s="65"/>
      <c r="P4" s="63" t="str">
        <f>"Week "&amp;(P6-($C$4-WEEKDAY($C$4,1)+2))/7+1</f>
        <v>Week 2</v>
      </c>
      <c r="Q4" s="64"/>
      <c r="R4" s="64"/>
      <c r="S4" s="64"/>
      <c r="T4" s="64"/>
      <c r="U4" s="64"/>
      <c r="V4" s="65"/>
      <c r="W4" s="63" t="str">
        <f>"Week "&amp;(W6-($C$4-WEEKDAY($C$4,1)+2))/7+1</f>
        <v>Week 3</v>
      </c>
      <c r="X4" s="64"/>
      <c r="Y4" s="64"/>
      <c r="Z4" s="64"/>
      <c r="AA4" s="64"/>
      <c r="AB4" s="64"/>
      <c r="AC4" s="65"/>
      <c r="AD4" s="63" t="str">
        <f>"Week "&amp;(AD6-($C$4-WEEKDAY($C$4,1)+2))/7+1</f>
        <v>Week 4</v>
      </c>
      <c r="AE4" s="64"/>
      <c r="AF4" s="64"/>
      <c r="AG4" s="64"/>
      <c r="AH4" s="64"/>
      <c r="AI4" s="64"/>
      <c r="AJ4" s="65"/>
    </row>
    <row r="5" spans="1:36" ht="17.25" customHeight="1" x14ac:dyDescent="0.15">
      <c r="A5" s="43"/>
      <c r="B5" s="46" t="s">
        <v>8</v>
      </c>
      <c r="C5" s="70" t="s">
        <v>10</v>
      </c>
      <c r="D5" s="70"/>
      <c r="E5" s="70"/>
      <c r="F5" s="70"/>
      <c r="G5" s="70"/>
      <c r="H5" s="45"/>
      <c r="I5" s="66">
        <f>I6</f>
        <v>43787</v>
      </c>
      <c r="J5" s="67"/>
      <c r="K5" s="67"/>
      <c r="L5" s="67"/>
      <c r="M5" s="67"/>
      <c r="N5" s="67"/>
      <c r="O5" s="68"/>
      <c r="P5" s="66">
        <f>P6</f>
        <v>43794</v>
      </c>
      <c r="Q5" s="67"/>
      <c r="R5" s="67"/>
      <c r="S5" s="67"/>
      <c r="T5" s="67"/>
      <c r="U5" s="67"/>
      <c r="V5" s="68"/>
      <c r="W5" s="66">
        <f>W6</f>
        <v>43801</v>
      </c>
      <c r="X5" s="67"/>
      <c r="Y5" s="67"/>
      <c r="Z5" s="67"/>
      <c r="AA5" s="67"/>
      <c r="AB5" s="67"/>
      <c r="AC5" s="68"/>
      <c r="AD5" s="66">
        <f>AD6</f>
        <v>43808</v>
      </c>
      <c r="AE5" s="67"/>
      <c r="AF5" s="67"/>
      <c r="AG5" s="67"/>
      <c r="AH5" s="67"/>
      <c r="AI5" s="67"/>
      <c r="AJ5" s="68"/>
    </row>
    <row r="6" spans="1:36" x14ac:dyDescent="0.15">
      <c r="A6" s="12"/>
      <c r="B6" s="13"/>
      <c r="C6" s="13"/>
      <c r="D6" s="14"/>
      <c r="E6" s="13"/>
      <c r="F6" s="13"/>
      <c r="G6" s="13"/>
      <c r="H6" s="13"/>
      <c r="I6" s="34">
        <f>C4-WEEKDAY(C4,1)+2+7*(H4-1)</f>
        <v>43787</v>
      </c>
      <c r="J6" s="26">
        <f t="shared" ref="J6:AJ6" si="0">I6+1</f>
        <v>43788</v>
      </c>
      <c r="K6" s="26">
        <f t="shared" si="0"/>
        <v>43789</v>
      </c>
      <c r="L6" s="26">
        <f t="shared" si="0"/>
        <v>43790</v>
      </c>
      <c r="M6" s="26">
        <f t="shared" si="0"/>
        <v>43791</v>
      </c>
      <c r="N6" s="26">
        <f t="shared" si="0"/>
        <v>43792</v>
      </c>
      <c r="O6" s="35">
        <f t="shared" si="0"/>
        <v>43793</v>
      </c>
      <c r="P6" s="34">
        <f t="shared" si="0"/>
        <v>43794</v>
      </c>
      <c r="Q6" s="26">
        <f t="shared" si="0"/>
        <v>43795</v>
      </c>
      <c r="R6" s="26">
        <f t="shared" si="0"/>
        <v>43796</v>
      </c>
      <c r="S6" s="26">
        <f t="shared" si="0"/>
        <v>43797</v>
      </c>
      <c r="T6" s="26">
        <f t="shared" si="0"/>
        <v>43798</v>
      </c>
      <c r="U6" s="26">
        <f t="shared" si="0"/>
        <v>43799</v>
      </c>
      <c r="V6" s="35">
        <f t="shared" si="0"/>
        <v>43800</v>
      </c>
      <c r="W6" s="34">
        <f t="shared" si="0"/>
        <v>43801</v>
      </c>
      <c r="X6" s="26">
        <f t="shared" si="0"/>
        <v>43802</v>
      </c>
      <c r="Y6" s="26">
        <f t="shared" si="0"/>
        <v>43803</v>
      </c>
      <c r="Z6" s="26">
        <f t="shared" si="0"/>
        <v>43804</v>
      </c>
      <c r="AA6" s="26">
        <f t="shared" si="0"/>
        <v>43805</v>
      </c>
      <c r="AB6" s="26">
        <f t="shared" si="0"/>
        <v>43806</v>
      </c>
      <c r="AC6" s="35">
        <f t="shared" si="0"/>
        <v>43807</v>
      </c>
      <c r="AD6" s="34">
        <f t="shared" si="0"/>
        <v>43808</v>
      </c>
      <c r="AE6" s="26">
        <f t="shared" si="0"/>
        <v>43809</v>
      </c>
      <c r="AF6" s="26">
        <f t="shared" si="0"/>
        <v>43810</v>
      </c>
      <c r="AG6" s="26">
        <f t="shared" si="0"/>
        <v>43811</v>
      </c>
      <c r="AH6" s="26">
        <f t="shared" si="0"/>
        <v>43812</v>
      </c>
      <c r="AI6" s="26">
        <f t="shared" si="0"/>
        <v>43813</v>
      </c>
      <c r="AJ6" s="35">
        <f t="shared" si="0"/>
        <v>43814</v>
      </c>
    </row>
    <row r="7" spans="1:36" s="56" customFormat="1" ht="27" thickBot="1" x14ac:dyDescent="0.2">
      <c r="A7" s="48" t="s">
        <v>0</v>
      </c>
      <c r="B7" s="49" t="s">
        <v>1</v>
      </c>
      <c r="C7" s="50" t="s">
        <v>11</v>
      </c>
      <c r="D7" s="51" t="s">
        <v>6</v>
      </c>
      <c r="E7" s="52" t="s">
        <v>2</v>
      </c>
      <c r="F7" s="52" t="s">
        <v>3</v>
      </c>
      <c r="G7" s="50" t="s">
        <v>4</v>
      </c>
      <c r="H7" s="50" t="s">
        <v>5</v>
      </c>
      <c r="I7" s="53" t="str">
        <f t="shared" ref="I7:AJ7" si="1">CHOOSE(WEEKDAY(I6,1),"S","M","T","W","T","F","S")</f>
        <v>M</v>
      </c>
      <c r="J7" s="54" t="str">
        <f t="shared" si="1"/>
        <v>T</v>
      </c>
      <c r="K7" s="54" t="str">
        <f t="shared" si="1"/>
        <v>W</v>
      </c>
      <c r="L7" s="54" t="str">
        <f t="shared" si="1"/>
        <v>T</v>
      </c>
      <c r="M7" s="54" t="str">
        <f t="shared" si="1"/>
        <v>F</v>
      </c>
      <c r="N7" s="54" t="str">
        <f t="shared" si="1"/>
        <v>S</v>
      </c>
      <c r="O7" s="55" t="str">
        <f t="shared" si="1"/>
        <v>S</v>
      </c>
      <c r="P7" s="53" t="str">
        <f t="shared" si="1"/>
        <v>M</v>
      </c>
      <c r="Q7" s="54" t="str">
        <f t="shared" si="1"/>
        <v>T</v>
      </c>
      <c r="R7" s="54" t="str">
        <f t="shared" si="1"/>
        <v>W</v>
      </c>
      <c r="S7" s="54" t="str">
        <f t="shared" si="1"/>
        <v>T</v>
      </c>
      <c r="T7" s="54" t="str">
        <f t="shared" si="1"/>
        <v>F</v>
      </c>
      <c r="U7" s="54" t="str">
        <f t="shared" si="1"/>
        <v>S</v>
      </c>
      <c r="V7" s="55" t="str">
        <f t="shared" si="1"/>
        <v>S</v>
      </c>
      <c r="W7" s="53" t="str">
        <f t="shared" si="1"/>
        <v>M</v>
      </c>
      <c r="X7" s="54" t="str">
        <f t="shared" si="1"/>
        <v>T</v>
      </c>
      <c r="Y7" s="54" t="str">
        <f t="shared" si="1"/>
        <v>W</v>
      </c>
      <c r="Z7" s="54" t="str">
        <f t="shared" si="1"/>
        <v>T</v>
      </c>
      <c r="AA7" s="54" t="str">
        <f t="shared" si="1"/>
        <v>F</v>
      </c>
      <c r="AB7" s="54" t="str">
        <f t="shared" si="1"/>
        <v>S</v>
      </c>
      <c r="AC7" s="55" t="str">
        <f t="shared" si="1"/>
        <v>S</v>
      </c>
      <c r="AD7" s="53" t="str">
        <f t="shared" si="1"/>
        <v>M</v>
      </c>
      <c r="AE7" s="54" t="str">
        <f t="shared" si="1"/>
        <v>T</v>
      </c>
      <c r="AF7" s="54" t="str">
        <f t="shared" si="1"/>
        <v>W</v>
      </c>
      <c r="AG7" s="54" t="str">
        <f t="shared" si="1"/>
        <v>T</v>
      </c>
      <c r="AH7" s="54" t="str">
        <f t="shared" si="1"/>
        <v>F</v>
      </c>
      <c r="AI7" s="54" t="str">
        <f t="shared" si="1"/>
        <v>S</v>
      </c>
      <c r="AJ7" s="55" t="str">
        <f t="shared" si="1"/>
        <v>S</v>
      </c>
    </row>
    <row r="8" spans="1:36" s="18" customFormat="1" ht="14" x14ac:dyDescent="0.15">
      <c r="A8" s="27" t="str">
        <f>IF(ISERROR(VALUE(SUBSTITUTE(prevWBS,".",""))),"1",IF(ISERROR(FIND("`",SUBSTITUTE(prevWBS,".","`",1))),TEXT(VALUE(prevWBS)+1,"#"),TEXT(VALUE(LEFT(prevWBS,FIND("`",SUBSTITUTE(prevWBS,".","`",1))-1))+1,"#")))</f>
        <v>1</v>
      </c>
      <c r="B8" s="28" t="s">
        <v>51</v>
      </c>
      <c r="C8" s="29"/>
      <c r="D8" s="30"/>
      <c r="E8" s="31"/>
      <c r="F8" s="47" t="str">
        <f>IF(ISBLANK(E8)," - ",IF(G8=0,E8,E8+G8-1))</f>
        <v xml:space="preserve"> - </v>
      </c>
      <c r="G8" s="32"/>
      <c r="H8" s="33"/>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row>
    <row r="9" spans="1:36" s="23" customFormat="1" ht="26" x14ac:dyDescent="0.15">
      <c r="A9" s="22" t="str">
        <f t="shared" ref="A9:A16"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8" t="s">
        <v>13</v>
      </c>
      <c r="C9" s="23" t="s">
        <v>14</v>
      </c>
      <c r="D9" s="59"/>
      <c r="E9" s="36">
        <v>43787</v>
      </c>
      <c r="F9" s="37">
        <f>IF(ISBLANK(E9)," - ",IF(G9=0,E9,E9+G9-1))</f>
        <v>43793</v>
      </c>
      <c r="G9" s="24">
        <v>7</v>
      </c>
      <c r="H9" s="25">
        <v>1</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row>
    <row r="10" spans="1:36" s="23" customFormat="1" x14ac:dyDescent="0.15">
      <c r="A10" s="22" t="s">
        <v>15</v>
      </c>
      <c r="B10" s="58" t="s">
        <v>17</v>
      </c>
      <c r="C10" s="23" t="s">
        <v>14</v>
      </c>
      <c r="D10" s="59"/>
      <c r="E10" s="36">
        <v>43787</v>
      </c>
      <c r="F10" s="37">
        <f t="shared" ref="F10:F12" si="3">IF(ISBLANK(E10)," - ",IF(G10=0,E10,E10+G10-1))</f>
        <v>43790</v>
      </c>
      <c r="G10" s="24">
        <v>4</v>
      </c>
      <c r="H10" s="25">
        <v>1</v>
      </c>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row>
    <row r="11" spans="1:36" s="23" customFormat="1" x14ac:dyDescent="0.15">
      <c r="A11" s="22" t="s">
        <v>16</v>
      </c>
      <c r="B11" s="58" t="s">
        <v>18</v>
      </c>
      <c r="C11" s="23" t="s">
        <v>14</v>
      </c>
      <c r="D11" s="59"/>
      <c r="E11" s="36">
        <v>43787</v>
      </c>
      <c r="F11" s="37">
        <f t="shared" si="3"/>
        <v>43790</v>
      </c>
      <c r="G11" s="24">
        <v>4</v>
      </c>
      <c r="H11" s="25">
        <v>1</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row>
    <row r="12" spans="1:36" s="23" customFormat="1" ht="26" x14ac:dyDescent="0.15">
      <c r="A12" s="22" t="s">
        <v>19</v>
      </c>
      <c r="B12" s="58" t="s">
        <v>31</v>
      </c>
      <c r="C12" s="23" t="s">
        <v>14</v>
      </c>
      <c r="D12" s="59"/>
      <c r="E12" s="36">
        <v>43791</v>
      </c>
      <c r="F12" s="37">
        <f t="shared" si="3"/>
        <v>43793</v>
      </c>
      <c r="G12" s="24">
        <v>3</v>
      </c>
      <c r="H12" s="25">
        <v>1</v>
      </c>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row>
    <row r="13" spans="1:36" s="23" customFormat="1" ht="26" x14ac:dyDescent="0.15">
      <c r="A13" s="22" t="str">
        <f t="shared" si="2"/>
        <v>1.2</v>
      </c>
      <c r="B13" s="58" t="s">
        <v>20</v>
      </c>
      <c r="C13" s="23" t="s">
        <v>21</v>
      </c>
      <c r="D13" s="59"/>
      <c r="E13" s="36">
        <v>43787</v>
      </c>
      <c r="F13" s="37">
        <f t="shared" ref="F13:F44" si="4">IF(ISBLANK(E13)," - ",IF(G13=0,E13,E13+G13-1))</f>
        <v>43793</v>
      </c>
      <c r="G13" s="24">
        <v>7</v>
      </c>
      <c r="H13" s="25">
        <v>1</v>
      </c>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row>
    <row r="14" spans="1:36" s="23" customFormat="1" x14ac:dyDescent="0.15">
      <c r="A14" s="22" t="s">
        <v>22</v>
      </c>
      <c r="B14" s="58" t="s">
        <v>24</v>
      </c>
      <c r="C14" s="23" t="s">
        <v>21</v>
      </c>
      <c r="D14" s="59"/>
      <c r="E14" s="36">
        <v>43787</v>
      </c>
      <c r="F14" s="37">
        <f t="shared" si="4"/>
        <v>43790</v>
      </c>
      <c r="G14" s="24">
        <v>4</v>
      </c>
      <c r="H14" s="25">
        <v>1</v>
      </c>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row>
    <row r="15" spans="1:36" s="23" customFormat="1" x14ac:dyDescent="0.15">
      <c r="A15" s="22" t="s">
        <v>23</v>
      </c>
      <c r="B15" s="58" t="s">
        <v>25</v>
      </c>
      <c r="C15" s="23" t="s">
        <v>21</v>
      </c>
      <c r="D15" s="59"/>
      <c r="E15" s="36">
        <v>43791</v>
      </c>
      <c r="F15" s="37">
        <f t="shared" si="4"/>
        <v>43793</v>
      </c>
      <c r="G15" s="24">
        <v>3</v>
      </c>
      <c r="H15" s="25">
        <v>1</v>
      </c>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row>
    <row r="16" spans="1:36" s="23" customFormat="1" x14ac:dyDescent="0.15">
      <c r="A16" s="22" t="str">
        <f t="shared" si="2"/>
        <v>1.3</v>
      </c>
      <c r="B16" s="58" t="s">
        <v>26</v>
      </c>
      <c r="C16" s="23" t="s">
        <v>27</v>
      </c>
      <c r="D16" s="59"/>
      <c r="E16" s="36">
        <v>43787</v>
      </c>
      <c r="F16" s="37">
        <f t="shared" si="4"/>
        <v>43793</v>
      </c>
      <c r="G16" s="24">
        <v>7</v>
      </c>
      <c r="H16" s="25">
        <v>1</v>
      </c>
      <c r="I16" s="40"/>
      <c r="J16" s="40"/>
      <c r="K16" s="41"/>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row>
    <row r="17" spans="1:36" s="23" customFormat="1" ht="26" x14ac:dyDescent="0.15">
      <c r="A17" s="22" t="s">
        <v>28</v>
      </c>
      <c r="B17" s="58" t="s">
        <v>30</v>
      </c>
      <c r="C17" s="23" t="s">
        <v>27</v>
      </c>
      <c r="D17" s="59"/>
      <c r="E17" s="36">
        <v>43787</v>
      </c>
      <c r="F17" s="37">
        <f t="shared" si="4"/>
        <v>43790</v>
      </c>
      <c r="G17" s="24">
        <v>4</v>
      </c>
      <c r="H17" s="25">
        <v>1</v>
      </c>
      <c r="I17" s="40"/>
      <c r="J17" s="40"/>
      <c r="K17" s="41"/>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row>
    <row r="18" spans="1:36" s="23" customFormat="1" ht="26" x14ac:dyDescent="0.15">
      <c r="A18" s="22" t="s">
        <v>29</v>
      </c>
      <c r="B18" s="58" t="s">
        <v>32</v>
      </c>
      <c r="C18" s="23" t="s">
        <v>27</v>
      </c>
      <c r="D18" s="59"/>
      <c r="E18" s="36">
        <v>43791</v>
      </c>
      <c r="F18" s="37">
        <f t="shared" si="4"/>
        <v>43793</v>
      </c>
      <c r="G18" s="24">
        <v>3</v>
      </c>
      <c r="H18" s="25">
        <v>1</v>
      </c>
      <c r="I18" s="40"/>
      <c r="J18" s="40"/>
      <c r="K18" s="41"/>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row>
    <row r="19" spans="1:36" s="18" customFormat="1" ht="14" x14ac:dyDescent="0.15">
      <c r="A19" s="16" t="str">
        <f>IF(ISERROR(VALUE(SUBSTITUTE(prevWBS,".",""))),"1",IF(ISERROR(FIND("`",SUBSTITUTE(prevWBS,".","`",1))),TEXT(VALUE(prevWBS)+1,"#"),TEXT(VALUE(LEFT(prevWBS,FIND("`",SUBSTITUTE(prevWBS,".","`",1))-1))+1,"#")))</f>
        <v>2</v>
      </c>
      <c r="B19" s="17" t="s">
        <v>52</v>
      </c>
      <c r="D19" s="19"/>
      <c r="E19" s="38"/>
      <c r="F19" s="38" t="str">
        <f t="shared" si="4"/>
        <v xml:space="preserve"> - </v>
      </c>
      <c r="G19" s="20"/>
      <c r="H19" s="21"/>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row>
    <row r="20" spans="1:36" s="23" customFormat="1" ht="26" x14ac:dyDescent="0.15">
      <c r="A2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58" t="s">
        <v>33</v>
      </c>
      <c r="C20" s="23" t="s">
        <v>34</v>
      </c>
      <c r="D20" s="59"/>
      <c r="E20" s="36">
        <v>43787</v>
      </c>
      <c r="F20" s="37">
        <f t="shared" si="4"/>
        <v>43793</v>
      </c>
      <c r="G20" s="24">
        <v>7</v>
      </c>
      <c r="H20" s="25">
        <v>1</v>
      </c>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row>
    <row r="21" spans="1:36" s="23" customFormat="1" ht="26" x14ac:dyDescent="0.15">
      <c r="A2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58" t="s">
        <v>35</v>
      </c>
      <c r="C21" s="23" t="s">
        <v>21</v>
      </c>
      <c r="D21" s="59"/>
      <c r="E21" s="36">
        <v>43794</v>
      </c>
      <c r="F21" s="37">
        <f t="shared" si="4"/>
        <v>43797</v>
      </c>
      <c r="G21" s="24">
        <v>4</v>
      </c>
      <c r="H21" s="25">
        <v>1</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row>
    <row r="22" spans="1:36" s="23" customFormat="1" x14ac:dyDescent="0.15">
      <c r="A22" s="22" t="s">
        <v>36</v>
      </c>
      <c r="B22" s="58" t="s">
        <v>38</v>
      </c>
      <c r="C22" s="23" t="s">
        <v>21</v>
      </c>
      <c r="D22" s="59"/>
      <c r="E22" s="36">
        <v>43794</v>
      </c>
      <c r="F22" s="37">
        <f t="shared" si="4"/>
        <v>43797</v>
      </c>
      <c r="G22" s="24">
        <v>4</v>
      </c>
      <c r="H22" s="25">
        <v>1</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row>
    <row r="23" spans="1:36" s="23" customFormat="1" ht="26" x14ac:dyDescent="0.15">
      <c r="A23" s="22" t="s">
        <v>37</v>
      </c>
      <c r="B23" s="58" t="s">
        <v>39</v>
      </c>
      <c r="C23" s="23" t="s">
        <v>21</v>
      </c>
      <c r="D23" s="59"/>
      <c r="E23" s="36">
        <v>43794</v>
      </c>
      <c r="F23" s="37">
        <f t="shared" si="4"/>
        <v>43797</v>
      </c>
      <c r="G23" s="24">
        <v>4</v>
      </c>
      <c r="H23" s="25">
        <v>1</v>
      </c>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row>
    <row r="24" spans="1:36" s="23" customFormat="1" x14ac:dyDescent="0.15">
      <c r="A2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4" s="58" t="s">
        <v>40</v>
      </c>
      <c r="C24" s="23" t="s">
        <v>14</v>
      </c>
      <c r="D24" s="59"/>
      <c r="E24" s="36">
        <v>43794</v>
      </c>
      <c r="F24" s="37">
        <f t="shared" si="4"/>
        <v>43800</v>
      </c>
      <c r="G24" s="24">
        <v>7</v>
      </c>
      <c r="H24" s="25">
        <v>1</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row>
    <row r="25" spans="1:36" s="23" customFormat="1" x14ac:dyDescent="0.15">
      <c r="A2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5" s="58" t="s">
        <v>41</v>
      </c>
      <c r="C25" s="23" t="s">
        <v>27</v>
      </c>
      <c r="D25" s="59"/>
      <c r="E25" s="36">
        <v>43798</v>
      </c>
      <c r="F25" s="37">
        <f t="shared" si="4"/>
        <v>43800</v>
      </c>
      <c r="G25" s="24">
        <v>3</v>
      </c>
      <c r="H25" s="25">
        <v>1</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row>
    <row r="26" spans="1:36" s="23" customFormat="1" x14ac:dyDescent="0.15">
      <c r="A2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6" s="58" t="s">
        <v>42</v>
      </c>
      <c r="C26" s="23" t="s">
        <v>27</v>
      </c>
      <c r="D26" s="59"/>
      <c r="E26" s="36">
        <v>43798</v>
      </c>
      <c r="F26" s="37">
        <f t="shared" si="4"/>
        <v>43800</v>
      </c>
      <c r="G26" s="24">
        <v>3</v>
      </c>
      <c r="H26" s="25">
        <v>1</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row>
    <row r="27" spans="1:36" s="18" customFormat="1" ht="14" x14ac:dyDescent="0.15">
      <c r="A27" s="16" t="str">
        <f>IF(ISERROR(VALUE(SUBSTITUTE(prevWBS,".",""))),"1",IF(ISERROR(FIND("`",SUBSTITUTE(prevWBS,".","`",1))),TEXT(VALUE(prevWBS)+1,"#"),TEXT(VALUE(LEFT(prevWBS,FIND("`",SUBSTITUTE(prevWBS,".","`",1))-1))+1,"#")))</f>
        <v>3</v>
      </c>
      <c r="B27" s="17" t="s">
        <v>43</v>
      </c>
      <c r="D27" s="19"/>
      <c r="E27" s="38"/>
      <c r="F27" s="38" t="str">
        <f t="shared" si="4"/>
        <v xml:space="preserve"> - </v>
      </c>
      <c r="G27" s="20"/>
      <c r="H27" s="21"/>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row>
    <row r="28" spans="1:36" s="23" customFormat="1" x14ac:dyDescent="0.15">
      <c r="A2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8" s="58" t="s">
        <v>44</v>
      </c>
      <c r="C28" s="23" t="s">
        <v>34</v>
      </c>
      <c r="D28" s="59"/>
      <c r="E28" s="36">
        <v>43794</v>
      </c>
      <c r="F28" s="37">
        <f t="shared" si="4"/>
        <v>43800</v>
      </c>
      <c r="G28" s="24">
        <v>7</v>
      </c>
      <c r="H28" s="25">
        <v>1</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row>
    <row r="29" spans="1:36" s="23" customFormat="1" ht="26" x14ac:dyDescent="0.15">
      <c r="A29" s="22" t="s">
        <v>45</v>
      </c>
      <c r="B29" s="58" t="s">
        <v>47</v>
      </c>
      <c r="C29" s="23" t="s">
        <v>14</v>
      </c>
      <c r="D29" s="59"/>
      <c r="E29" s="36">
        <v>43794</v>
      </c>
      <c r="F29" s="37">
        <f t="shared" si="4"/>
        <v>43797</v>
      </c>
      <c r="G29" s="24">
        <v>4</v>
      </c>
      <c r="H29" s="25">
        <v>1</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row>
    <row r="30" spans="1:36" s="23" customFormat="1" ht="26" x14ac:dyDescent="0.15">
      <c r="A30" s="22" t="s">
        <v>46</v>
      </c>
      <c r="B30" s="58" t="s">
        <v>48</v>
      </c>
      <c r="C30" s="23" t="s">
        <v>34</v>
      </c>
      <c r="D30" s="59"/>
      <c r="E30" s="36">
        <v>43798</v>
      </c>
      <c r="F30" s="37">
        <f t="shared" si="4"/>
        <v>43800</v>
      </c>
      <c r="G30" s="24">
        <v>3</v>
      </c>
      <c r="H30" s="25">
        <v>1</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row>
    <row r="31" spans="1:36" s="23" customFormat="1" x14ac:dyDescent="0.15">
      <c r="A3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58" t="s">
        <v>49</v>
      </c>
      <c r="C31" s="23" t="s">
        <v>73</v>
      </c>
      <c r="D31" s="59"/>
      <c r="E31" s="36">
        <v>43801</v>
      </c>
      <c r="F31" s="37">
        <f t="shared" si="4"/>
        <v>43803</v>
      </c>
      <c r="G31" s="24">
        <v>3</v>
      </c>
      <c r="H31" s="25">
        <v>1</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row>
    <row r="32" spans="1:36" s="23" customFormat="1" x14ac:dyDescent="0.15">
      <c r="A32" s="22" t="s">
        <v>64</v>
      </c>
      <c r="B32" s="58" t="s">
        <v>68</v>
      </c>
      <c r="C32" s="23" t="s">
        <v>34</v>
      </c>
      <c r="D32" s="59"/>
      <c r="E32" s="36">
        <v>43801</v>
      </c>
      <c r="F32" s="37">
        <f t="shared" si="4"/>
        <v>43802</v>
      </c>
      <c r="G32" s="24">
        <v>2</v>
      </c>
      <c r="H32" s="25">
        <v>1</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row>
    <row r="33" spans="1:36" s="23" customFormat="1" ht="26" x14ac:dyDescent="0.15">
      <c r="A33" s="22" t="s">
        <v>65</v>
      </c>
      <c r="B33" s="58" t="s">
        <v>69</v>
      </c>
      <c r="C33" s="23" t="s">
        <v>14</v>
      </c>
      <c r="D33" s="59"/>
      <c r="E33" s="36">
        <v>43801</v>
      </c>
      <c r="F33" s="37">
        <f t="shared" si="4"/>
        <v>43802</v>
      </c>
      <c r="G33" s="24">
        <v>2</v>
      </c>
      <c r="H33" s="25">
        <v>1</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row>
    <row r="34" spans="1:36" s="23" customFormat="1" x14ac:dyDescent="0.15">
      <c r="A34" s="22" t="s">
        <v>66</v>
      </c>
      <c r="B34" s="58" t="s">
        <v>70</v>
      </c>
      <c r="C34" s="23" t="s">
        <v>14</v>
      </c>
      <c r="D34" s="59"/>
      <c r="E34" s="36">
        <v>43801</v>
      </c>
      <c r="F34" s="37">
        <f t="shared" si="4"/>
        <v>43802</v>
      </c>
      <c r="G34" s="24">
        <v>2</v>
      </c>
      <c r="H34" s="25">
        <v>1</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row>
    <row r="35" spans="1:36" s="23" customFormat="1" x14ac:dyDescent="0.15">
      <c r="A35" s="22" t="s">
        <v>67</v>
      </c>
      <c r="B35" s="58" t="s">
        <v>71</v>
      </c>
      <c r="C35" s="23" t="s">
        <v>34</v>
      </c>
      <c r="D35" s="59"/>
      <c r="E35" s="36">
        <v>43803</v>
      </c>
      <c r="F35" s="37">
        <f t="shared" si="4"/>
        <v>43805</v>
      </c>
      <c r="G35" s="24">
        <v>3</v>
      </c>
      <c r="H35" s="25">
        <v>1</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row>
    <row r="36" spans="1:36" s="23" customFormat="1" x14ac:dyDescent="0.15">
      <c r="A3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6" s="58" t="s">
        <v>50</v>
      </c>
      <c r="C36" s="23" t="s">
        <v>73</v>
      </c>
      <c r="D36" s="59"/>
      <c r="E36" s="36">
        <v>43804</v>
      </c>
      <c r="F36" s="37">
        <f t="shared" si="4"/>
        <v>43807</v>
      </c>
      <c r="G36" s="24">
        <v>4</v>
      </c>
      <c r="H36" s="25">
        <v>1</v>
      </c>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row>
    <row r="37" spans="1:36" s="18" customFormat="1" ht="14" x14ac:dyDescent="0.15">
      <c r="A37" s="16" t="str">
        <f>IF(ISERROR(VALUE(SUBSTITUTE(prevWBS,".",""))),"1",IF(ISERROR(FIND("`",SUBSTITUTE(prevWBS,".","`",1))),TEXT(VALUE(prevWBS)+1,"#"),TEXT(VALUE(LEFT(prevWBS,FIND("`",SUBSTITUTE(prevWBS,".","`",1))-1))+1,"#")))</f>
        <v>4</v>
      </c>
      <c r="B37" s="17" t="s">
        <v>53</v>
      </c>
      <c r="D37" s="19"/>
      <c r="E37" s="38"/>
      <c r="F37" s="38" t="str">
        <f t="shared" si="4"/>
        <v xml:space="preserve"> - </v>
      </c>
      <c r="G37" s="20"/>
      <c r="H37" s="21"/>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row>
    <row r="38" spans="1:36" s="23" customFormat="1" x14ac:dyDescent="0.15">
      <c r="A3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58" t="s">
        <v>54</v>
      </c>
      <c r="C38" s="23" t="s">
        <v>27</v>
      </c>
      <c r="D38" s="59"/>
      <c r="E38" s="36">
        <v>43807</v>
      </c>
      <c r="F38" s="37">
        <f t="shared" si="4"/>
        <v>43808</v>
      </c>
      <c r="G38" s="24">
        <v>2</v>
      </c>
      <c r="H38" s="25">
        <v>1</v>
      </c>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row>
    <row r="39" spans="1:36" s="23" customFormat="1" x14ac:dyDescent="0.15">
      <c r="A39" s="22" t="s">
        <v>55</v>
      </c>
      <c r="B39" s="58" t="s">
        <v>56</v>
      </c>
      <c r="C39" s="23" t="s">
        <v>27</v>
      </c>
      <c r="D39" s="59"/>
      <c r="E39" s="36">
        <v>43807</v>
      </c>
      <c r="F39" s="37">
        <f t="shared" si="4"/>
        <v>43808</v>
      </c>
      <c r="G39" s="24">
        <v>2</v>
      </c>
      <c r="H39" s="25">
        <v>1</v>
      </c>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row>
    <row r="40" spans="1:36" s="23" customFormat="1" x14ac:dyDescent="0.15">
      <c r="A4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0" s="58" t="s">
        <v>57</v>
      </c>
      <c r="C40" s="23" t="s">
        <v>73</v>
      </c>
      <c r="D40" s="59"/>
      <c r="E40" s="36">
        <v>43809</v>
      </c>
      <c r="F40" s="37">
        <f t="shared" si="4"/>
        <v>43810</v>
      </c>
      <c r="G40" s="24">
        <v>2</v>
      </c>
      <c r="H40" s="25">
        <v>1</v>
      </c>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row>
    <row r="41" spans="1:36" s="23" customFormat="1" ht="26" x14ac:dyDescent="0.15">
      <c r="A41" s="22" t="s">
        <v>58</v>
      </c>
      <c r="B41" s="58" t="s">
        <v>61</v>
      </c>
      <c r="C41" s="23" t="s">
        <v>73</v>
      </c>
      <c r="D41" s="59"/>
      <c r="E41" s="36">
        <v>43809</v>
      </c>
      <c r="F41" s="37">
        <f>IF(ISBLANK(E41)," - ",IF(G41=0,E41,E41+G41-1))</f>
        <v>43810</v>
      </c>
      <c r="G41" s="24">
        <v>2</v>
      </c>
      <c r="H41" s="25">
        <v>1</v>
      </c>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row>
    <row r="42" spans="1:36" s="23" customFormat="1" x14ac:dyDescent="0.15">
      <c r="A42" s="22" t="s">
        <v>63</v>
      </c>
      <c r="B42" s="58" t="s">
        <v>62</v>
      </c>
      <c r="C42" s="23" t="s">
        <v>73</v>
      </c>
      <c r="D42" s="59"/>
      <c r="E42" s="36">
        <v>43809</v>
      </c>
      <c r="F42" s="37">
        <f>IF(ISBLANK(E42)," - ",IF(G42=0,E42,E42+G42-1))</f>
        <v>43810</v>
      </c>
      <c r="G42" s="24">
        <v>2</v>
      </c>
      <c r="H42" s="25">
        <v>1</v>
      </c>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row>
    <row r="43" spans="1:36" s="23" customFormat="1" x14ac:dyDescent="0.15">
      <c r="A43" s="22">
        <v>4.3</v>
      </c>
      <c r="B43" s="58" t="s">
        <v>59</v>
      </c>
      <c r="C43" s="23" t="s">
        <v>27</v>
      </c>
      <c r="D43" s="59"/>
      <c r="E43" s="36">
        <v>43809</v>
      </c>
      <c r="F43" s="37">
        <f t="shared" si="4"/>
        <v>43810</v>
      </c>
      <c r="G43" s="24">
        <v>2</v>
      </c>
      <c r="H43" s="25">
        <v>1</v>
      </c>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row>
    <row r="44" spans="1:36" s="23" customFormat="1" ht="25" customHeight="1" x14ac:dyDescent="0.15">
      <c r="A4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4" s="58" t="s">
        <v>60</v>
      </c>
      <c r="D44" s="59"/>
      <c r="E44" s="36">
        <v>43811</v>
      </c>
      <c r="F44" s="37">
        <f t="shared" si="4"/>
        <v>43811</v>
      </c>
      <c r="G44" s="24">
        <v>1</v>
      </c>
      <c r="H44" s="25">
        <v>0</v>
      </c>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row>
    <row r="45" spans="1:36" x14ac:dyDescent="0.15">
      <c r="A45" s="3"/>
    </row>
    <row r="46" spans="1:36" x14ac:dyDescent="0.15">
      <c r="A46" s="5" t="s">
        <v>72</v>
      </c>
    </row>
  </sheetData>
  <sheetProtection formatCells="0" formatColumns="0" formatRows="0" insertRows="0" deleteRows="0"/>
  <mergeCells count="10">
    <mergeCell ref="AD4:AJ4"/>
    <mergeCell ref="AD5:AJ5"/>
    <mergeCell ref="P4:V4"/>
    <mergeCell ref="I4:O4"/>
    <mergeCell ref="C4:E4"/>
    <mergeCell ref="P5:V5"/>
    <mergeCell ref="I5:O5"/>
    <mergeCell ref="W4:AC4"/>
    <mergeCell ref="W5:AC5"/>
    <mergeCell ref="C5:G5"/>
  </mergeCells>
  <phoneticPr fontId="3" type="noConversion"/>
  <conditionalFormatting sqref="H8:H4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I6:AJ7">
    <cfRule type="expression" dxfId="3" priority="45">
      <formula>I$6=TODAY()</formula>
    </cfRule>
  </conditionalFormatting>
  <conditionalFormatting sqref="I8:AJ44">
    <cfRule type="expression" dxfId="2" priority="48">
      <formula>AND($E8&lt;=I$6,ROUNDDOWN(($F8-$E8+1)*$H8,0)+$E8-1&gt;=I$6)</formula>
    </cfRule>
    <cfRule type="expression" dxfId="1" priority="49">
      <formula>AND(NOT(ISBLANK($E8)),$E8&lt;=I$6,$F8&gt;=I$6)</formula>
    </cfRule>
  </conditionalFormatting>
  <conditionalFormatting sqref="I6:AJ44">
    <cfRule type="expression" dxfId="0" priority="8">
      <formula>I$6=TODAY()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E19 E27 E37 G19:H19 G27:H27 G44:H44 G37:H37" unlockedFormula="1"/>
    <ignoredError sqref="A37 A27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8</xdr:col>
                    <xdr:colOff>0</xdr:colOff>
                    <xdr:row>1</xdr:row>
                    <xdr:rowOff>127000</xdr:rowOff>
                  </from>
                  <to>
                    <xdr:col>25</xdr:col>
                    <xdr:colOff>139700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2019-12-11T23:59:14Z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