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emandSupply" sheetId="1" state="visible" r:id="rId2"/>
    <sheet name="RespectTaxes" sheetId="2" state="visible" r:id="rId3"/>
  </sheets>
  <definedNames>
    <definedName function="false" hidden="false" localSheetId="0" name="solver_adj" vbProcedure="false">DemandSupply!$K$3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in" vbProcedure="false">2</definedName>
    <definedName function="false" hidden="false" localSheetId="0" name="solver_neg" vbProcedure="false">1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DemandSupply!$K$6</definedName>
    <definedName function="false" hidden="false" localSheetId="0" name="solver_pre" vbProcedure="false">0.000001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tim" vbProcedure="false">100</definedName>
    <definedName function="false" hidden="false" localSheetId="0" name="solver_tol" vbProcedure="false">0.05</definedName>
    <definedName function="false" hidden="false" localSheetId="0" name="solver_typ" vbProcedure="false">3</definedName>
    <definedName function="false" hidden="false" localSheetId="0" name="solver_val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<sst xmlns="http://schemas.openxmlformats.org/spreadsheetml/2006/main" count="37" uniqueCount="22">
  <si>
    <t xml:space="preserve"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дотації, субсидії або квоти.
</t>
  </si>
  <si>
    <t xml:space="preserve">Searching for solution</t>
  </si>
  <si>
    <t xml:space="preserve">Price</t>
  </si>
  <si>
    <t xml:space="preserve">Demand</t>
  </si>
  <si>
    <t xml:space="preserve">Supply</t>
  </si>
  <si>
    <t xml:space="preserve">Demand function</t>
  </si>
  <si>
    <t xml:space="preserve">Supple function</t>
  </si>
  <si>
    <t xml:space="preserve">P* =</t>
  </si>
  <si>
    <t xml:space="preserve">Q*d =</t>
  </si>
  <si>
    <t xml:space="preserve">Q*s =</t>
  </si>
  <si>
    <t xml:space="preserve">Q*d – Q*s =</t>
  </si>
  <si>
    <t xml:space="preserve">Market equilibrium</t>
  </si>
  <si>
    <t xml:space="preserve">E=(dQ/dP)|(P*,Q*)*(P*/Q*)</t>
  </si>
  <si>
    <t xml:space="preserve">Ed =</t>
  </si>
  <si>
    <t xml:space="preserve">Es =</t>
  </si>
  <si>
    <t xml:space="preserve">Taxes</t>
  </si>
  <si>
    <t xml:space="preserve">Taxes = </t>
  </si>
  <si>
    <t xml:space="preserve">Searching for solution with respect to taxes</t>
  </si>
  <si>
    <t xml:space="preserve">P**=</t>
  </si>
  <si>
    <t xml:space="preserve">Q**d=</t>
  </si>
  <si>
    <t xml:space="preserve">Q**s=</t>
  </si>
  <si>
    <t xml:space="preserve">Q**d-Q**s=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</si>
</sst>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99"/>
      <name val="Calibri"/>
      <family val="2"/>
      <charset val="204"/>
    </font>
    <font>
      <sz val="11"/>
      <color rgb="FFCCFFCC"/>
      <name val="Calibri"/>
      <family val="2"/>
      <charset val="204"/>
    </font>
    <font>
      <sz val="10"/>
      <name val="Arial"/>
      <family val="2"/>
    </font>
    <font>
      <sz val="9"/>
      <color rgb="FF314004"/>
      <name val="Calibri"/>
      <family val="2"/>
    </font>
    <font>
      <sz val="10"/>
      <color rgb="FF314004"/>
      <name val="Calibri"/>
      <family val="2"/>
    </font>
    <font>
      <b val="true"/>
      <sz val="11"/>
      <color rgb="FF3F3F3F"/>
      <name val="Calibri"/>
      <family val="2"/>
      <charset val="204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9CCCC"/>
        <bgColor rgb="FF99CC66"/>
      </patternFill>
    </fill>
    <fill>
      <patternFill patternType="solid">
        <fgColor rgb="FFFFCCFF"/>
        <bgColor rgb="FFFDDEDE"/>
      </patternFill>
    </fill>
    <fill>
      <patternFill patternType="solid">
        <fgColor rgb="FFFF9999"/>
        <bgColor rgb="FFFF8080"/>
      </patternFill>
    </fill>
    <fill>
      <patternFill patternType="solid">
        <fgColor rgb="FF00CCFF"/>
        <bgColor rgb="FF00FFFF"/>
      </patternFill>
    </fill>
    <fill>
      <patternFill patternType="solid">
        <fgColor rgb="FFDDDDDD"/>
        <bgColor rgb="FFD9D9D9"/>
      </patternFill>
    </fill>
    <fill>
      <patternFill patternType="solid">
        <fgColor rgb="FFFDDEDE"/>
        <bgColor rgb="FFDDDDDD"/>
      </patternFill>
    </fill>
    <fill>
      <patternFill patternType="solid">
        <fgColor rgb="FF99CC66"/>
        <bgColor rgb="FF83A67F"/>
      </patternFill>
    </fill>
    <fill>
      <patternFill patternType="solid">
        <fgColor rgb="FF808080"/>
        <bgColor rgb="FF8B8B8B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  <fill>
      <patternFill patternType="solid">
        <fgColor rgb="FFFFFF99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7E0021"/>
      <rgbColor rgb="FF006600"/>
      <rgbColor rgb="FF000099"/>
      <rgbColor rgb="FF669900"/>
      <rgbColor rgb="FF800080"/>
      <rgbColor rgb="FF0084D1"/>
      <rgbColor rgb="FFDDDDDD"/>
      <rgbColor rgb="FF808080"/>
      <rgbColor rgb="FF5B9BD5"/>
      <rgbColor rgb="FF77216F"/>
      <rgbColor rgb="FFFFFFCC"/>
      <rgbColor rgb="FFF2F2F2"/>
      <rgbColor rgb="FF660066"/>
      <rgbColor rgb="FFFF8080"/>
      <rgbColor rgb="FF006699"/>
      <rgbColor rgb="FFD9D9D9"/>
      <rgbColor rgb="FF000080"/>
      <rgbColor rgb="FFFF00FF"/>
      <rgbColor rgb="FFCCFF00"/>
      <rgbColor rgb="FF00FFFF"/>
      <rgbColor rgb="FF800080"/>
      <rgbColor rgb="FF800000"/>
      <rgbColor rgb="FF336633"/>
      <rgbColor rgb="FF0000FF"/>
      <rgbColor rgb="FF00CCFF"/>
      <rgbColor rgb="FFFFCCFF"/>
      <rgbColor rgb="FFCCFFCC"/>
      <rgbColor rgb="FFFFFF99"/>
      <rgbColor rgb="FF99CCCC"/>
      <rgbColor rgb="FFFF9999"/>
      <rgbColor rgb="FF99CC66"/>
      <rgbColor rgb="FFFDDEDE"/>
      <rgbColor rgb="FF3366FF"/>
      <rgbColor rgb="FF83A67F"/>
      <rgbColor rgb="FF66CC00"/>
      <rgbColor rgb="FFFFD320"/>
      <rgbColor rgb="FFFF950E"/>
      <rgbColor rgb="FFFF6600"/>
      <rgbColor rgb="FF595959"/>
      <rgbColor rgb="FF8B8B8B"/>
      <rgbColor rgb="FF003366"/>
      <rgbColor rgb="FF579D1C"/>
      <rgbColor rgb="FF003300"/>
      <rgbColor rgb="FF314004"/>
      <rgbColor rgb="FF993300"/>
      <rgbColor rgb="FF993366"/>
      <rgbColor rgb="FF3F4F3D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4168789268127"/>
          <c:y val="0.121687065246104"/>
          <c:w val="0.923289183222958"/>
          <c:h val="0.774588359602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DemandSupply!$B$3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circle"/>
            <c:size val="3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5b9bd5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DemandSupply!$A$4:$A$11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xVal>
          <c:yVal>
            <c:numRef>
              <c:f>DemandSupply!$B$4:$B$11</c:f>
              <c:numCache>
                <c:formatCode>General</c:formatCode>
                <c:ptCount val="8"/>
                <c:pt idx="0">
                  <c:v>105</c:v>
                </c:pt>
                <c:pt idx="1">
                  <c:v>77</c:v>
                </c:pt>
                <c:pt idx="2">
                  <c:v>68</c:v>
                </c:pt>
                <c:pt idx="3">
                  <c:v>43</c:v>
                </c:pt>
                <c:pt idx="4">
                  <c:v>37</c:v>
                </c:pt>
                <c:pt idx="5">
                  <c:v>22</c:v>
                </c:pt>
                <c:pt idx="6">
                  <c:v>18</c:v>
                </c:pt>
                <c:pt idx="7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DemandSupply!$C$3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669900"/>
            </a:solidFill>
            <a:ln w="36720">
              <a:solidFill>
                <a:srgbClr val="669900"/>
              </a:solidFill>
              <a:round/>
            </a:ln>
          </c:spPr>
          <c:marker>
            <c:symbol val="circle"/>
            <c:size val="3"/>
            <c:spPr>
              <a:solidFill>
                <a:srgbClr val="6699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66cc00"/>
                </a:solidFill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DemandSupply!$A$4:$A$11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xVal>
          <c:yVal>
            <c:numRef>
              <c:f>DemandSupply!$C$4:$C$11</c:f>
              <c:numCache>
                <c:formatCode>General</c:formatCode>
                <c:ptCount val="8"/>
                <c:pt idx="0">
                  <c:v>15</c:v>
                </c:pt>
                <c:pt idx="1">
                  <c:v>27</c:v>
                </c:pt>
                <c:pt idx="2">
                  <c:v>38</c:v>
                </c:pt>
                <c:pt idx="3">
                  <c:v>45</c:v>
                </c:pt>
                <c:pt idx="4">
                  <c:v>65</c:v>
                </c:pt>
                <c:pt idx="5">
                  <c:v>79</c:v>
                </c:pt>
                <c:pt idx="6">
                  <c:v>88</c:v>
                </c:pt>
                <c:pt idx="7">
                  <c:v>102</c:v>
                </c:pt>
              </c:numCache>
            </c:numRef>
          </c:yVal>
          <c:smooth val="1"/>
        </c:ser>
        <c:axId val="26723752"/>
        <c:axId val="90979106"/>
      </c:scatterChart>
      <c:valAx>
        <c:axId val="26723752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14004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979106"/>
        <c:crossesAt val="0"/>
        <c:crossBetween val="midCat"/>
      </c:valAx>
      <c:valAx>
        <c:axId val="90979106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14004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723752"/>
        <c:crossesAt val="0"/>
        <c:crossBetween val="midCat"/>
      </c:valAx>
      <c:spPr>
        <a:gradFill>
          <a:gsLst>
            <a:gs pos="0">
              <a:srgbClr val="3f4f3d"/>
            </a:gs>
            <a:gs pos="100000">
              <a:srgbClr val="83a67f"/>
            </a:gs>
          </a:gsLst>
          <a:lin ang="1800000"/>
        </a:gradFill>
        <a:ln w="18360">
          <a:solidFill>
            <a:srgbClr val="006699"/>
          </a:solidFill>
          <a:round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cc"/>
    </a:solidFill>
    <a:ln w="36720">
      <a:solidFill>
        <a:srgbClr val="314004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DemandSupply!$D$3</c:f>
              <c:strCache>
                <c:ptCount val="1"/>
                <c:pt idx="0">
                  <c:v>Demand function</c:v>
                </c:pt>
              </c:strCache>
            </c:strRef>
          </c:tx>
          <c:spPr>
            <a:solidFill>
              <a:srgbClr val="0084d1"/>
            </a:solidFill>
            <a:ln w="1836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DemandSupply!$D$4:$D$11</c:f>
              <c:numCache>
                <c:formatCode>General</c:formatCode>
                <c:ptCount val="8"/>
                <c:pt idx="0">
                  <c:v>130.68</c:v>
                </c:pt>
                <c:pt idx="1">
                  <c:v>81.6536618797376</c:v>
                </c:pt>
                <c:pt idx="2">
                  <c:v>49.7360617940209</c:v>
                </c:pt>
                <c:pt idx="3">
                  <c:v>38.0112830718631</c:v>
                </c:pt>
                <c:pt idx="4">
                  <c:v>29.5801644812833</c:v>
                </c:pt>
                <c:pt idx="5">
                  <c:v>24.7374327640914</c:v>
                </c:pt>
                <c:pt idx="6">
                  <c:v>18.88784385652</c:v>
                </c:pt>
                <c:pt idx="7">
                  <c:v>14.9066209472275</c:v>
                </c:pt>
              </c:numCache>
            </c:numRef>
          </c:xVal>
          <c:yVal>
            <c:numRef>
              <c:f>DemandSupply!$A$4:$A$11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DemandSupply!$E$3</c:f>
              <c:strCache>
                <c:ptCount val="1"/>
                <c:pt idx="0">
                  <c:v>Supple function</c:v>
                </c:pt>
              </c:strCache>
            </c:strRef>
          </c:tx>
          <c:spPr>
            <a:solidFill>
              <a:srgbClr val="336633"/>
            </a:solidFill>
            <a:ln w="19080">
              <a:solidFill>
                <a:srgbClr val="336633"/>
              </a:solidFill>
              <a:round/>
            </a:ln>
          </c:spPr>
          <c:marker>
            <c:symbol val="square"/>
            <c:size val="5"/>
            <c:spPr>
              <a:solidFill>
                <a:srgbClr val="336633"/>
              </a:solidFill>
            </c:spPr>
          </c:marker>
          <c:dLbls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DemandSupply!$E$4:$E$11</c:f>
              <c:numCache>
                <c:formatCode>General</c:formatCode>
                <c:ptCount val="8"/>
                <c:pt idx="0">
                  <c:v>6.637</c:v>
                </c:pt>
                <c:pt idx="1">
                  <c:v>25.866750403181</c:v>
                </c:pt>
                <c:pt idx="2">
                  <c:v>46.1388812279694</c:v>
                </c:pt>
                <c:pt idx="3">
                  <c:v>57.1323972968977</c:v>
                </c:pt>
                <c:pt idx="4">
                  <c:v>67.3870809284221</c:v>
                </c:pt>
                <c:pt idx="5">
                  <c:v>74.6978927301815</c:v>
                </c:pt>
                <c:pt idx="6">
                  <c:v>85.7303307545155</c:v>
                </c:pt>
                <c:pt idx="7">
                  <c:v>95.4098387626056</c:v>
                </c:pt>
              </c:numCache>
            </c:numRef>
          </c:xVal>
          <c:yVal>
            <c:numRef>
              <c:f>DemandSupply!$A$4:$A$11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DemandSupply!$G$3</c:f>
              <c:strCache>
                <c:ptCount val="1"/>
                <c:pt idx="0">
                  <c:v>P* =</c:v>
                </c:pt>
              </c:strCache>
            </c:strRef>
          </c:tx>
          <c:spPr>
            <a:solidFill>
              <a:srgbClr val="7e0021"/>
            </a:solidFill>
            <a:ln w="36720">
              <a:solidFill>
                <a:srgbClr val="7e0021"/>
              </a:solidFill>
              <a:round/>
            </a:ln>
          </c:spPr>
          <c:marker>
            <c:symbol val="square"/>
            <c:size val="10"/>
            <c:spPr>
              <a:solidFill>
                <a:srgbClr val="7e0021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DemandSupply!$H$4</c:f>
              <c:numCache>
                <c:formatCode>General</c:formatCode>
                <c:ptCount val="1"/>
                <c:pt idx="0">
                  <c:v>47.7790544581659</c:v>
                </c:pt>
              </c:numCache>
            </c:numRef>
          </c:xVal>
          <c:yVal>
            <c:numRef>
              <c:f>DemandSupply!$H$3</c:f>
              <c:numCache>
                <c:formatCode>General</c:formatCode>
                <c:ptCount val="1"/>
                <c:pt idx="0">
                  <c:v>2.381</c:v>
                </c:pt>
              </c:numCache>
            </c:numRef>
          </c:yVal>
          <c:smooth val="1"/>
        </c:ser>
        <c:axId val="26673281"/>
        <c:axId val="12008786"/>
      </c:scatterChart>
      <c:valAx>
        <c:axId val="26673281"/>
        <c:scaling>
          <c:orientation val="minMax"/>
        </c:scaling>
        <c:delete val="0"/>
        <c:axPos val="b"/>
        <c:majorGridlines>
          <c:spPr>
            <a:ln w="18360">
              <a:solidFill>
                <a:srgbClr val="77216f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314004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2008786"/>
        <c:crossesAt val="0"/>
        <c:crossBetween val="midCat"/>
      </c:valAx>
      <c:valAx>
        <c:axId val="12008786"/>
        <c:scaling>
          <c:orientation val="minMax"/>
        </c:scaling>
        <c:delete val="0"/>
        <c:axPos val="l"/>
        <c:majorGridlines>
          <c:spPr>
            <a:ln w="18360">
              <a:solidFill>
                <a:srgbClr val="77216f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314004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673281"/>
        <c:crossesAt val="0"/>
        <c:crossBetween val="midCat"/>
      </c:valAx>
      <c:spPr>
        <a:gradFill>
          <a:gsLst>
            <a:gs pos="0">
              <a:srgbClr val="3f4f3d"/>
            </a:gs>
            <a:gs pos="100000">
              <a:srgbClr val="83a67f"/>
            </a:gs>
          </a:gsLst>
          <a:lin ang="1800000"/>
        </a:gradFill>
        <a:ln w="18360">
          <a:solidFill>
            <a:srgbClr val="579d1c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  <c:dispBlanksAs val="gap"/>
  </c:chart>
  <c:spPr>
    <a:solidFill>
      <a:srgbClr val="ffffcc">
        <a:alpha val="60000"/>
      </a:srgbClr>
    </a:solidFill>
    <a:ln w="18360">
      <a:solidFill>
        <a:srgbClr val="006600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11554666553177"/>
          <c:y val="0.0438479174627436"/>
          <c:w val="0.923096565519002"/>
          <c:h val="0.774168895682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DemandSupply!$B$3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circle"/>
            <c:size val="3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5b9bd5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DemandSupply!$A$4:$A$11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xVal>
          <c:yVal>
            <c:numRef>
              <c:f>DemandSupply!$B$4:$B$11</c:f>
              <c:numCache>
                <c:formatCode>General</c:formatCode>
                <c:ptCount val="8"/>
                <c:pt idx="0">
                  <c:v>105</c:v>
                </c:pt>
                <c:pt idx="1">
                  <c:v>77</c:v>
                </c:pt>
                <c:pt idx="2">
                  <c:v>68</c:v>
                </c:pt>
                <c:pt idx="3">
                  <c:v>43</c:v>
                </c:pt>
                <c:pt idx="4">
                  <c:v>37</c:v>
                </c:pt>
                <c:pt idx="5">
                  <c:v>22</c:v>
                </c:pt>
                <c:pt idx="6">
                  <c:v>18</c:v>
                </c:pt>
                <c:pt idx="7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DemandSupply!$C$3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669900"/>
            </a:solidFill>
            <a:ln w="36720">
              <a:solidFill>
                <a:srgbClr val="669900"/>
              </a:solidFill>
              <a:round/>
            </a:ln>
          </c:spPr>
          <c:marker>
            <c:symbol val="circle"/>
            <c:size val="3"/>
            <c:spPr>
              <a:solidFill>
                <a:srgbClr val="6699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66cc00"/>
                </a:solidFill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DemandSupply!$A$4:$A$11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xVal>
          <c:yVal>
            <c:numRef>
              <c:f>DemandSupply!$C$4:$C$11</c:f>
              <c:numCache>
                <c:formatCode>General</c:formatCode>
                <c:ptCount val="8"/>
                <c:pt idx="0">
                  <c:v>15</c:v>
                </c:pt>
                <c:pt idx="1">
                  <c:v>27</c:v>
                </c:pt>
                <c:pt idx="2">
                  <c:v>38</c:v>
                </c:pt>
                <c:pt idx="3">
                  <c:v>45</c:v>
                </c:pt>
                <c:pt idx="4">
                  <c:v>65</c:v>
                </c:pt>
                <c:pt idx="5">
                  <c:v>79</c:v>
                </c:pt>
                <c:pt idx="6">
                  <c:v>88</c:v>
                </c:pt>
                <c:pt idx="7">
                  <c:v>102</c:v>
                </c:pt>
              </c:numCache>
            </c:numRef>
          </c:yVal>
          <c:smooth val="1"/>
        </c:ser>
        <c:axId val="52641825"/>
        <c:axId val="97003528"/>
      </c:scatterChart>
      <c:valAx>
        <c:axId val="5264182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14004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003528"/>
        <c:crosses val="autoZero"/>
        <c:crossBetween val="midCat"/>
      </c:valAx>
      <c:valAx>
        <c:axId val="97003528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14004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641825"/>
        <c:crosses val="autoZero"/>
        <c:crossBetween val="midCat"/>
      </c:valAx>
      <c:spPr>
        <a:gradFill>
          <a:gsLst>
            <a:gs pos="0">
              <a:srgbClr val="3f4f3d"/>
            </a:gs>
            <a:gs pos="100000">
              <a:srgbClr val="83a67f"/>
            </a:gs>
          </a:gsLst>
          <a:lin ang="1800000"/>
        </a:gradFill>
        <a:ln w="18360">
          <a:solidFill>
            <a:srgbClr val="006699"/>
          </a:solidFill>
          <a:round/>
        </a:ln>
      </c:spPr>
    </c:plotArea>
    <c:legend>
      <c:layout>
        <c:manualLayout>
          <c:xMode val="edge"/>
          <c:yMode val="edge"/>
          <c:x val="0.0501361933946204"/>
          <c:y val="0.78704499856692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cc"/>
    </a:solidFill>
    <a:ln w="36720">
      <a:solidFill>
        <a:srgbClr val="314004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36119711042312"/>
          <c:y val="0.0456370065946669"/>
          <c:w val="0.701135190918473"/>
          <c:h val="0.87479690337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DemandSupply!$D$3</c:f>
              <c:strCache>
                <c:ptCount val="1"/>
                <c:pt idx="0">
                  <c:v>Demand function</c:v>
                </c:pt>
              </c:strCache>
            </c:strRef>
          </c:tx>
          <c:spPr>
            <a:solidFill>
              <a:srgbClr val="0084d1"/>
            </a:solidFill>
            <a:ln w="1836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DemandSupply!$D$4:$D$11</c:f>
              <c:numCache>
                <c:formatCode>General</c:formatCode>
                <c:ptCount val="8"/>
                <c:pt idx="0">
                  <c:v>130.68</c:v>
                </c:pt>
                <c:pt idx="1">
                  <c:v>81.6536618797376</c:v>
                </c:pt>
                <c:pt idx="2">
                  <c:v>49.7360617940209</c:v>
                </c:pt>
                <c:pt idx="3">
                  <c:v>38.0112830718631</c:v>
                </c:pt>
                <c:pt idx="4">
                  <c:v>29.5801644812833</c:v>
                </c:pt>
                <c:pt idx="5">
                  <c:v>24.7374327640914</c:v>
                </c:pt>
                <c:pt idx="6">
                  <c:v>18.88784385652</c:v>
                </c:pt>
                <c:pt idx="7">
                  <c:v>14.9066209472275</c:v>
                </c:pt>
              </c:numCache>
            </c:numRef>
          </c:xVal>
          <c:yVal>
            <c:numRef>
              <c:f>DemandSupply!$A$4:$A$11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RespectTaxes!$L$6:$L$6</c:f>
              <c:strCache>
                <c:ptCount val="1"/>
                <c:pt idx="0">
                  <c:v>P**=</c:v>
                </c:pt>
              </c:strCache>
            </c:strRef>
          </c:tx>
          <c:spPr>
            <a:solidFill>
              <a:srgbClr val="ff3300"/>
            </a:solidFill>
            <a:ln w="36720">
              <a:solidFill>
                <a:srgbClr val="ff3300"/>
              </a:solidFill>
              <a:round/>
            </a:ln>
          </c:spPr>
          <c:marker>
            <c:symbol val="x"/>
            <c:size val="10"/>
            <c:spPr>
              <a:solidFill>
                <a:srgbClr val="ff33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RespectTaxes!$M$7:$M$7</c:f>
              <c:numCache>
                <c:formatCode>General</c:formatCode>
                <c:ptCount val="1"/>
                <c:pt idx="0">
                  <c:v>44.6026639602674</c:v>
                </c:pt>
              </c:numCache>
            </c:numRef>
          </c:xVal>
          <c:yVal>
            <c:numRef>
              <c:f>RespectTaxes!$M$6:$M$6</c:f>
              <c:numCache>
                <c:formatCode>General</c:formatCode>
                <c:ptCount val="1"/>
                <c:pt idx="0">
                  <c:v>2.5265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RespectTaxes!$F$3:$F$3</c:f>
              <c:strCache>
                <c:ptCount val="1"/>
                <c:pt idx="0">
                  <c:v>Taxes</c:v>
                </c:pt>
              </c:strCache>
            </c:strRef>
          </c:tx>
          <c:spPr>
            <a:solidFill>
              <a:srgbClr val="ffd320">
                <a:alpha val="95000"/>
              </a:srgbClr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12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RespectTaxes!$F$4:$F$11</c:f>
              <c:numCache>
                <c:formatCode>General</c:formatCode>
                <c:ptCount val="8"/>
                <c:pt idx="0">
                  <c:v>-10.2788085612159</c:v>
                </c:pt>
                <c:pt idx="1">
                  <c:v>15.2838550811328</c:v>
                </c:pt>
                <c:pt idx="2">
                  <c:v>39.5104754441082</c:v>
                </c:pt>
                <c:pt idx="3">
                  <c:v>51.9534679964492</c:v>
                </c:pt>
                <c:pt idx="4">
                  <c:v>63.2604445587611</c:v>
                </c:pt>
                <c:pt idx="5">
                  <c:v>71.1832183996303</c:v>
                </c:pt>
                <c:pt idx="6">
                  <c:v>82.9668462102646</c:v>
                </c:pt>
                <c:pt idx="7">
                  <c:v>93.1688045445297</c:v>
                </c:pt>
              </c:numCache>
            </c:numRef>
          </c:xVal>
          <c:yVal>
            <c:numRef>
              <c:f>RespectTaxes!$A$4:$A$11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DemandSupply!$E$3</c:f>
              <c:strCache>
                <c:ptCount val="1"/>
                <c:pt idx="0">
                  <c:v>Supple function</c:v>
                </c:pt>
              </c:strCache>
            </c:strRef>
          </c:tx>
          <c:spPr>
            <a:solidFill>
              <a:srgbClr val="336633"/>
            </a:solidFill>
            <a:ln w="19080">
              <a:solidFill>
                <a:srgbClr val="336633"/>
              </a:solidFill>
              <a:round/>
            </a:ln>
          </c:spPr>
          <c:marker>
            <c:symbol val="square"/>
            <c:size val="5"/>
            <c:spPr>
              <a:solidFill>
                <a:srgbClr val="336633"/>
              </a:solidFill>
            </c:spPr>
          </c:marker>
          <c:dLbls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DemandSupply!$E$4:$E$11</c:f>
              <c:numCache>
                <c:formatCode>General</c:formatCode>
                <c:ptCount val="8"/>
                <c:pt idx="0">
                  <c:v>6.637</c:v>
                </c:pt>
                <c:pt idx="1">
                  <c:v>25.866750403181</c:v>
                </c:pt>
                <c:pt idx="2">
                  <c:v>46.1388812279694</c:v>
                </c:pt>
                <c:pt idx="3">
                  <c:v>57.1323972968977</c:v>
                </c:pt>
                <c:pt idx="4">
                  <c:v>67.3870809284221</c:v>
                </c:pt>
                <c:pt idx="5">
                  <c:v>74.6978927301815</c:v>
                </c:pt>
                <c:pt idx="6">
                  <c:v>85.7303307545155</c:v>
                </c:pt>
                <c:pt idx="7">
                  <c:v>95.4098387626056</c:v>
                </c:pt>
              </c:numCache>
            </c:numRef>
          </c:xVal>
          <c:yVal>
            <c:numRef>
              <c:f>DemandSupply!$A$4:$A$11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DemandSupply!$G$3</c:f>
              <c:strCache>
                <c:ptCount val="1"/>
                <c:pt idx="0">
                  <c:v>P* =</c:v>
                </c:pt>
              </c:strCache>
            </c:strRef>
          </c:tx>
          <c:spPr>
            <a:solidFill>
              <a:srgbClr val="ff950e"/>
            </a:solidFill>
            <a:ln w="18360">
              <a:solidFill>
                <a:srgbClr val="ff950e"/>
              </a:solidFill>
              <a:round/>
            </a:ln>
          </c:spPr>
          <c:marker>
            <c:symbol val="star"/>
            <c:size val="16"/>
            <c:spPr>
              <a:solidFill>
                <a:srgbClr val="ff950e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DemandSupply!$H$4</c:f>
              <c:numCache>
                <c:formatCode>General</c:formatCode>
                <c:ptCount val="1"/>
                <c:pt idx="0">
                  <c:v>47.7790544581659</c:v>
                </c:pt>
              </c:numCache>
            </c:numRef>
          </c:xVal>
          <c:yVal>
            <c:numRef>
              <c:f>DemandSupply!$H$3</c:f>
              <c:numCache>
                <c:formatCode>General</c:formatCode>
                <c:ptCount val="1"/>
                <c:pt idx="0">
                  <c:v>2.381</c:v>
                </c:pt>
              </c:numCache>
            </c:numRef>
          </c:yVal>
          <c:smooth val="1"/>
        </c:ser>
        <c:axId val="17037126"/>
        <c:axId val="35399380"/>
      </c:scatterChart>
      <c:valAx>
        <c:axId val="17037126"/>
        <c:scaling>
          <c:orientation val="minMax"/>
        </c:scaling>
        <c:delete val="0"/>
        <c:axPos val="b"/>
        <c:majorGridlines>
          <c:spPr>
            <a:ln w="18360">
              <a:solidFill>
                <a:srgbClr val="314004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35399380"/>
        <c:crossesAt val="0"/>
        <c:crossBetween val="midCat"/>
      </c:valAx>
      <c:valAx>
        <c:axId val="35399380"/>
        <c:scaling>
          <c:orientation val="minMax"/>
        </c:scaling>
        <c:delete val="0"/>
        <c:axPos val="l"/>
        <c:majorGridlines>
          <c:spPr>
            <a:ln w="18360">
              <a:solidFill>
                <a:srgbClr val="314004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037126"/>
        <c:crossesAt val="0"/>
        <c:crossBetween val="midCat"/>
      </c:valAx>
      <c:spPr>
        <a:gradFill>
          <a:gsLst>
            <a:gs pos="0">
              <a:srgbClr val="3f4f3d"/>
            </a:gs>
            <a:gs pos="100000">
              <a:srgbClr val="83a67f"/>
            </a:gs>
          </a:gsLst>
          <a:lin ang="1800000"/>
        </a:gradFill>
        <a:ln w="18360">
          <a:solidFill>
            <a:srgbClr val="579d1c"/>
          </a:solidFill>
          <a:round/>
        </a:ln>
      </c:spPr>
    </c:plotArea>
    <c:legend>
      <c:layout>
        <c:manualLayout>
          <c:xMode val="edge"/>
          <c:yMode val="edge"/>
          <c:x val="0.785603715170279"/>
          <c:y val="0.116219057631654"/>
        </c:manualLayout>
      </c:layout>
      <c:spPr>
        <a:noFill/>
        <a:ln w="25560">
          <a:noFill/>
        </a:ln>
      </c:spPr>
    </c:legend>
    <c:plotVisOnly val="1"/>
    <c:dispBlanksAs val="gap"/>
  </c:chart>
  <c:spPr>
    <a:solidFill>
      <a:srgbClr val="ffffcc">
        <a:alpha val="60000"/>
      </a:srgbClr>
    </a:solidFill>
    <a:ln w="18360">
      <a:solidFill>
        <a:srgbClr val="0066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386640</xdr:colOff>
      <xdr:row>15</xdr:row>
      <xdr:rowOff>150120</xdr:rowOff>
    </xdr:from>
    <xdr:to>
      <xdr:col>7</xdr:col>
      <xdr:colOff>691920</xdr:colOff>
      <xdr:row>39</xdr:row>
      <xdr:rowOff>32400</xdr:rowOff>
    </xdr:to>
    <xdr:graphicFrame>
      <xdr:nvGraphicFramePr>
        <xdr:cNvPr id="0" name="Диаграмма 1"/>
        <xdr:cNvGraphicFramePr/>
      </xdr:nvGraphicFramePr>
      <xdr:xfrm>
        <a:off x="386640" y="6435720"/>
        <a:ext cx="8852760" cy="408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358200</xdr:colOff>
      <xdr:row>11</xdr:row>
      <xdr:rowOff>123120</xdr:rowOff>
    </xdr:from>
    <xdr:to>
      <xdr:col>14</xdr:col>
      <xdr:colOff>234360</xdr:colOff>
      <xdr:row>35</xdr:row>
      <xdr:rowOff>3960</xdr:rowOff>
    </xdr:to>
    <xdr:graphicFrame>
      <xdr:nvGraphicFramePr>
        <xdr:cNvPr id="1" name="Диаграмма 2"/>
        <xdr:cNvGraphicFramePr/>
      </xdr:nvGraphicFramePr>
      <xdr:xfrm>
        <a:off x="10386000" y="5707800"/>
        <a:ext cx="7049160" cy="40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311400</xdr:colOff>
      <xdr:row>14</xdr:row>
      <xdr:rowOff>4320</xdr:rowOff>
    </xdr:from>
    <xdr:to>
      <xdr:col>6</xdr:col>
      <xdr:colOff>279360</xdr:colOff>
      <xdr:row>35</xdr:row>
      <xdr:rowOff>91800</xdr:rowOff>
    </xdr:to>
    <xdr:graphicFrame>
      <xdr:nvGraphicFramePr>
        <xdr:cNvPr id="2" name="Диаграмма 1"/>
        <xdr:cNvGraphicFramePr/>
      </xdr:nvGraphicFramePr>
      <xdr:xfrm>
        <a:off x="311400" y="3271320"/>
        <a:ext cx="845892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394560</xdr:colOff>
      <xdr:row>14</xdr:row>
      <xdr:rowOff>170640</xdr:rowOff>
    </xdr:from>
    <xdr:to>
      <xdr:col>12</xdr:col>
      <xdr:colOff>1782000</xdr:colOff>
      <xdr:row>36</xdr:row>
      <xdr:rowOff>81360</xdr:rowOff>
    </xdr:to>
    <xdr:graphicFrame>
      <xdr:nvGraphicFramePr>
        <xdr:cNvPr id="3" name="Диаграмма 2"/>
        <xdr:cNvGraphicFramePr/>
      </xdr:nvGraphicFramePr>
      <xdr:xfrm>
        <a:off x="10703520" y="3437640"/>
        <a:ext cx="8365680" cy="376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Y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8.81376518218623"/>
    <col collapsed="false" hidden="false" max="2" min="2" style="0" width="13.004048582996"/>
    <col collapsed="false" hidden="false" max="3" min="3" style="0" width="8.81376518218623"/>
    <col collapsed="false" hidden="false" max="4" min="4" style="0" width="25.4655870445344"/>
    <col collapsed="false" hidden="false" max="5" min="5" style="0" width="18.4898785425101"/>
    <col collapsed="false" hidden="false" max="6" min="6" style="0" width="8.81376518218623"/>
    <col collapsed="false" hidden="false" max="7" min="7" style="0" width="12.7327935222672"/>
    <col collapsed="false" hidden="false" max="8" min="8" style="0" width="16.6477732793522"/>
    <col collapsed="false" hidden="false" max="9" min="9" style="0" width="14.9311740890688"/>
    <col collapsed="false" hidden="false" max="10" min="10" style="0" width="20.4453441295547"/>
    <col collapsed="false" hidden="false" max="11" min="11" style="0" width="18.8542510121457"/>
    <col collapsed="false" hidden="false" max="259" min="12" style="0" width="8.81376518218623"/>
    <col collapsed="false" hidden="false" max="260" min="260" style="0" width="10.2834008097166"/>
    <col collapsed="false" hidden="false" max="515" min="261" style="0" width="8.81376518218623"/>
    <col collapsed="false" hidden="false" max="516" min="516" style="0" width="10.2834008097166"/>
    <col collapsed="false" hidden="false" max="771" min="517" style="0" width="8.81376518218623"/>
    <col collapsed="false" hidden="false" max="772" min="772" style="0" width="10.2834008097166"/>
    <col collapsed="false" hidden="false" max="1025" min="773" style="0" width="8.81376518218623"/>
  </cols>
  <sheetData>
    <row r="1" customFormat="false" ht="10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</row>
    <row r="2" customFormat="false" ht="38.75" hidden="false" customHeight="true" outlineLevel="0" collapsed="false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</row>
    <row r="3" customFormat="false" ht="33.6" hidden="false" customHeight="true" outlineLevel="0" collapsed="false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3"/>
      <c r="G3" s="4" t="s">
        <v>7</v>
      </c>
      <c r="H3" s="8" t="n">
        <v>2.381</v>
      </c>
      <c r="I3" s="5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</row>
    <row r="4" customFormat="false" ht="32.55" hidden="false" customHeight="true" outlineLevel="0" collapsed="false">
      <c r="A4" s="9" t="n">
        <v>1</v>
      </c>
      <c r="B4" s="9" t="n">
        <v>105</v>
      </c>
      <c r="C4" s="9" t="n">
        <v>15</v>
      </c>
      <c r="D4" s="10" t="n">
        <f aca="false">130.68*POWER(A4,-1.159816)</f>
        <v>130.68</v>
      </c>
      <c r="E4" s="10" t="n">
        <f aca="false">47.4264*LN(A4)+6.637</f>
        <v>6.637</v>
      </c>
      <c r="F4" s="3"/>
      <c r="G4" s="4" t="s">
        <v>8</v>
      </c>
      <c r="H4" s="11" t="n">
        <f aca="false">130.68*POWER(H3,-1.159816)</f>
        <v>47.7790544581659</v>
      </c>
      <c r="I4" s="5"/>
      <c r="J4" s="5"/>
      <c r="K4" s="5"/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</row>
    <row r="5" customFormat="false" ht="32.55" hidden="false" customHeight="true" outlineLevel="0" collapsed="false">
      <c r="A5" s="13" t="n">
        <v>1.5</v>
      </c>
      <c r="B5" s="13" t="n">
        <v>77</v>
      </c>
      <c r="C5" s="13" t="n">
        <v>27</v>
      </c>
      <c r="D5" s="14" t="n">
        <f aca="false">130.68*POWER(A5,-1.159816)</f>
        <v>81.6536618797376</v>
      </c>
      <c r="E5" s="14" t="n">
        <f aca="false">47.4264*LN(A5)+6.637</f>
        <v>25.866750403181</v>
      </c>
      <c r="F5" s="3"/>
      <c r="G5" s="4" t="s">
        <v>9</v>
      </c>
      <c r="H5" s="11" t="n">
        <f aca="false">47.4264*LN(H3)+6.637</f>
        <v>47.7803774427061</v>
      </c>
      <c r="I5" s="5"/>
      <c r="J5" s="5"/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</row>
    <row r="6" customFormat="false" ht="32.55" hidden="false" customHeight="true" outlineLevel="0" collapsed="false">
      <c r="A6" s="13" t="n">
        <v>2.3</v>
      </c>
      <c r="B6" s="13" t="n">
        <v>68</v>
      </c>
      <c r="C6" s="13" t="n">
        <v>38</v>
      </c>
      <c r="D6" s="14" t="n">
        <f aca="false">130.68*POWER(A6,-1.159816)</f>
        <v>49.7360617940209</v>
      </c>
      <c r="E6" s="14" t="n">
        <f aca="false">47.4264*LN(A6)+6.637</f>
        <v>46.1388812279694</v>
      </c>
      <c r="F6" s="3"/>
      <c r="G6" s="4" t="s">
        <v>10</v>
      </c>
      <c r="H6" s="8" t="n">
        <f aca="false">H4-H5</f>
        <v>-0.00132298454026625</v>
      </c>
      <c r="I6" s="5"/>
      <c r="J6" s="5"/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</row>
    <row r="7" customFormat="false" ht="32.55" hidden="false" customHeight="true" outlineLevel="0" collapsed="false">
      <c r="A7" s="13" t="n">
        <v>2.9</v>
      </c>
      <c r="B7" s="13" t="n">
        <v>43</v>
      </c>
      <c r="C7" s="13" t="n">
        <v>45</v>
      </c>
      <c r="D7" s="14" t="n">
        <f aca="false">130.68*POWER(A7,-1.159816)</f>
        <v>38.0112830718631</v>
      </c>
      <c r="E7" s="14" t="n">
        <f aca="false">47.4264*LN(A7)+6.637</f>
        <v>57.1323972968977</v>
      </c>
      <c r="F7" s="3"/>
      <c r="G7" s="5"/>
      <c r="H7" s="5"/>
      <c r="I7" s="5"/>
      <c r="J7" s="5"/>
      <c r="K7" s="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</row>
    <row r="8" customFormat="false" ht="32.55" hidden="false" customHeight="true" outlineLevel="0" collapsed="false">
      <c r="A8" s="13" t="n">
        <v>3.6</v>
      </c>
      <c r="B8" s="13" t="n">
        <v>37</v>
      </c>
      <c r="C8" s="13" t="n">
        <v>65</v>
      </c>
      <c r="D8" s="14" t="n">
        <f aca="false">130.68*POWER(A8,-1.159816)</f>
        <v>29.5801644812833</v>
      </c>
      <c r="E8" s="14" t="n">
        <f aca="false">47.4264*LN(A8)+6.637</f>
        <v>67.3870809284221</v>
      </c>
      <c r="F8" s="3"/>
      <c r="G8" s="15" t="s">
        <v>11</v>
      </c>
      <c r="H8" s="15"/>
      <c r="I8" s="15"/>
      <c r="J8" s="15" t="s">
        <v>12</v>
      </c>
      <c r="K8" s="1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</row>
    <row r="9" customFormat="false" ht="32.05" hidden="false" customHeight="true" outlineLevel="0" collapsed="false">
      <c r="A9" s="13" t="n">
        <v>4.2</v>
      </c>
      <c r="B9" s="13" t="n">
        <v>22</v>
      </c>
      <c r="C9" s="13" t="n">
        <v>79</v>
      </c>
      <c r="D9" s="14" t="n">
        <f aca="false">130.68*POWER(A9,-1.159816)</f>
        <v>24.7374327640914</v>
      </c>
      <c r="E9" s="14" t="n">
        <f aca="false">47.4264*LN(A9)+6.637</f>
        <v>74.6978927301815</v>
      </c>
      <c r="F9" s="3"/>
      <c r="G9" s="16" t="s">
        <v>13</v>
      </c>
      <c r="H9" s="16" t="n">
        <f aca="false">(130.68*-1.16*POWER(H3,-1.16-1))*(H3/H4)</f>
        <v>-1.15981485118754</v>
      </c>
      <c r="I9" s="17" t="str">
        <f aca="false">IF(H9&gt;H10,"Market is stable",IF(H9&lt;H10,"Market is not stable","Market is quasi-stable"))</f>
        <v>Market is not stable</v>
      </c>
      <c r="J9" s="17"/>
      <c r="K9" s="1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</row>
    <row r="10" customFormat="false" ht="32.55" hidden="false" customHeight="true" outlineLevel="0" collapsed="false">
      <c r="A10" s="13" t="n">
        <v>5.3</v>
      </c>
      <c r="B10" s="13" t="n">
        <v>18</v>
      </c>
      <c r="C10" s="13" t="n">
        <v>88</v>
      </c>
      <c r="D10" s="14" t="n">
        <f aca="false">130.68*POWER(A10,-1.159816)</f>
        <v>18.88784385652</v>
      </c>
      <c r="E10" s="14" t="n">
        <f aca="false">47.4264*LN(A10)+6.637</f>
        <v>85.7303307545155</v>
      </c>
      <c r="F10" s="3"/>
      <c r="G10" s="16" t="s">
        <v>14</v>
      </c>
      <c r="H10" s="16" t="n">
        <f aca="false">ABS((62.984/H3)*(H3/H4))</f>
        <v>1.31823454261003</v>
      </c>
      <c r="I10" s="5"/>
      <c r="J10" s="5"/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</row>
    <row r="11" customFormat="false" ht="32.05" hidden="false" customHeight="true" outlineLevel="0" collapsed="false">
      <c r="A11" s="18" t="n">
        <v>6.5</v>
      </c>
      <c r="B11" s="18" t="n">
        <v>12</v>
      </c>
      <c r="C11" s="18" t="n">
        <v>102</v>
      </c>
      <c r="D11" s="19" t="n">
        <f aca="false">130.68*POWER(A11,-1.159816)</f>
        <v>14.9066209472275</v>
      </c>
      <c r="E11" s="19" t="n">
        <f aca="false">47.4264*LN(A11)+6.637</f>
        <v>95.4098387626056</v>
      </c>
      <c r="F11" s="3"/>
      <c r="G11" s="3"/>
      <c r="H11" s="3"/>
      <c r="I11" s="3"/>
      <c r="J11" s="3"/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20"/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"/>
      <c r="J13" s="20"/>
      <c r="K13" s="20"/>
      <c r="L13" s="20"/>
      <c r="M13" s="20"/>
      <c r="N13" s="20"/>
      <c r="O13" s="20"/>
      <c r="P13" s="20"/>
      <c r="Q13" s="20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</row>
  </sheetData>
  <mergeCells count="7">
    <mergeCell ref="A1:J1"/>
    <mergeCell ref="G2:H2"/>
    <mergeCell ref="G8:I8"/>
    <mergeCell ref="J8:K8"/>
    <mergeCell ref="I9:K9"/>
    <mergeCell ref="A13:H36"/>
    <mergeCell ref="J13:Q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F59" activeCellId="0" sqref="F59"/>
    </sheetView>
  </sheetViews>
  <sheetFormatPr defaultRowHeight="12.8"/>
  <cols>
    <col collapsed="false" hidden="false" max="3" min="1" style="0" width="9.30364372469636"/>
    <col collapsed="false" hidden="false" max="4" min="4" style="0" width="22.8947368421053"/>
    <col collapsed="false" hidden="false" max="5" min="5" style="0" width="27.4210526315789"/>
    <col collapsed="false" hidden="false" max="6" min="6" style="0" width="17.2591093117409"/>
    <col collapsed="false" hidden="false" max="7" min="7" style="0" width="20.4453441295547"/>
    <col collapsed="false" hidden="false" max="8" min="8" style="0" width="16.8947368421053"/>
    <col collapsed="false" hidden="false" max="9" min="9" style="0" width="10.6558704453441"/>
    <col collapsed="false" hidden="false" max="10" min="10" style="0" width="15.668016194332"/>
    <col collapsed="false" hidden="false" max="11" min="11" style="0" width="20.0728744939271"/>
    <col collapsed="false" hidden="false" max="12" min="12" style="0" width="15.1821862348178"/>
    <col collapsed="false" hidden="false" max="13" min="13" style="0" width="31.165991902834"/>
    <col collapsed="false" hidden="false" max="1025" min="14" style="0" width="9.30364372469636"/>
  </cols>
  <sheetData>
    <row r="1" customFormat="false" ht="68.6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4" t="s">
        <v>1</v>
      </c>
      <c r="H2" s="4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customFormat="false" ht="13.8" hidden="false" customHeight="false" outlineLevel="0" collapsed="false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21" t="s">
        <v>15</v>
      </c>
      <c r="G3" s="4" t="s">
        <v>7</v>
      </c>
      <c r="H3" s="8" t="n">
        <v>2.381</v>
      </c>
      <c r="I3" s="2"/>
      <c r="J3" s="2"/>
      <c r="K3" s="2"/>
      <c r="L3" s="22" t="s">
        <v>16</v>
      </c>
      <c r="M3" s="23" t="n">
        <v>0.3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customFormat="false" ht="14.95" hidden="false" customHeight="false" outlineLevel="0" collapsed="false">
      <c r="A4" s="9" t="n">
        <v>1</v>
      </c>
      <c r="B4" s="9" t="n">
        <v>105</v>
      </c>
      <c r="C4" s="9" t="n">
        <v>15</v>
      </c>
      <c r="D4" s="10" t="n">
        <f aca="false">130.68*POWER(A4,-1.159816)</f>
        <v>130.68</v>
      </c>
      <c r="E4" s="10" t="n">
        <f aca="false">47.4264*LN(A4)+6.637</f>
        <v>6.637</v>
      </c>
      <c r="F4" s="23" t="n">
        <f aca="false">47.4264*LN(A4-$M$3)+6.637</f>
        <v>-10.2788085612159</v>
      </c>
      <c r="G4" s="4" t="s">
        <v>8</v>
      </c>
      <c r="H4" s="11" t="n">
        <f aca="false">130.68*POWER(H3,-1.159816)</f>
        <v>47.7790544581659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customFormat="false" ht="14.95" hidden="false" customHeight="false" outlineLevel="0" collapsed="false">
      <c r="A5" s="13" t="n">
        <v>1.5</v>
      </c>
      <c r="B5" s="13" t="n">
        <v>77</v>
      </c>
      <c r="C5" s="13" t="n">
        <v>27</v>
      </c>
      <c r="D5" s="14" t="n">
        <f aca="false">130.68*POWER(A5,-1.159816)</f>
        <v>81.6536618797376</v>
      </c>
      <c r="E5" s="14" t="n">
        <f aca="false">47.4264*LN(A5)+6.637</f>
        <v>25.866750403181</v>
      </c>
      <c r="F5" s="23" t="n">
        <f aca="false">47.4264*LN(A5-$M$3)+6.637</f>
        <v>15.2838550811328</v>
      </c>
      <c r="G5" s="4" t="s">
        <v>9</v>
      </c>
      <c r="H5" s="11" t="n">
        <f aca="false">47.4264*LN(H3)+6.637</f>
        <v>47.7803774427061</v>
      </c>
      <c r="I5" s="2"/>
      <c r="J5" s="2"/>
      <c r="K5" s="2"/>
      <c r="L5" s="24" t="s">
        <v>17</v>
      </c>
      <c r="M5" s="2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customFormat="false" ht="14.95" hidden="false" customHeight="false" outlineLevel="0" collapsed="false">
      <c r="A6" s="13" t="n">
        <v>2.3</v>
      </c>
      <c r="B6" s="13" t="n">
        <v>68</v>
      </c>
      <c r="C6" s="13" t="n">
        <v>38</v>
      </c>
      <c r="D6" s="14" t="n">
        <f aca="false">130.68*POWER(A6,-1.159816)</f>
        <v>49.7360617940209</v>
      </c>
      <c r="E6" s="14" t="n">
        <f aca="false">47.4264*LN(A6)+6.637</f>
        <v>46.1388812279694</v>
      </c>
      <c r="F6" s="23" t="n">
        <f aca="false">47.4264*LN(A6-$M$3)+6.637</f>
        <v>39.5104754441082</v>
      </c>
      <c r="G6" s="4" t="s">
        <v>10</v>
      </c>
      <c r="H6" s="8" t="n">
        <f aca="false">H4-H5</f>
        <v>-0.00132298454026625</v>
      </c>
      <c r="I6" s="2"/>
      <c r="J6" s="2"/>
      <c r="K6" s="2"/>
      <c r="L6" s="25" t="s">
        <v>18</v>
      </c>
      <c r="M6" s="26" t="n">
        <v>2.5265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customFormat="false" ht="14.95" hidden="false" customHeight="false" outlineLevel="0" collapsed="false">
      <c r="A7" s="13" t="n">
        <v>2.9</v>
      </c>
      <c r="B7" s="13" t="n">
        <v>43</v>
      </c>
      <c r="C7" s="13" t="n">
        <v>45</v>
      </c>
      <c r="D7" s="14" t="n">
        <f aca="false">130.68*POWER(A7,-1.159816)</f>
        <v>38.0112830718631</v>
      </c>
      <c r="E7" s="14" t="n">
        <f aca="false">47.4264*LN(A7)+6.637</f>
        <v>57.1323972968977</v>
      </c>
      <c r="F7" s="23" t="n">
        <f aca="false">47.4264*LN(A7-$M$3)+6.637</f>
        <v>51.9534679964492</v>
      </c>
      <c r="G7" s="2"/>
      <c r="H7" s="2"/>
      <c r="I7" s="2"/>
      <c r="J7" s="2"/>
      <c r="K7" s="2"/>
      <c r="L7" s="25" t="s">
        <v>19</v>
      </c>
      <c r="M7" s="26" t="n">
        <f aca="false">130.68*POWER(M6,-1.159816)</f>
        <v>44.6026639602674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customFormat="false" ht="14.95" hidden="false" customHeight="false" outlineLevel="0" collapsed="false">
      <c r="A8" s="13" t="n">
        <v>3.6</v>
      </c>
      <c r="B8" s="13" t="n">
        <v>37</v>
      </c>
      <c r="C8" s="13" t="n">
        <v>65</v>
      </c>
      <c r="D8" s="14" t="n">
        <f aca="false">130.68*POWER(A8,-1.159816)</f>
        <v>29.5801644812833</v>
      </c>
      <c r="E8" s="14" t="n">
        <f aca="false">47.4264*LN(A8)+6.637</f>
        <v>67.3870809284221</v>
      </c>
      <c r="F8" s="23" t="n">
        <f aca="false">47.4264*LN(A8-$M$3)+6.637</f>
        <v>63.2604445587611</v>
      </c>
      <c r="G8" s="15" t="s">
        <v>11</v>
      </c>
      <c r="H8" s="15"/>
      <c r="I8" s="15"/>
      <c r="J8" s="15" t="s">
        <v>12</v>
      </c>
      <c r="K8" s="15"/>
      <c r="L8" s="25" t="s">
        <v>20</v>
      </c>
      <c r="M8" s="26" t="n">
        <f aca="false">47.4264*LN(M6-$M$3)+6.637</f>
        <v>44.5985534642826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customFormat="false" ht="14.95" hidden="false" customHeight="false" outlineLevel="0" collapsed="false">
      <c r="A9" s="13" t="n">
        <v>4.2</v>
      </c>
      <c r="B9" s="13" t="n">
        <v>22</v>
      </c>
      <c r="C9" s="13" t="n">
        <v>79</v>
      </c>
      <c r="D9" s="14" t="n">
        <f aca="false">130.68*POWER(A9,-1.159816)</f>
        <v>24.7374327640914</v>
      </c>
      <c r="E9" s="14" t="n">
        <f aca="false">47.4264*LN(A9)+6.637</f>
        <v>74.6978927301815</v>
      </c>
      <c r="F9" s="23" t="n">
        <f aca="false">47.4264*LN(A9-$M$3)+6.637</f>
        <v>71.1832183996303</v>
      </c>
      <c r="G9" s="16" t="s">
        <v>13</v>
      </c>
      <c r="H9" s="16" t="n">
        <f aca="false">(137.16*-1.147*POWER(H3,-1.147-1))*(H3/H4)</f>
        <v>-1.21733558362187</v>
      </c>
      <c r="I9" s="17" t="str">
        <f aca="false">IF(H9&gt;H10,"Market is stable",IF(H9&lt;H10,"Market is not stable","Market is quasi-stable"))</f>
        <v>Market is not stable</v>
      </c>
      <c r="J9" s="17"/>
      <c r="K9" s="17"/>
      <c r="L9" s="25" t="s">
        <v>21</v>
      </c>
      <c r="M9" s="26" t="n">
        <f aca="false">M7-M8</f>
        <v>0.00411049598486102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customFormat="false" ht="14.95" hidden="false" customHeight="false" outlineLevel="0" collapsed="false">
      <c r="A10" s="13" t="n">
        <v>5.3</v>
      </c>
      <c r="B10" s="13" t="n">
        <v>18</v>
      </c>
      <c r="C10" s="13" t="n">
        <v>88</v>
      </c>
      <c r="D10" s="14" t="n">
        <f aca="false">130.68*POWER(A10,-1.159816)</f>
        <v>18.88784385652</v>
      </c>
      <c r="E10" s="14" t="n">
        <f aca="false">47.4264*LN(A10)+6.637</f>
        <v>85.7303307545155</v>
      </c>
      <c r="F10" s="23" t="n">
        <f aca="false">47.4264*LN(A10-$M$3)+6.637</f>
        <v>82.9668462102646</v>
      </c>
      <c r="G10" s="16" t="s">
        <v>14</v>
      </c>
      <c r="H10" s="16" t="n">
        <f aca="false">ABS((62.984/H3)*(H3/H4))</f>
        <v>1.31823454261003</v>
      </c>
      <c r="I10" s="5"/>
      <c r="J10" s="5"/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customFormat="false" ht="14.95" hidden="false" customHeight="false" outlineLevel="0" collapsed="false">
      <c r="A11" s="18" t="n">
        <v>6.5</v>
      </c>
      <c r="B11" s="18" t="n">
        <v>12</v>
      </c>
      <c r="C11" s="18" t="n">
        <v>102</v>
      </c>
      <c r="D11" s="19" t="n">
        <f aca="false">130.68*POWER(A11,-1.159816)</f>
        <v>14.9066209472275</v>
      </c>
      <c r="E11" s="19" t="n">
        <f aca="false">47.4264*LN(A11)+6.637</f>
        <v>95.4098387626056</v>
      </c>
      <c r="F11" s="23" t="n">
        <f aca="false">47.4264*LN(A11-$M$3)+6.637</f>
        <v>93.1688045445297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</sheetData>
  <mergeCells count="6">
    <mergeCell ref="A1:J1"/>
    <mergeCell ref="G2:H2"/>
    <mergeCell ref="L5:M5"/>
    <mergeCell ref="G8:I8"/>
    <mergeCell ref="J8:K8"/>
    <mergeCell ref="I9:K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2020-11-14T16:57:59Z</dcterms:created>
  <dc:creator>Арсений Хижняк</dc:creator>
  <dc:description/>
  <dc:language>en-US</dc:language>
  <cp:lastModifiedBy/>
  <dcterms:modified xsi:type="dcterms:W3CDTF">2020-11-15T15:41:12Z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