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wsl\files\"/>
    </mc:Choice>
  </mc:AlternateContent>
  <xr:revisionPtr revIDLastSave="0" documentId="13_ncr:1_{12A27CD9-218C-421A-BE6F-112AA712AFE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 1" sheetId="2" r:id="rId1"/>
    <sheet name="Table 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" i="4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3" i="2"/>
  <c r="L31" i="4"/>
  <c r="L29" i="4"/>
  <c r="K29" i="4"/>
  <c r="G29" i="4"/>
  <c r="F29" i="4"/>
  <c r="L28" i="4"/>
  <c r="K28" i="4"/>
  <c r="G28" i="4"/>
  <c r="F28" i="4"/>
  <c r="L27" i="4"/>
  <c r="K27" i="4"/>
  <c r="G27" i="4"/>
  <c r="F27" i="4"/>
  <c r="L26" i="4"/>
  <c r="K26" i="4"/>
  <c r="G26" i="4"/>
  <c r="F26" i="4"/>
  <c r="L25" i="4"/>
  <c r="K25" i="4"/>
  <c r="G25" i="4"/>
  <c r="F25" i="4"/>
  <c r="L24" i="4"/>
  <c r="K24" i="4"/>
  <c r="G24" i="4"/>
  <c r="F24" i="4"/>
  <c r="L23" i="4"/>
  <c r="K23" i="4"/>
  <c r="G23" i="4"/>
  <c r="F23" i="4"/>
  <c r="L22" i="4"/>
  <c r="K22" i="4"/>
  <c r="G22" i="4"/>
  <c r="F22" i="4"/>
  <c r="L21" i="4"/>
  <c r="K21" i="4"/>
  <c r="G21" i="4"/>
  <c r="F21" i="4"/>
  <c r="L20" i="4"/>
  <c r="K20" i="4"/>
  <c r="G20" i="4"/>
  <c r="F20" i="4"/>
  <c r="L19" i="4"/>
  <c r="K19" i="4"/>
  <c r="G19" i="4"/>
  <c r="F19" i="4"/>
  <c r="L18" i="4"/>
  <c r="K18" i="4"/>
  <c r="G18" i="4"/>
  <c r="F18" i="4"/>
  <c r="L17" i="4"/>
  <c r="K17" i="4"/>
  <c r="G17" i="4"/>
  <c r="F17" i="4"/>
  <c r="L16" i="4"/>
  <c r="K16" i="4"/>
  <c r="G16" i="4"/>
  <c r="F16" i="4"/>
  <c r="L15" i="4"/>
  <c r="K15" i="4"/>
  <c r="G15" i="4"/>
  <c r="F15" i="4"/>
  <c r="L14" i="4"/>
  <c r="K14" i="4"/>
  <c r="G14" i="4"/>
  <c r="F14" i="4"/>
  <c r="L13" i="4"/>
  <c r="K13" i="4"/>
  <c r="G13" i="4"/>
  <c r="F13" i="4"/>
  <c r="L12" i="4"/>
  <c r="K12" i="4"/>
  <c r="G12" i="4"/>
  <c r="F12" i="4"/>
  <c r="L11" i="4"/>
  <c r="K11" i="4"/>
  <c r="G11" i="4"/>
  <c r="F11" i="4"/>
  <c r="L10" i="4"/>
  <c r="K10" i="4"/>
  <c r="G10" i="4"/>
  <c r="F10" i="4"/>
  <c r="L9" i="4"/>
  <c r="K9" i="4"/>
  <c r="G9" i="4"/>
  <c r="F9" i="4"/>
  <c r="L8" i="4"/>
  <c r="K8" i="4"/>
  <c r="G8" i="4"/>
  <c r="F8" i="4"/>
  <c r="L7" i="4"/>
  <c r="K7" i="4"/>
  <c r="G7" i="4"/>
  <c r="F7" i="4"/>
  <c r="L6" i="4"/>
  <c r="K6" i="4"/>
  <c r="G6" i="4"/>
  <c r="F6" i="4"/>
  <c r="L5" i="4"/>
  <c r="L30" i="4" s="1"/>
  <c r="K5" i="4"/>
  <c r="G5" i="4"/>
  <c r="F5" i="4"/>
  <c r="L4" i="4"/>
  <c r="K4" i="4"/>
  <c r="K30" i="4" s="1"/>
  <c r="G4" i="4"/>
  <c r="F4" i="4"/>
  <c r="L3" i="4"/>
  <c r="K3" i="4"/>
  <c r="G3" i="4"/>
  <c r="F3" i="4"/>
  <c r="G31" i="4" l="1"/>
  <c r="G30" i="4"/>
  <c r="F31" i="4"/>
  <c r="F30" i="4"/>
  <c r="K31" i="4"/>
</calcChain>
</file>

<file path=xl/sharedStrings.xml><?xml version="1.0" encoding="utf-8"?>
<sst xmlns="http://schemas.openxmlformats.org/spreadsheetml/2006/main" count="578" uniqueCount="148">
  <si>
    <t>Subject</t>
  </si>
  <si>
    <t>apache_ftpserver_clear</t>
  </si>
  <si>
    <t>apache_ftpserver_md5</t>
  </si>
  <si>
    <t>apache_ftpserver_salted_encrypt</t>
  </si>
  <si>
    <t>apache_ftpserver_salted</t>
  </si>
  <si>
    <t>apache_ftpserver_stringutils</t>
  </si>
  <si>
    <t>apache_wss4j</t>
  </si>
  <si>
    <t>blazer_array</t>
  </si>
  <si>
    <t>blazer_gpt14</t>
  </si>
  <si>
    <t>blazer_k96</t>
  </si>
  <si>
    <t>blazer_login</t>
  </si>
  <si>
    <t>blazer_loopandbranch</t>
  </si>
  <si>
    <t>blazer_modpow1</t>
  </si>
  <si>
    <t>blazer_modpow2</t>
  </si>
  <si>
    <t>blazer_passwordEq</t>
  </si>
  <si>
    <t>blazer_sanity</t>
  </si>
  <si>
    <t>blazer_straightline</t>
  </si>
  <si>
    <t>blazer_unixlogin</t>
  </si>
  <si>
    <t>Eclipse_jetty_1</t>
  </si>
  <si>
    <t>Eclipse_jetty_2</t>
  </si>
  <si>
    <t>Eclipse_jetty_3</t>
  </si>
  <si>
    <t>Eclipse_jetty_4</t>
  </si>
  <si>
    <t>example_PWCheck</t>
  </si>
  <si>
    <t>github_authmreloaded</t>
  </si>
  <si>
    <t>rsa_modpow_1717</t>
  </si>
  <si>
    <t>rsa_modpow_1964903306</t>
  </si>
  <si>
    <t>rsa_modpow_834443</t>
  </si>
  <si>
    <t>stac_ibasys</t>
  </si>
  <si>
    <t>themis_boot-stateless-auth</t>
  </si>
  <si>
    <t>themis_jdk</t>
  </si>
  <si>
    <t>themis_jetty</t>
  </si>
  <si>
    <t>themis_oacc</t>
  </si>
  <si>
    <t>themis_openmrs-core</t>
  </si>
  <si>
    <t>themis_orientdb</t>
  </si>
  <si>
    <t>themis_pac4j</t>
  </si>
  <si>
    <t>themis_pac4j_ext</t>
  </si>
  <si>
    <t>themis_picketbox</t>
  </si>
  <si>
    <t>themis_spring-security</t>
  </si>
  <si>
    <t>themis_tomcat</t>
  </si>
  <si>
    <t>tink_multiply</t>
  </si>
  <si>
    <t>Op</t>
  </si>
  <si>
    <t>jasypt_digestEquals</t>
  </si>
  <si>
    <t>shiro_hashEquals</t>
  </si>
  <si>
    <t>cryptomator_authfile</t>
  </si>
  <si>
    <t>Type</t>
  </si>
  <si>
    <t>Fix Locations</t>
  </si>
  <si>
    <t># Side-Channel Partitions</t>
  </si>
  <si>
    <t>Regression Tests</t>
  </si>
  <si>
    <t>Fix Locations DifFuzzAR</t>
  </si>
  <si>
    <t>If</t>
  </si>
  <si>
    <t>Ret</t>
  </si>
  <si>
    <t>Cont</t>
  </si>
  <si>
    <t>Brk</t>
  </si>
  <si>
    <t>Loop</t>
  </si>
  <si>
    <t>Pdl</t>
  </si>
  <si>
    <t>Dfz</t>
  </si>
  <si>
    <t>Original</t>
  </si>
  <si>
    <t>\ourTool</t>
  </si>
  <si>
    <t>Dev. Fix</t>
  </si>
  <si>
    <t>Pendulum #fail</t>
  </si>
  <si>
    <t>DifFuzzAR #fail</t>
  </si>
  <si>
    <t>#tests</t>
  </si>
  <si>
    <t>Pendulum side effect</t>
  </si>
  <si>
    <t>DifFuzzAR side effect</t>
  </si>
  <si>
    <t># Identified</t>
  </si>
  <si>
    <t>"= Dev. Fix</t>
  </si>
  <si>
    <t>apache_ftpserver_clear_unsafe</t>
  </si>
  <si>
    <t>\cmark</t>
  </si>
  <si>
    <t>-</t>
  </si>
  <si>
    <t>$\perp$</t>
  </si>
  <si>
    <t>$-$</t>
  </si>
  <si>
    <t>blazer_array_unsafe</t>
  </si>
  <si>
    <t>$=$</t>
  </si>
  <si>
    <t>blazer_login_unsafe</t>
  </si>
  <si>
    <t>y</t>
  </si>
  <si>
    <t>$\subset$</t>
  </si>
  <si>
    <t>$I$</t>
  </si>
  <si>
    <t>blazer_modpow1_unsafe</t>
  </si>
  <si>
    <t>blazer_modpow2_unsafe</t>
  </si>
  <si>
    <t>blazer_passwordEq_unsafe</t>
  </si>
  <si>
    <t>$\supset$</t>
  </si>
  <si>
    <t>blazer_straightline_unsafe</t>
  </si>
  <si>
    <t>cryptomator_authfile_unsafe</t>
  </si>
  <si>
    <t>example_PWCheck_unsafe</t>
  </si>
  <si>
    <t>github_authmreloaded_unsafe</t>
  </si>
  <si>
    <t>jasypt_digestEquals_unsafe</t>
  </si>
  <si>
    <t>CE</t>
  </si>
  <si>
    <t>$D$</t>
  </si>
  <si>
    <t>shiro_hashEquals_unsafe</t>
  </si>
  <si>
    <t>stac_ibasys_unsafe</t>
  </si>
  <si>
    <t>themis_boot-stateless-auth_unsafe</t>
  </si>
  <si>
    <t>themis_jdk_unsafe</t>
  </si>
  <si>
    <t>themis_oacc_unsafe</t>
  </si>
  <si>
    <t>themis_openmrs-core_unsafe</t>
  </si>
  <si>
    <t>themis_orientdb_unsafe</t>
  </si>
  <si>
    <t>themis_picketbox_unsafe</t>
  </si>
  <si>
    <t>themis_spring-security_unsafe</t>
  </si>
  <si>
    <t>tink_multiply_unsafe</t>
  </si>
  <si>
    <t>apache_ftpserver_md5_unsafe</t>
  </si>
  <si>
    <t>impure (return)</t>
  </si>
  <si>
    <t>apache_ftpserver_salted_encrypt_unsafe</t>
  </si>
  <si>
    <t>impure (assignment)</t>
  </si>
  <si>
    <t>apache_ftpserver_salted_unsafe</t>
  </si>
  <si>
    <t>impure (assignment, return)</t>
  </si>
  <si>
    <t>blazer_gpt14_unsafe</t>
  </si>
  <si>
    <t>EvoSuite</t>
  </si>
  <si>
    <t>blazer_k96_unsafe</t>
  </si>
  <si>
    <t>OOB</t>
  </si>
  <si>
    <t>blazer_unixlogin_unsafe</t>
  </si>
  <si>
    <t>NPD</t>
  </si>
  <si>
    <t>\xmark</t>
  </si>
  <si>
    <t>themis_jetty_unsafe</t>
  </si>
  <si>
    <t>themis_tomcat_unsafe</t>
  </si>
  <si>
    <t>apache_ftpserver_stringutils_unsafe</t>
  </si>
  <si>
    <t>blazer_loopandbranch_unsafe</t>
  </si>
  <si>
    <t>IL</t>
  </si>
  <si>
    <t>endless loop</t>
  </si>
  <si>
    <t>blazer_sanity_unsafe</t>
  </si>
  <si>
    <t>themis_pac4j_unsafe</t>
  </si>
  <si>
    <t>impure (exception, return)</t>
  </si>
  <si>
    <t>themis_pac4j_unsafe_ext</t>
  </si>
  <si>
    <t>Average Execution Time (in msec)</t>
  </si>
  <si>
    <t>LoC</t>
  </si>
  <si>
    <t>Dev.Fix</t>
  </si>
  <si>
    <t>Incr. on Orig. (%)</t>
  </si>
  <si>
    <t>Incr. on Dev. (%)</t>
  </si>
  <si>
    <t>Incr on Orig</t>
  </si>
  <si>
    <t>Incr on Dev</t>
  </si>
  <si>
    <t>orig.time.avg.</t>
  </si>
  <si>
    <t>orig.time.stddev</t>
  </si>
  <si>
    <t>dev.time.avg.</t>
  </si>
  <si>
    <t>dev.time.stddev</t>
  </si>
  <si>
    <t>our.time.avg</t>
  </si>
  <si>
    <t>our.time.stddev</t>
  </si>
  <si>
    <t>Average</t>
  </si>
  <si>
    <t>Median</t>
  </si>
  <si>
    <t>Op=unsafe operator; If=if statement; Ret/Cont/Brk=if statement also has early return/continue/break; Lop=loop statements.</t>
  </si>
  <si>
    <t>$\subset$: fix locations are a subset of the developer's. $\supset$: superset. $=$: equal. $I$: intersecting. $D$: disjoint. $-$: dev fix not available. $\perp$: dev fix alters semantics.</t>
  </si>
  <si>
    <t>ID=the repaired program is identical with the original program; CE=repair causes compilation error; IL=repair causes an infinite loop.</t>
  </si>
  <si>
    <t>Dash (-) indicates that a developer fix is not available.</t>
  </si>
  <si>
    <t>Dash (-) indicates that \evosuite failed to generate a test suite that the original program can pass.</t>
  </si>
  <si>
    <r>
      <t>Col. C</t>
    </r>
    <r>
      <rPr>
        <sz val="10"/>
        <color rgb="FF000000"/>
        <rFont val="微软雅黑"/>
        <family val="2"/>
        <charset val="134"/>
      </rPr>
      <t>—H</t>
    </r>
    <phoneticPr fontId="9" type="noConversion"/>
  </si>
  <si>
    <r>
      <t>Col. I</t>
    </r>
    <r>
      <rPr>
        <sz val="10"/>
        <color rgb="FF000000"/>
        <rFont val="微软雅黑"/>
        <family val="2"/>
        <charset val="134"/>
      </rPr>
      <t>—J</t>
    </r>
    <phoneticPr fontId="9" type="noConversion"/>
  </si>
  <si>
    <t>Col. K—N</t>
    <phoneticPr fontId="9" type="noConversion"/>
  </si>
  <si>
    <t>Col. N</t>
    <phoneticPr fontId="9" type="noConversion"/>
  </si>
  <si>
    <t>Col. O—Q</t>
    <phoneticPr fontId="9" type="noConversion"/>
  </si>
  <si>
    <t>ID</t>
  </si>
  <si>
    <t>Notes.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</si>
</sst>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9" formatCode="0_ 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CCCCCC"/>
      <name val="Arial"/>
      <scheme val="minor"/>
    </font>
    <font>
      <sz val="10"/>
      <name val="Arial"/>
    </font>
    <font>
      <sz val="10"/>
      <color rgb="FFCCCCCC"/>
      <name val="Arial"/>
      <scheme val="minor"/>
    </font>
    <font>
      <sz val="10"/>
      <color rgb="FFCCCCCC"/>
      <name val="Arial"/>
    </font>
    <font>
      <sz val="10"/>
      <color rgb="FFD9D9D9"/>
      <name val="Arial"/>
      <scheme val="minor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3" fillId="0" borderId="2" xfId="0" applyNumberFormat="1" applyFont="1" applyBorder="1" applyAlignment="1">
      <alignment horizontal="center"/>
    </xf>
    <xf numFmtId="0" fontId="5" fillId="0" borderId="0" xfId="0" applyFont="1" applyAlignment="1"/>
    <xf numFmtId="0" fontId="2" fillId="0" borderId="4" xfId="0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4" borderId="0" xfId="0" applyFont="1" applyFill="1"/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" fontId="2" fillId="0" borderId="0" xfId="0" applyNumberFormat="1" applyFont="1" applyAlignment="1"/>
    <xf numFmtId="0" fontId="2" fillId="3" borderId="0" xfId="0" applyFont="1" applyFill="1" applyAlignment="1"/>
    <xf numFmtId="0" fontId="2" fillId="3" borderId="0" xfId="0" applyFont="1" applyFill="1"/>
    <xf numFmtId="0" fontId="2" fillId="0" borderId="0" xfId="0" applyFont="1" applyAlignment="1">
      <alignment horizontal="right" wrapText="1"/>
    </xf>
    <xf numFmtId="0" fontId="2" fillId="0" borderId="5" xfId="0" applyFont="1" applyBorder="1" applyAlignment="1"/>
    <xf numFmtId="0" fontId="2" fillId="2" borderId="0" xfId="0" applyFont="1" applyFill="1"/>
    <xf numFmtId="0" fontId="5" fillId="2" borderId="0" xfId="0" applyFont="1" applyFill="1" applyAlignment="1">
      <alignment horizontal="right"/>
    </xf>
    <xf numFmtId="0" fontId="2" fillId="5" borderId="0" xfId="0" applyFont="1" applyFill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/>
    <xf numFmtId="1" fontId="2" fillId="0" borderId="1" xfId="0" applyNumberFormat="1" applyFont="1" applyBorder="1" applyAlignment="1"/>
    <xf numFmtId="176" fontId="2" fillId="0" borderId="0" xfId="0" applyNumberFormat="1" applyFont="1" applyAlignment="1">
      <alignment wrapText="1"/>
    </xf>
    <xf numFmtId="177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5" xfId="0" applyNumberFormat="1" applyFont="1" applyBorder="1" applyAlignment="1">
      <alignment horizontal="left"/>
    </xf>
    <xf numFmtId="1" fontId="7" fillId="0" borderId="0" xfId="0" applyNumberFormat="1" applyFont="1" applyAlignment="1">
      <alignment horizontal="left"/>
    </xf>
    <xf numFmtId="1" fontId="2" fillId="0" borderId="2" xfId="0" applyNumberFormat="1" applyFont="1" applyBorder="1" applyAlignment="1"/>
    <xf numFmtId="1" fontId="2" fillId="0" borderId="3" xfId="0" applyNumberFormat="1" applyFont="1" applyBorder="1" applyAlignment="1"/>
    <xf numFmtId="177" fontId="2" fillId="0" borderId="2" xfId="0" applyNumberFormat="1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176" fontId="2" fillId="0" borderId="0" xfId="0" applyNumberFormat="1" applyFont="1" applyAlignment="1"/>
    <xf numFmtId="177" fontId="2" fillId="0" borderId="5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right"/>
    </xf>
    <xf numFmtId="176" fontId="2" fillId="0" borderId="2" xfId="0" applyNumberFormat="1" applyFont="1" applyBorder="1" applyAlignment="1"/>
    <xf numFmtId="177" fontId="2" fillId="0" borderId="6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right"/>
    </xf>
    <xf numFmtId="176" fontId="7" fillId="0" borderId="0" xfId="0" applyNumberFormat="1" applyFont="1" applyAlignment="1">
      <alignment horizontal="left"/>
    </xf>
    <xf numFmtId="0" fontId="1" fillId="0" borderId="0" xfId="0" applyFont="1" applyAlignment="1">
      <alignment vertical="center"/>
    </xf>
    <xf numFmtId="0" fontId="4" fillId="0" borderId="2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Font="1" applyAlignment="1"/>
    <xf numFmtId="0" fontId="3" fillId="0" borderId="1" xfId="0" applyFont="1" applyBorder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4" fillId="0" borderId="5" xfId="0" applyFont="1" applyBorder="1"/>
    <xf numFmtId="0" fontId="2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7" xfId="0" applyFont="1" applyBorder="1" applyAlignment="1"/>
    <xf numFmtId="0" fontId="2" fillId="0" borderId="7" xfId="0" applyFont="1" applyBorder="1"/>
    <xf numFmtId="0" fontId="0" fillId="0" borderId="0" xfId="0" applyFont="1" applyBorder="1" applyAlignment="1"/>
    <xf numFmtId="0" fontId="0" fillId="0" borderId="8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49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right" wrapText="1"/>
    </xf>
    <xf numFmtId="0" fontId="2" fillId="0" borderId="8" xfId="0" applyFont="1" applyBorder="1" applyAlignment="1">
      <alignment horizontal="right"/>
    </xf>
    <xf numFmtId="0" fontId="2" fillId="0" borderId="0" xfId="0" applyFont="1" applyBorder="1" applyAlignment="1">
      <alignment horizontal="right" wrapText="1"/>
    </xf>
    <xf numFmtId="0" fontId="2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2" fillId="0" borderId="9" xfId="0" applyNumberFormat="1" applyFont="1" applyBorder="1" applyAlignment="1"/>
    <xf numFmtId="0" fontId="2" fillId="0" borderId="8" xfId="0" applyNumberFormat="1" applyFont="1" applyBorder="1" applyAlignment="1"/>
    <xf numFmtId="179" fontId="2" fillId="0" borderId="8" xfId="0" applyNumberFormat="1" applyFont="1" applyBorder="1" applyAlignment="1"/>
    <xf numFmtId="0" fontId="2" fillId="0" borderId="8" xfId="0" applyFont="1" applyBorder="1" applyAlignment="1">
      <alignment horizontal="right" wrapText="1"/>
    </xf>
    <xf numFmtId="0" fontId="5" fillId="0" borderId="4" xfId="0" applyFont="1" applyBorder="1" applyAlignment="1">
      <alignment horizontal="right"/>
    </xf>
    <xf numFmtId="0" fontId="5" fillId="0" borderId="0" xfId="0" applyFont="1" applyBorder="1"/>
    <xf numFmtId="0" fontId="5" fillId="0" borderId="8" xfId="0" applyFont="1" applyBorder="1" applyAlignment="1">
      <alignment horizontal="right" wrapText="1"/>
    </xf>
    <xf numFmtId="0" fontId="5" fillId="0" borderId="8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 wrapText="1"/>
    </xf>
    <xf numFmtId="0" fontId="6" fillId="0" borderId="0" xfId="0" quotePrefix="1" applyFont="1" applyBorder="1" applyAlignment="1">
      <alignment horizontal="right" wrapText="1"/>
    </xf>
    <xf numFmtId="0" fontId="5" fillId="0" borderId="0" xfId="0" quotePrefix="1" applyFont="1" applyBorder="1" applyAlignment="1">
      <alignment horizontal="right"/>
    </xf>
    <xf numFmtId="0" fontId="6" fillId="0" borderId="0" xfId="0" quotePrefix="1" applyFont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 wrapText="1"/>
    </xf>
    <xf numFmtId="0" fontId="6" fillId="2" borderId="0" xfId="0" quotePrefix="1" applyFont="1" applyFill="1" applyBorder="1" applyAlignment="1">
      <alignment horizontal="right"/>
    </xf>
    <xf numFmtId="0" fontId="6" fillId="2" borderId="0" xfId="0" quotePrefix="1" applyFont="1" applyFill="1" applyBorder="1" applyAlignment="1">
      <alignment horizontal="right" wrapText="1"/>
    </xf>
    <xf numFmtId="0" fontId="5" fillId="0" borderId="7" xfId="0" applyFont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49" fontId="3" fillId="0" borderId="0" xfId="0" applyNumberFormat="1" applyFont="1" applyBorder="1" applyAlignment="1">
      <alignment horizontal="center"/>
    </xf>
    <xf numFmtId="0" fontId="8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W5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2" sqref="I42"/>
    </sheetView>
  </sheetViews>
  <sheetFormatPr defaultColWidth="12.5703125" defaultRowHeight="15.75" customHeight="1" x14ac:dyDescent="0.2"/>
  <cols>
    <col min="1" max="2" width="33.140625" customWidth="1"/>
    <col min="3" max="3" width="7.42578125" customWidth="1"/>
    <col min="4" max="4" width="7.140625" customWidth="1"/>
    <col min="5" max="6" width="6.42578125" customWidth="1"/>
    <col min="7" max="7" width="7" customWidth="1"/>
    <col min="8" max="8" width="7.140625" customWidth="1"/>
    <col min="9" max="9" width="19.28515625" customWidth="1"/>
    <col min="10" max="10" width="18.140625" customWidth="1"/>
    <col min="11" max="11" width="9.42578125" customWidth="1"/>
    <col min="12" max="13" width="10.28515625" customWidth="1"/>
    <col min="14" max="14" width="12.42578125" customWidth="1"/>
    <col min="15" max="17" width="16.42578125" customWidth="1"/>
    <col min="18" max="18" width="25" customWidth="1"/>
    <col min="19" max="19" width="21" customWidth="1"/>
    <col min="20" max="20" width="8" customWidth="1"/>
    <col min="21" max="22" width="10.42578125" customWidth="1"/>
    <col min="23" max="23" width="13" customWidth="1"/>
  </cols>
  <sheetData>
    <row r="1" spans="1:23" x14ac:dyDescent="0.2">
      <c r="A1" s="5"/>
      <c r="B1" s="58" t="s">
        <v>0</v>
      </c>
      <c r="C1" s="60" t="s">
        <v>44</v>
      </c>
      <c r="D1" s="61"/>
      <c r="E1" s="61"/>
      <c r="F1" s="61"/>
      <c r="G1" s="61"/>
      <c r="H1" s="61"/>
      <c r="I1" s="60" t="s">
        <v>45</v>
      </c>
      <c r="J1" s="61"/>
      <c r="K1" s="60" t="s">
        <v>46</v>
      </c>
      <c r="L1" s="61"/>
      <c r="M1" s="61"/>
      <c r="N1" s="61"/>
      <c r="O1" s="60" t="s">
        <v>47</v>
      </c>
      <c r="P1" s="61"/>
      <c r="Q1" s="61"/>
      <c r="R1" s="105"/>
      <c r="S1" s="104"/>
      <c r="T1" s="62" t="s">
        <v>45</v>
      </c>
      <c r="U1" s="61"/>
      <c r="V1" s="62" t="s">
        <v>48</v>
      </c>
      <c r="W1" s="61"/>
    </row>
    <row r="2" spans="1:23" x14ac:dyDescent="0.2">
      <c r="A2" s="5"/>
      <c r="B2" s="59"/>
      <c r="C2" s="67" t="s">
        <v>40</v>
      </c>
      <c r="D2" s="8" t="s">
        <v>49</v>
      </c>
      <c r="E2" s="8" t="s">
        <v>50</v>
      </c>
      <c r="F2" s="8" t="s">
        <v>51</v>
      </c>
      <c r="G2" s="8" t="s">
        <v>52</v>
      </c>
      <c r="H2" s="9" t="s">
        <v>53</v>
      </c>
      <c r="I2" s="6" t="s">
        <v>54</v>
      </c>
      <c r="J2" s="75" t="s">
        <v>55</v>
      </c>
      <c r="K2" s="10" t="s">
        <v>56</v>
      </c>
      <c r="L2" s="11" t="s">
        <v>57</v>
      </c>
      <c r="M2" s="11" t="s">
        <v>55</v>
      </c>
      <c r="N2" s="12" t="s">
        <v>58</v>
      </c>
      <c r="O2" s="10" t="s">
        <v>59</v>
      </c>
      <c r="P2" s="6" t="s">
        <v>60</v>
      </c>
      <c r="Q2" s="10" t="s">
        <v>61</v>
      </c>
      <c r="R2" s="105" t="s">
        <v>62</v>
      </c>
      <c r="S2" s="104" t="s">
        <v>63</v>
      </c>
      <c r="T2" s="7" t="s">
        <v>64</v>
      </c>
      <c r="U2" s="13" t="s">
        <v>65</v>
      </c>
      <c r="V2" s="7" t="s">
        <v>64</v>
      </c>
      <c r="W2" s="106" t="s">
        <v>65</v>
      </c>
    </row>
    <row r="3" spans="1:23" ht="12.75" x14ac:dyDescent="0.2">
      <c r="A3" s="14" t="s">
        <v>66</v>
      </c>
      <c r="B3" s="2" t="s">
        <v>1</v>
      </c>
      <c r="C3" s="69" t="s">
        <v>67</v>
      </c>
      <c r="D3" s="15" t="s">
        <v>67</v>
      </c>
      <c r="E3" s="15" t="s">
        <v>67</v>
      </c>
      <c r="F3" s="15"/>
      <c r="G3" s="16"/>
      <c r="H3" s="74"/>
      <c r="I3" s="76" t="str">
        <f>_xlfn.CONCAT(T3, _xlfn.CONCAT("\enspace ",_xlfn.CONCAT(U3, "")))</f>
        <v>1\enspace $\perp$</v>
      </c>
      <c r="J3" s="80" t="str">
        <f>IF(V3=0,"ER",_xlfn.CONCAT(V3, _xlfn.CONCAT("\enspace ",_xlfn.CONCAT(W3, ""))))</f>
        <v>ER</v>
      </c>
      <c r="K3" s="2">
        <v>17</v>
      </c>
      <c r="L3" s="17">
        <v>1</v>
      </c>
      <c r="M3" s="18" t="s">
        <v>146</v>
      </c>
      <c r="N3" s="2">
        <v>1</v>
      </c>
      <c r="O3" s="66">
        <v>0</v>
      </c>
      <c r="P3" s="81" t="s">
        <v>146</v>
      </c>
      <c r="Q3" s="86">
        <v>17</v>
      </c>
      <c r="R3" s="83" t="s">
        <v>68</v>
      </c>
      <c r="S3" s="92" t="s">
        <v>68</v>
      </c>
      <c r="T3" s="90">
        <v>1</v>
      </c>
      <c r="U3" s="94" t="s">
        <v>69</v>
      </c>
      <c r="V3" s="103">
        <v>0</v>
      </c>
      <c r="W3" s="84" t="s">
        <v>69</v>
      </c>
    </row>
    <row r="4" spans="1:23" ht="12.75" x14ac:dyDescent="0.2">
      <c r="A4" s="14" t="s">
        <v>6</v>
      </c>
      <c r="B4" s="2" t="s">
        <v>6</v>
      </c>
      <c r="C4" s="69" t="s">
        <v>67</v>
      </c>
      <c r="D4" s="2" t="s">
        <v>67</v>
      </c>
      <c r="E4" s="2" t="s">
        <v>67</v>
      </c>
      <c r="F4" s="2"/>
      <c r="H4" s="73"/>
      <c r="I4" s="76" t="str">
        <f t="shared" ref="I4:I44" si="0">_xlfn.CONCAT(T4, _xlfn.CONCAT("\enspace ",_xlfn.CONCAT(U4, "")))</f>
        <v>1\enspace $-$</v>
      </c>
      <c r="J4" s="80" t="str">
        <f t="shared" ref="J4:J44" si="1">IF(V4=0,"ER",_xlfn.CONCAT(V4, _xlfn.CONCAT("\enspace ",_xlfn.CONCAT(W4, ""))))</f>
        <v>ER</v>
      </c>
      <c r="K4" s="2">
        <v>17</v>
      </c>
      <c r="L4" s="3">
        <v>1</v>
      </c>
      <c r="M4" s="18" t="s">
        <v>146</v>
      </c>
      <c r="N4" s="20" t="s">
        <v>68</v>
      </c>
      <c r="O4" s="66">
        <v>0</v>
      </c>
      <c r="P4" s="81" t="s">
        <v>146</v>
      </c>
      <c r="Q4" s="87">
        <v>10</v>
      </c>
      <c r="R4" s="84" t="s">
        <v>68</v>
      </c>
      <c r="S4" s="92" t="s">
        <v>68</v>
      </c>
      <c r="T4" s="84">
        <v>1</v>
      </c>
      <c r="U4" s="94" t="s">
        <v>70</v>
      </c>
      <c r="V4" s="103">
        <v>0</v>
      </c>
      <c r="W4" s="84" t="s">
        <v>70</v>
      </c>
    </row>
    <row r="5" spans="1:23" x14ac:dyDescent="0.2">
      <c r="A5" s="14" t="s">
        <v>71</v>
      </c>
      <c r="B5" s="2" t="s">
        <v>7</v>
      </c>
      <c r="C5" s="69" t="s">
        <v>67</v>
      </c>
      <c r="D5" s="2" t="s">
        <v>67</v>
      </c>
      <c r="E5" s="2"/>
      <c r="F5" s="2"/>
      <c r="H5" s="73"/>
      <c r="I5" s="76" t="str">
        <f t="shared" si="0"/>
        <v>1\enspace $=$</v>
      </c>
      <c r="J5" s="80" t="str">
        <f t="shared" si="1"/>
        <v>1\enspace $=$</v>
      </c>
      <c r="K5" s="2">
        <v>2</v>
      </c>
      <c r="L5" s="3">
        <v>1</v>
      </c>
      <c r="M5" s="21">
        <v>1</v>
      </c>
      <c r="N5" s="2">
        <v>2</v>
      </c>
      <c r="O5" s="66">
        <v>0</v>
      </c>
      <c r="P5" s="82">
        <v>0</v>
      </c>
      <c r="Q5" s="87">
        <v>17</v>
      </c>
      <c r="R5" s="84" t="s">
        <v>68</v>
      </c>
      <c r="S5" s="92" t="s">
        <v>68</v>
      </c>
      <c r="T5" s="84">
        <v>1</v>
      </c>
      <c r="U5" s="94" t="s">
        <v>72</v>
      </c>
      <c r="V5" s="103">
        <v>1</v>
      </c>
      <c r="W5" s="84" t="s">
        <v>72</v>
      </c>
    </row>
    <row r="6" spans="1:23" x14ac:dyDescent="0.2">
      <c r="A6" s="14" t="s">
        <v>73</v>
      </c>
      <c r="B6" s="2" t="s">
        <v>10</v>
      </c>
      <c r="C6" s="69" t="s">
        <v>67</v>
      </c>
      <c r="D6" s="2" t="s">
        <v>67</v>
      </c>
      <c r="E6" s="2" t="s">
        <v>67</v>
      </c>
      <c r="F6" s="2"/>
      <c r="H6" s="73"/>
      <c r="I6" s="76" t="str">
        <f t="shared" si="0"/>
        <v>1\enspace $\subset$</v>
      </c>
      <c r="J6" s="80" t="str">
        <f t="shared" si="1"/>
        <v>4\enspace $I$</v>
      </c>
      <c r="K6" s="2">
        <v>17</v>
      </c>
      <c r="L6" s="3">
        <v>1</v>
      </c>
      <c r="M6" s="22">
        <v>1</v>
      </c>
      <c r="N6" s="2">
        <v>1</v>
      </c>
      <c r="O6" s="66">
        <v>0</v>
      </c>
      <c r="P6" s="82">
        <v>1</v>
      </c>
      <c r="Q6" s="87">
        <v>7</v>
      </c>
      <c r="R6" s="83" t="s">
        <v>68</v>
      </c>
      <c r="S6" s="92" t="s">
        <v>74</v>
      </c>
      <c r="T6" s="84">
        <v>1</v>
      </c>
      <c r="U6" s="94" t="s">
        <v>75</v>
      </c>
      <c r="V6" s="103">
        <v>4</v>
      </c>
      <c r="W6" s="84" t="s">
        <v>76</v>
      </c>
    </row>
    <row r="7" spans="1:23" x14ac:dyDescent="0.2">
      <c r="A7" s="14" t="s">
        <v>77</v>
      </c>
      <c r="B7" s="2" t="s">
        <v>12</v>
      </c>
      <c r="C7" s="69" t="s">
        <v>67</v>
      </c>
      <c r="D7" s="2" t="s">
        <v>67</v>
      </c>
      <c r="H7" s="72"/>
      <c r="I7" s="76" t="str">
        <f t="shared" si="0"/>
        <v>1\enspace $=$</v>
      </c>
      <c r="J7" s="80" t="str">
        <f t="shared" si="1"/>
        <v>1\enspace $=$</v>
      </c>
      <c r="K7" s="2">
        <v>20</v>
      </c>
      <c r="L7" s="3">
        <v>1</v>
      </c>
      <c r="M7" s="21">
        <v>12</v>
      </c>
      <c r="N7" s="2">
        <v>12</v>
      </c>
      <c r="O7" s="66">
        <v>0</v>
      </c>
      <c r="P7" s="82">
        <v>0</v>
      </c>
      <c r="Q7" s="87">
        <v>29</v>
      </c>
      <c r="R7" s="83" t="s">
        <v>68</v>
      </c>
      <c r="S7" s="92" t="s">
        <v>68</v>
      </c>
      <c r="T7" s="84">
        <v>1</v>
      </c>
      <c r="U7" s="94" t="s">
        <v>72</v>
      </c>
      <c r="V7" s="103">
        <v>1</v>
      </c>
      <c r="W7" s="84" t="s">
        <v>72</v>
      </c>
    </row>
    <row r="8" spans="1:23" x14ac:dyDescent="0.2">
      <c r="A8" s="14" t="s">
        <v>78</v>
      </c>
      <c r="B8" s="2" t="s">
        <v>13</v>
      </c>
      <c r="C8" s="69" t="s">
        <v>67</v>
      </c>
      <c r="D8" s="2" t="s">
        <v>67</v>
      </c>
      <c r="E8" s="2" t="s">
        <v>67</v>
      </c>
      <c r="H8" s="72"/>
      <c r="I8" s="76" t="str">
        <f t="shared" si="0"/>
        <v>3\enspace $\perp$</v>
      </c>
      <c r="J8" s="80" t="str">
        <f t="shared" si="1"/>
        <v>1\enspace $\perp$</v>
      </c>
      <c r="K8" s="2">
        <v>53</v>
      </c>
      <c r="L8" s="3">
        <v>1</v>
      </c>
      <c r="M8" s="21">
        <v>45</v>
      </c>
      <c r="N8" s="2">
        <v>14</v>
      </c>
      <c r="O8" s="66">
        <v>0</v>
      </c>
      <c r="P8" s="82">
        <v>0</v>
      </c>
      <c r="Q8" s="87">
        <v>34</v>
      </c>
      <c r="R8" s="83" t="s">
        <v>68</v>
      </c>
      <c r="S8" s="92" t="s">
        <v>68</v>
      </c>
      <c r="T8" s="84">
        <v>3</v>
      </c>
      <c r="U8" s="94" t="s">
        <v>69</v>
      </c>
      <c r="V8" s="103">
        <v>1</v>
      </c>
      <c r="W8" s="84" t="s">
        <v>69</v>
      </c>
    </row>
    <row r="9" spans="1:23" x14ac:dyDescent="0.2">
      <c r="A9" s="14" t="s">
        <v>79</v>
      </c>
      <c r="B9" s="2" t="s">
        <v>14</v>
      </c>
      <c r="C9" s="69" t="s">
        <v>67</v>
      </c>
      <c r="D9" s="2" t="s">
        <v>67</v>
      </c>
      <c r="E9" s="2" t="s">
        <v>67</v>
      </c>
      <c r="H9" s="72"/>
      <c r="I9" s="76" t="str">
        <f t="shared" si="0"/>
        <v>1\enspace $=$</v>
      </c>
      <c r="J9" s="80" t="str">
        <f t="shared" si="1"/>
        <v>2\enspace $\supset$</v>
      </c>
      <c r="K9" s="2">
        <v>17</v>
      </c>
      <c r="L9" s="3">
        <v>1</v>
      </c>
      <c r="M9" s="21">
        <v>9</v>
      </c>
      <c r="N9" s="2">
        <v>9</v>
      </c>
      <c r="O9" s="66">
        <v>0</v>
      </c>
      <c r="P9" s="82">
        <v>0</v>
      </c>
      <c r="Q9" s="87">
        <v>6</v>
      </c>
      <c r="R9" s="83" t="s">
        <v>68</v>
      </c>
      <c r="S9" s="92" t="s">
        <v>68</v>
      </c>
      <c r="T9" s="84">
        <v>1</v>
      </c>
      <c r="U9" s="94" t="s">
        <v>72</v>
      </c>
      <c r="V9" s="103">
        <v>2</v>
      </c>
      <c r="W9" s="84" t="s">
        <v>80</v>
      </c>
    </row>
    <row r="10" spans="1:23" x14ac:dyDescent="0.2">
      <c r="A10" s="14" t="s">
        <v>81</v>
      </c>
      <c r="B10" s="2" t="s">
        <v>16</v>
      </c>
      <c r="C10" s="69" t="s">
        <v>67</v>
      </c>
      <c r="D10" s="2" t="s">
        <v>67</v>
      </c>
      <c r="H10" s="72"/>
      <c r="I10" s="76" t="str">
        <f t="shared" si="0"/>
        <v>1\enspace $\perp$</v>
      </c>
      <c r="J10" s="80" t="str">
        <f t="shared" si="1"/>
        <v>1\enspace $\perp$</v>
      </c>
      <c r="K10" s="2">
        <v>2</v>
      </c>
      <c r="L10" s="3">
        <v>1</v>
      </c>
      <c r="M10" s="21">
        <v>1</v>
      </c>
      <c r="N10" s="2">
        <v>1</v>
      </c>
      <c r="O10" s="66">
        <v>0</v>
      </c>
      <c r="P10" s="82">
        <v>0</v>
      </c>
      <c r="Q10" s="87">
        <v>23</v>
      </c>
      <c r="R10" s="83" t="s">
        <v>68</v>
      </c>
      <c r="S10" s="92" t="s">
        <v>68</v>
      </c>
      <c r="T10" s="84">
        <v>1</v>
      </c>
      <c r="U10" s="94" t="s">
        <v>69</v>
      </c>
      <c r="V10" s="103">
        <v>1</v>
      </c>
      <c r="W10" s="84" t="s">
        <v>69</v>
      </c>
    </row>
    <row r="11" spans="1:23" ht="12.75" x14ac:dyDescent="0.2">
      <c r="A11" s="14" t="s">
        <v>82</v>
      </c>
      <c r="B11" s="2" t="s">
        <v>43</v>
      </c>
      <c r="C11" s="70" t="s">
        <v>67</v>
      </c>
      <c r="D11" s="21" t="s">
        <v>67</v>
      </c>
      <c r="E11" s="21" t="s">
        <v>67</v>
      </c>
      <c r="H11" s="72"/>
      <c r="I11" s="76" t="str">
        <f t="shared" si="0"/>
        <v>1\enspace $=$</v>
      </c>
      <c r="J11" s="80" t="str">
        <f t="shared" si="1"/>
        <v>ER</v>
      </c>
      <c r="K11" s="2">
        <v>3</v>
      </c>
      <c r="L11" s="3">
        <v>1</v>
      </c>
      <c r="M11" s="18" t="s">
        <v>146</v>
      </c>
      <c r="N11" s="2">
        <v>1</v>
      </c>
      <c r="O11" s="66" t="s">
        <v>68</v>
      </c>
      <c r="P11" s="81" t="s">
        <v>68</v>
      </c>
      <c r="Q11" s="88" t="s">
        <v>68</v>
      </c>
      <c r="R11" s="84" t="s">
        <v>68</v>
      </c>
      <c r="S11" s="92" t="s">
        <v>68</v>
      </c>
      <c r="T11" s="91">
        <v>1</v>
      </c>
      <c r="U11" s="94" t="s">
        <v>72</v>
      </c>
      <c r="V11" s="103">
        <v>0</v>
      </c>
      <c r="W11" s="84" t="s">
        <v>70</v>
      </c>
    </row>
    <row r="12" spans="1:23" x14ac:dyDescent="0.2">
      <c r="A12" s="14" t="s">
        <v>18</v>
      </c>
      <c r="B12" s="2" t="s">
        <v>18</v>
      </c>
      <c r="C12" s="69" t="s">
        <v>67</v>
      </c>
      <c r="D12" s="2" t="s">
        <v>67</v>
      </c>
      <c r="E12" s="2" t="s">
        <v>67</v>
      </c>
      <c r="F12" s="2"/>
      <c r="H12" s="73"/>
      <c r="I12" s="76" t="str">
        <f t="shared" si="0"/>
        <v>1\enspace $-$</v>
      </c>
      <c r="J12" s="80" t="str">
        <f t="shared" si="1"/>
        <v>1\enspace $-$</v>
      </c>
      <c r="K12" s="2">
        <v>17</v>
      </c>
      <c r="L12" s="3">
        <v>1</v>
      </c>
      <c r="M12" s="22">
        <v>8</v>
      </c>
      <c r="N12" s="20" t="s">
        <v>68</v>
      </c>
      <c r="O12" s="66">
        <v>0</v>
      </c>
      <c r="P12" s="82">
        <v>0</v>
      </c>
      <c r="Q12" s="87">
        <v>7</v>
      </c>
      <c r="R12" s="84" t="s">
        <v>68</v>
      </c>
      <c r="S12" s="93" t="s">
        <v>74</v>
      </c>
      <c r="T12" s="84">
        <v>1</v>
      </c>
      <c r="U12" s="94" t="s">
        <v>70</v>
      </c>
      <c r="V12" s="103">
        <v>1</v>
      </c>
      <c r="W12" s="84" t="s">
        <v>70</v>
      </c>
    </row>
    <row r="13" spans="1:23" x14ac:dyDescent="0.2">
      <c r="A13" s="14" t="s">
        <v>19</v>
      </c>
      <c r="B13" s="2" t="s">
        <v>19</v>
      </c>
      <c r="C13" s="69" t="s">
        <v>67</v>
      </c>
      <c r="H13" s="72"/>
      <c r="I13" s="76" t="str">
        <f t="shared" si="0"/>
        <v>1\enspace $-$</v>
      </c>
      <c r="J13" s="80" t="str">
        <f t="shared" si="1"/>
        <v>3\enspace $-$</v>
      </c>
      <c r="K13" s="2">
        <v>8</v>
      </c>
      <c r="L13" s="3">
        <v>1</v>
      </c>
      <c r="M13" s="22">
        <v>8</v>
      </c>
      <c r="N13" s="20" t="s">
        <v>68</v>
      </c>
      <c r="O13" s="66">
        <v>0</v>
      </c>
      <c r="P13" s="82">
        <v>3</v>
      </c>
      <c r="Q13" s="87">
        <v>8</v>
      </c>
      <c r="R13" s="84" t="s">
        <v>68</v>
      </c>
      <c r="S13" s="93" t="s">
        <v>74</v>
      </c>
      <c r="T13" s="84">
        <v>1</v>
      </c>
      <c r="U13" s="95" t="s">
        <v>70</v>
      </c>
      <c r="V13" s="103">
        <v>3</v>
      </c>
      <c r="W13" s="84" t="s">
        <v>70</v>
      </c>
    </row>
    <row r="14" spans="1:23" x14ac:dyDescent="0.2">
      <c r="A14" s="14" t="s">
        <v>21</v>
      </c>
      <c r="B14" s="2" t="s">
        <v>21</v>
      </c>
      <c r="C14" s="69" t="s">
        <v>67</v>
      </c>
      <c r="H14" s="72"/>
      <c r="I14" s="76" t="str">
        <f t="shared" si="0"/>
        <v>2\enspace $-$</v>
      </c>
      <c r="J14" s="80" t="str">
        <f t="shared" si="1"/>
        <v>2\enspace $-$</v>
      </c>
      <c r="K14" s="2">
        <v>9</v>
      </c>
      <c r="L14" s="3">
        <v>1</v>
      </c>
      <c r="M14" s="22">
        <v>9</v>
      </c>
      <c r="N14" s="24" t="s">
        <v>68</v>
      </c>
      <c r="O14" s="66">
        <v>0</v>
      </c>
      <c r="P14" s="82">
        <v>2</v>
      </c>
      <c r="Q14" s="87">
        <v>7</v>
      </c>
      <c r="R14" s="84" t="s">
        <v>68</v>
      </c>
      <c r="S14" s="93" t="s">
        <v>74</v>
      </c>
      <c r="T14" s="84">
        <v>2</v>
      </c>
      <c r="U14" s="95" t="s">
        <v>70</v>
      </c>
      <c r="V14" s="103">
        <v>2</v>
      </c>
      <c r="W14" s="84" t="s">
        <v>70</v>
      </c>
    </row>
    <row r="15" spans="1:23" x14ac:dyDescent="0.2">
      <c r="A15" s="14" t="s">
        <v>83</v>
      </c>
      <c r="B15" s="2" t="s">
        <v>22</v>
      </c>
      <c r="C15" s="69" t="s">
        <v>67</v>
      </c>
      <c r="D15" s="2" t="s">
        <v>67</v>
      </c>
      <c r="E15" s="2" t="s">
        <v>67</v>
      </c>
      <c r="F15" s="2"/>
      <c r="H15" s="73"/>
      <c r="I15" s="76" t="str">
        <f t="shared" si="0"/>
        <v>1\enspace $\subset$</v>
      </c>
      <c r="J15" s="80" t="str">
        <f t="shared" si="1"/>
        <v>2\enspace $=$</v>
      </c>
      <c r="K15" s="2">
        <v>10</v>
      </c>
      <c r="L15" s="3">
        <v>1</v>
      </c>
      <c r="M15" s="21">
        <v>8</v>
      </c>
      <c r="N15" s="2">
        <v>1</v>
      </c>
      <c r="O15" s="66">
        <v>0</v>
      </c>
      <c r="P15" s="82">
        <v>0</v>
      </c>
      <c r="Q15" s="87">
        <v>13</v>
      </c>
      <c r="R15" s="84" t="s">
        <v>68</v>
      </c>
      <c r="S15" s="93" t="s">
        <v>68</v>
      </c>
      <c r="T15" s="84">
        <v>1</v>
      </c>
      <c r="U15" s="96" t="s">
        <v>75</v>
      </c>
      <c r="V15" s="103">
        <v>2</v>
      </c>
      <c r="W15" s="84" t="s">
        <v>72</v>
      </c>
    </row>
    <row r="16" spans="1:23" x14ac:dyDescent="0.2">
      <c r="A16" s="14" t="s">
        <v>84</v>
      </c>
      <c r="B16" s="2" t="s">
        <v>23</v>
      </c>
      <c r="C16" s="69" t="s">
        <v>67</v>
      </c>
      <c r="D16" s="2" t="s">
        <v>67</v>
      </c>
      <c r="E16" s="2" t="s">
        <v>67</v>
      </c>
      <c r="F16" s="2"/>
      <c r="H16" s="73"/>
      <c r="I16" s="76" t="str">
        <f t="shared" si="0"/>
        <v>1\enspace $\perp$</v>
      </c>
      <c r="J16" s="80" t="str">
        <f t="shared" si="1"/>
        <v>4\enspace $\perp$</v>
      </c>
      <c r="K16" s="2">
        <v>5</v>
      </c>
      <c r="L16" s="3">
        <v>1</v>
      </c>
      <c r="M16" s="21">
        <v>11</v>
      </c>
      <c r="N16" s="2">
        <v>1</v>
      </c>
      <c r="O16" s="66">
        <v>0</v>
      </c>
      <c r="P16" s="82">
        <v>0</v>
      </c>
      <c r="Q16" s="87">
        <v>26</v>
      </c>
      <c r="R16" s="84" t="s">
        <v>68</v>
      </c>
      <c r="S16" s="93" t="s">
        <v>68</v>
      </c>
      <c r="T16" s="84">
        <v>1</v>
      </c>
      <c r="U16" s="94" t="s">
        <v>69</v>
      </c>
      <c r="V16" s="103">
        <v>4</v>
      </c>
      <c r="W16" s="84" t="s">
        <v>69</v>
      </c>
    </row>
    <row r="17" spans="1:23" x14ac:dyDescent="0.2">
      <c r="A17" s="14" t="s">
        <v>85</v>
      </c>
      <c r="B17" s="25" t="s">
        <v>41</v>
      </c>
      <c r="C17" s="70" t="s">
        <v>67</v>
      </c>
      <c r="D17" s="21" t="s">
        <v>67</v>
      </c>
      <c r="E17" s="21" t="s">
        <v>67</v>
      </c>
      <c r="H17" s="72"/>
      <c r="I17" s="76" t="str">
        <f t="shared" si="0"/>
        <v>1\enspace $=$</v>
      </c>
      <c r="J17" s="80" t="str">
        <f t="shared" si="1"/>
        <v>2\enspace $D$</v>
      </c>
      <c r="K17" s="2">
        <v>3</v>
      </c>
      <c r="L17" s="3">
        <v>1</v>
      </c>
      <c r="M17" s="26" t="s">
        <v>86</v>
      </c>
      <c r="N17" s="2">
        <v>1</v>
      </c>
      <c r="O17" s="66">
        <v>0</v>
      </c>
      <c r="P17" s="81" t="s">
        <v>86</v>
      </c>
      <c r="Q17" s="87">
        <v>60</v>
      </c>
      <c r="R17" s="84" t="s">
        <v>68</v>
      </c>
      <c r="S17" s="93" t="s">
        <v>74</v>
      </c>
      <c r="T17" s="91">
        <v>1</v>
      </c>
      <c r="U17" s="97" t="s">
        <v>72</v>
      </c>
      <c r="V17" s="103">
        <v>2</v>
      </c>
      <c r="W17" s="84" t="s">
        <v>87</v>
      </c>
    </row>
    <row r="18" spans="1:23" ht="12.75" x14ac:dyDescent="0.2">
      <c r="A18" s="14" t="s">
        <v>24</v>
      </c>
      <c r="B18" s="2" t="s">
        <v>24</v>
      </c>
      <c r="C18" s="69" t="s">
        <v>67</v>
      </c>
      <c r="D18" s="2" t="s">
        <v>67</v>
      </c>
      <c r="H18" s="73" t="s">
        <v>67</v>
      </c>
      <c r="I18" s="76" t="str">
        <f t="shared" si="0"/>
        <v>3\enspace $-$</v>
      </c>
      <c r="J18" s="80" t="str">
        <f t="shared" si="1"/>
        <v>ER</v>
      </c>
      <c r="K18" s="2">
        <v>49</v>
      </c>
      <c r="L18" s="3">
        <v>1</v>
      </c>
      <c r="M18" s="27" t="s">
        <v>146</v>
      </c>
      <c r="N18" s="20" t="s">
        <v>68</v>
      </c>
      <c r="O18" s="66">
        <v>0</v>
      </c>
      <c r="P18" s="81" t="s">
        <v>146</v>
      </c>
      <c r="Q18" s="87">
        <v>6</v>
      </c>
      <c r="R18" s="84" t="s">
        <v>68</v>
      </c>
      <c r="S18" s="93" t="s">
        <v>68</v>
      </c>
      <c r="T18" s="84">
        <v>3</v>
      </c>
      <c r="U18" s="95" t="s">
        <v>70</v>
      </c>
      <c r="V18" s="103">
        <v>0</v>
      </c>
      <c r="W18" s="84" t="s">
        <v>70</v>
      </c>
    </row>
    <row r="19" spans="1:23" ht="12.75" x14ac:dyDescent="0.2">
      <c r="A19" s="14" t="s">
        <v>25</v>
      </c>
      <c r="B19" s="2" t="s">
        <v>25</v>
      </c>
      <c r="C19" s="69" t="s">
        <v>67</v>
      </c>
      <c r="D19" s="2" t="s">
        <v>67</v>
      </c>
      <c r="H19" s="73" t="s">
        <v>67</v>
      </c>
      <c r="I19" s="76" t="str">
        <f t="shared" si="0"/>
        <v>3\enspace $-$</v>
      </c>
      <c r="J19" s="80" t="str">
        <f t="shared" si="1"/>
        <v>ER</v>
      </c>
      <c r="K19" s="2">
        <v>71</v>
      </c>
      <c r="L19" s="3">
        <v>2</v>
      </c>
      <c r="M19" s="27" t="s">
        <v>146</v>
      </c>
      <c r="N19" s="20" t="s">
        <v>68</v>
      </c>
      <c r="O19" s="66">
        <v>0</v>
      </c>
      <c r="P19" s="81" t="s">
        <v>146</v>
      </c>
      <c r="Q19" s="87">
        <v>7</v>
      </c>
      <c r="R19" s="84" t="s">
        <v>68</v>
      </c>
      <c r="S19" s="93" t="s">
        <v>68</v>
      </c>
      <c r="T19" s="84">
        <v>3</v>
      </c>
      <c r="U19" s="95" t="s">
        <v>70</v>
      </c>
      <c r="V19" s="103">
        <v>0</v>
      </c>
      <c r="W19" s="84" t="s">
        <v>70</v>
      </c>
    </row>
    <row r="20" spans="1:23" ht="12.75" x14ac:dyDescent="0.2">
      <c r="A20" s="14" t="s">
        <v>26</v>
      </c>
      <c r="B20" s="2" t="s">
        <v>26</v>
      </c>
      <c r="C20" s="69" t="s">
        <v>67</v>
      </c>
      <c r="D20" s="2" t="s">
        <v>67</v>
      </c>
      <c r="H20" s="73" t="s">
        <v>67</v>
      </c>
      <c r="I20" s="76" t="str">
        <f t="shared" si="0"/>
        <v>3\enspace $-$</v>
      </c>
      <c r="J20" s="80" t="str">
        <f t="shared" si="1"/>
        <v>ER</v>
      </c>
      <c r="K20" s="2">
        <v>69</v>
      </c>
      <c r="L20" s="3">
        <v>2</v>
      </c>
      <c r="M20" s="27" t="s">
        <v>146</v>
      </c>
      <c r="N20" s="20" t="s">
        <v>68</v>
      </c>
      <c r="O20" s="66">
        <v>0</v>
      </c>
      <c r="P20" s="81" t="s">
        <v>146</v>
      </c>
      <c r="Q20" s="87">
        <v>6</v>
      </c>
      <c r="R20" s="84" t="s">
        <v>68</v>
      </c>
      <c r="S20" s="93" t="s">
        <v>68</v>
      </c>
      <c r="T20" s="84">
        <v>3</v>
      </c>
      <c r="U20" s="95" t="s">
        <v>70</v>
      </c>
      <c r="V20" s="103">
        <v>0</v>
      </c>
      <c r="W20" s="84" t="s">
        <v>70</v>
      </c>
    </row>
    <row r="21" spans="1:23" x14ac:dyDescent="0.2">
      <c r="A21" s="14" t="s">
        <v>88</v>
      </c>
      <c r="B21" s="2" t="s">
        <v>42</v>
      </c>
      <c r="C21" s="70" t="s">
        <v>67</v>
      </c>
      <c r="D21" s="21" t="s">
        <v>67</v>
      </c>
      <c r="E21" s="21" t="s">
        <v>67</v>
      </c>
      <c r="H21" s="72"/>
      <c r="I21" s="76" t="str">
        <f t="shared" si="0"/>
        <v>1\enspace $=$</v>
      </c>
      <c r="J21" s="80" t="str">
        <f t="shared" si="1"/>
        <v>2\enspace $D$</v>
      </c>
      <c r="K21" s="2">
        <v>5</v>
      </c>
      <c r="L21" s="3">
        <v>1</v>
      </c>
      <c r="M21" s="22">
        <v>5</v>
      </c>
      <c r="N21" s="2">
        <v>1</v>
      </c>
      <c r="O21" s="66">
        <v>0</v>
      </c>
      <c r="P21" s="81">
        <v>6</v>
      </c>
      <c r="Q21" s="87">
        <v>53</v>
      </c>
      <c r="R21" s="84" t="s">
        <v>68</v>
      </c>
      <c r="S21" s="93" t="s">
        <v>74</v>
      </c>
      <c r="T21" s="91">
        <v>1</v>
      </c>
      <c r="U21" s="97" t="s">
        <v>72</v>
      </c>
      <c r="V21" s="103">
        <v>2</v>
      </c>
      <c r="W21" s="84" t="s">
        <v>87</v>
      </c>
    </row>
    <row r="22" spans="1:23" x14ac:dyDescent="0.2">
      <c r="A22" s="14" t="s">
        <v>89</v>
      </c>
      <c r="B22" s="2" t="s">
        <v>27</v>
      </c>
      <c r="C22" s="69" t="s">
        <v>67</v>
      </c>
      <c r="D22" s="2" t="s">
        <v>67</v>
      </c>
      <c r="G22" s="2" t="s">
        <v>67</v>
      </c>
      <c r="H22" s="72"/>
      <c r="I22" s="76" t="str">
        <f t="shared" si="0"/>
        <v>2\enspace $-$</v>
      </c>
      <c r="J22" s="80" t="str">
        <f t="shared" si="1"/>
        <v>1\enspace $-$</v>
      </c>
      <c r="K22" s="2">
        <v>9</v>
      </c>
      <c r="L22" s="28">
        <v>9</v>
      </c>
      <c r="M22" s="22">
        <v>9</v>
      </c>
      <c r="N22" s="20" t="s">
        <v>68</v>
      </c>
      <c r="O22" s="66">
        <v>0</v>
      </c>
      <c r="P22" s="82">
        <v>0</v>
      </c>
      <c r="Q22" s="87">
        <v>6</v>
      </c>
      <c r="R22" s="84" t="s">
        <v>68</v>
      </c>
      <c r="S22" s="93" t="s">
        <v>74</v>
      </c>
      <c r="T22" s="84">
        <v>2</v>
      </c>
      <c r="U22" s="95" t="s">
        <v>70</v>
      </c>
      <c r="V22" s="103">
        <v>1</v>
      </c>
      <c r="W22" s="84" t="s">
        <v>70</v>
      </c>
    </row>
    <row r="23" spans="1:23" x14ac:dyDescent="0.2">
      <c r="A23" s="14" t="s">
        <v>90</v>
      </c>
      <c r="B23" s="2" t="s">
        <v>28</v>
      </c>
      <c r="C23" s="69" t="s">
        <v>67</v>
      </c>
      <c r="D23" s="2" t="s">
        <v>67</v>
      </c>
      <c r="E23" s="2" t="s">
        <v>67</v>
      </c>
      <c r="H23" s="72"/>
      <c r="I23" s="76" t="str">
        <f t="shared" si="0"/>
        <v>1\enspace $=$</v>
      </c>
      <c r="J23" s="80" t="str">
        <f t="shared" si="1"/>
        <v>1\enspace $D$</v>
      </c>
      <c r="K23" s="2">
        <v>33</v>
      </c>
      <c r="L23" s="3">
        <v>2</v>
      </c>
      <c r="M23" s="21">
        <v>15</v>
      </c>
      <c r="N23" s="29">
        <v>2</v>
      </c>
      <c r="O23" s="66">
        <v>0</v>
      </c>
      <c r="P23" s="82">
        <v>0</v>
      </c>
      <c r="Q23" s="87">
        <v>20</v>
      </c>
      <c r="R23" s="84" t="s">
        <v>68</v>
      </c>
      <c r="S23" s="93" t="s">
        <v>68</v>
      </c>
      <c r="T23" s="84">
        <v>1</v>
      </c>
      <c r="U23" s="98" t="s">
        <v>72</v>
      </c>
      <c r="V23" s="103">
        <v>1</v>
      </c>
      <c r="W23" s="84" t="s">
        <v>87</v>
      </c>
    </row>
    <row r="24" spans="1:23" x14ac:dyDescent="0.2">
      <c r="A24" s="14" t="s">
        <v>91</v>
      </c>
      <c r="B24" s="2" t="s">
        <v>29</v>
      </c>
      <c r="C24" s="69" t="s">
        <v>67</v>
      </c>
      <c r="D24" s="2" t="s">
        <v>67</v>
      </c>
      <c r="E24" s="2" t="s">
        <v>67</v>
      </c>
      <c r="H24" s="72"/>
      <c r="I24" s="76" t="str">
        <f t="shared" si="0"/>
        <v>1\enspace $\perp$</v>
      </c>
      <c r="J24" s="80" t="str">
        <f t="shared" si="1"/>
        <v>2\enspace $\perp$</v>
      </c>
      <c r="K24" s="2">
        <v>2</v>
      </c>
      <c r="L24" s="3">
        <v>1</v>
      </c>
      <c r="M24" s="21">
        <v>1</v>
      </c>
      <c r="N24" s="29">
        <v>1</v>
      </c>
      <c r="O24" s="66">
        <v>0</v>
      </c>
      <c r="P24" s="82">
        <v>0</v>
      </c>
      <c r="Q24" s="87">
        <v>6</v>
      </c>
      <c r="R24" s="84" t="s">
        <v>68</v>
      </c>
      <c r="S24" s="93" t="s">
        <v>68</v>
      </c>
      <c r="T24" s="84">
        <v>1</v>
      </c>
      <c r="U24" s="95" t="s">
        <v>69</v>
      </c>
      <c r="V24" s="103">
        <v>2</v>
      </c>
      <c r="W24" s="84" t="s">
        <v>69</v>
      </c>
    </row>
    <row r="25" spans="1:23" x14ac:dyDescent="0.2">
      <c r="A25" s="14" t="s">
        <v>92</v>
      </c>
      <c r="B25" s="2" t="s">
        <v>31</v>
      </c>
      <c r="C25" s="69" t="s">
        <v>67</v>
      </c>
      <c r="D25" s="2" t="s">
        <v>67</v>
      </c>
      <c r="E25" s="2" t="s">
        <v>67</v>
      </c>
      <c r="F25" s="2"/>
      <c r="H25" s="73"/>
      <c r="I25" s="76" t="str">
        <f t="shared" si="0"/>
        <v>1\enspace $-$</v>
      </c>
      <c r="J25" s="80" t="str">
        <f t="shared" si="1"/>
        <v>2\enspace $-$</v>
      </c>
      <c r="K25" s="2">
        <v>12</v>
      </c>
      <c r="L25" s="3">
        <v>1</v>
      </c>
      <c r="M25" s="22">
        <v>17</v>
      </c>
      <c r="N25" s="20" t="s">
        <v>68</v>
      </c>
      <c r="O25" s="66">
        <v>0</v>
      </c>
      <c r="P25" s="81">
        <v>2</v>
      </c>
      <c r="Q25" s="87">
        <v>13</v>
      </c>
      <c r="R25" s="84" t="s">
        <v>68</v>
      </c>
      <c r="S25" s="93" t="s">
        <v>74</v>
      </c>
      <c r="T25" s="84">
        <v>1</v>
      </c>
      <c r="U25" s="95" t="s">
        <v>70</v>
      </c>
      <c r="V25" s="103">
        <v>2</v>
      </c>
      <c r="W25" s="84" t="s">
        <v>70</v>
      </c>
    </row>
    <row r="26" spans="1:23" ht="12.75" x14ac:dyDescent="0.2">
      <c r="A26" s="14" t="s">
        <v>93</v>
      </c>
      <c r="B26" s="2" t="s">
        <v>32</v>
      </c>
      <c r="C26" s="69" t="s">
        <v>67</v>
      </c>
      <c r="D26" s="2"/>
      <c r="E26" s="2"/>
      <c r="F26" s="2"/>
      <c r="H26" s="73"/>
      <c r="I26" s="76" t="str">
        <f t="shared" si="0"/>
        <v>1\enspace $-$</v>
      </c>
      <c r="J26" s="80" t="str">
        <f t="shared" si="1"/>
        <v>ER</v>
      </c>
      <c r="K26" s="2">
        <v>2</v>
      </c>
      <c r="L26" s="3">
        <v>1</v>
      </c>
      <c r="M26" s="27" t="s">
        <v>146</v>
      </c>
      <c r="N26" s="24" t="s">
        <v>68</v>
      </c>
      <c r="O26" s="66">
        <v>0</v>
      </c>
      <c r="P26" s="81" t="s">
        <v>146</v>
      </c>
      <c r="Q26" s="87">
        <v>25</v>
      </c>
      <c r="R26" s="84" t="s">
        <v>68</v>
      </c>
      <c r="S26" s="93" t="s">
        <v>68</v>
      </c>
      <c r="T26" s="84">
        <v>1</v>
      </c>
      <c r="U26" s="95" t="s">
        <v>70</v>
      </c>
      <c r="V26" s="103">
        <v>0</v>
      </c>
      <c r="W26" s="84" t="s">
        <v>70</v>
      </c>
    </row>
    <row r="27" spans="1:23" x14ac:dyDescent="0.2">
      <c r="A27" s="14" t="s">
        <v>94</v>
      </c>
      <c r="B27" s="2" t="s">
        <v>33</v>
      </c>
      <c r="C27" s="68" t="s">
        <v>67</v>
      </c>
      <c r="D27" s="68" t="s">
        <v>67</v>
      </c>
      <c r="E27" s="68" t="s">
        <v>67</v>
      </c>
      <c r="F27" s="68"/>
      <c r="G27" s="71"/>
      <c r="H27" s="73"/>
      <c r="I27" s="76" t="str">
        <f t="shared" si="0"/>
        <v>1\enspace $\perp$</v>
      </c>
      <c r="J27" s="80" t="str">
        <f t="shared" si="1"/>
        <v>3\enspace $\perp$</v>
      </c>
      <c r="K27" s="2">
        <v>17</v>
      </c>
      <c r="L27" s="3">
        <v>1</v>
      </c>
      <c r="M27" s="21">
        <v>17</v>
      </c>
      <c r="N27" s="29">
        <v>1</v>
      </c>
      <c r="O27" s="66">
        <v>0</v>
      </c>
      <c r="P27" s="81">
        <v>0</v>
      </c>
      <c r="Q27" s="87">
        <v>51</v>
      </c>
      <c r="R27" s="84" t="s">
        <v>68</v>
      </c>
      <c r="S27" s="92" t="s">
        <v>68</v>
      </c>
      <c r="T27" s="84">
        <v>1</v>
      </c>
      <c r="U27" s="95" t="s">
        <v>69</v>
      </c>
      <c r="V27" s="103">
        <v>3</v>
      </c>
      <c r="W27" s="84" t="s">
        <v>69</v>
      </c>
    </row>
    <row r="28" spans="1:23" x14ac:dyDescent="0.2">
      <c r="A28" s="14" t="s">
        <v>95</v>
      </c>
      <c r="B28" s="2" t="s">
        <v>36</v>
      </c>
      <c r="C28" s="69" t="s">
        <v>67</v>
      </c>
      <c r="D28" s="68" t="s">
        <v>67</v>
      </c>
      <c r="E28" s="68" t="s">
        <v>67</v>
      </c>
      <c r="F28" s="71"/>
      <c r="G28" s="71"/>
      <c r="H28" s="72"/>
      <c r="I28" s="76" t="str">
        <f t="shared" si="0"/>
        <v>1\enspace $\perp$</v>
      </c>
      <c r="J28" s="80" t="str">
        <f t="shared" si="1"/>
        <v>1\enspace $\perp$</v>
      </c>
      <c r="K28" s="2">
        <v>17</v>
      </c>
      <c r="L28" s="3">
        <v>1</v>
      </c>
      <c r="M28" s="22">
        <v>17</v>
      </c>
      <c r="N28" s="29">
        <v>1</v>
      </c>
      <c r="O28" s="66">
        <v>0</v>
      </c>
      <c r="P28" s="82">
        <v>2</v>
      </c>
      <c r="Q28" s="87">
        <v>10</v>
      </c>
      <c r="R28" s="84" t="s">
        <v>68</v>
      </c>
      <c r="S28" s="92" t="s">
        <v>74</v>
      </c>
      <c r="T28" s="84">
        <v>1</v>
      </c>
      <c r="U28" s="94" t="s">
        <v>69</v>
      </c>
      <c r="V28" s="103">
        <v>1</v>
      </c>
      <c r="W28" s="84" t="s">
        <v>69</v>
      </c>
    </row>
    <row r="29" spans="1:23" x14ac:dyDescent="0.2">
      <c r="A29" s="14" t="s">
        <v>96</v>
      </c>
      <c r="B29" s="4" t="s">
        <v>37</v>
      </c>
      <c r="C29" s="69" t="s">
        <v>67</v>
      </c>
      <c r="D29" s="68" t="s">
        <v>67</v>
      </c>
      <c r="E29" s="68" t="s">
        <v>67</v>
      </c>
      <c r="F29" s="71"/>
      <c r="G29" s="71"/>
      <c r="H29" s="72"/>
      <c r="I29" s="76" t="str">
        <f t="shared" si="0"/>
        <v>1\enspace $\subset$</v>
      </c>
      <c r="J29" s="80" t="str">
        <f t="shared" si="1"/>
        <v>2\enspace $=$</v>
      </c>
      <c r="K29" s="4">
        <v>2</v>
      </c>
      <c r="L29" s="3">
        <v>1</v>
      </c>
      <c r="M29" s="22">
        <v>16</v>
      </c>
      <c r="N29" s="29">
        <v>1</v>
      </c>
      <c r="O29" s="66">
        <v>0</v>
      </c>
      <c r="P29" s="82">
        <v>2</v>
      </c>
      <c r="Q29" s="87">
        <v>5</v>
      </c>
      <c r="R29" s="84" t="s">
        <v>68</v>
      </c>
      <c r="S29" s="92" t="s">
        <v>74</v>
      </c>
      <c r="T29" s="84">
        <v>1</v>
      </c>
      <c r="U29" s="94" t="s">
        <v>75</v>
      </c>
      <c r="V29" s="103">
        <v>2</v>
      </c>
      <c r="W29" s="84" t="s">
        <v>72</v>
      </c>
    </row>
    <row r="30" spans="1:23" ht="12.75" x14ac:dyDescent="0.2">
      <c r="A30" s="14" t="s">
        <v>97</v>
      </c>
      <c r="B30" s="4" t="s">
        <v>39</v>
      </c>
      <c r="C30" s="71" t="s">
        <v>67</v>
      </c>
      <c r="D30" s="71"/>
      <c r="E30" s="71"/>
      <c r="F30" s="71"/>
      <c r="G30" s="71"/>
      <c r="H30" s="72"/>
      <c r="I30" s="76" t="str">
        <f t="shared" si="0"/>
        <v>1\enspace $=$</v>
      </c>
      <c r="J30" s="80" t="str">
        <f t="shared" si="1"/>
        <v>ER</v>
      </c>
      <c r="K30" s="4">
        <v>2</v>
      </c>
      <c r="L30" s="77">
        <v>1</v>
      </c>
      <c r="M30" s="27" t="s">
        <v>146</v>
      </c>
      <c r="N30" s="24">
        <v>1</v>
      </c>
      <c r="O30" s="66">
        <v>0</v>
      </c>
      <c r="P30" s="81" t="s">
        <v>146</v>
      </c>
      <c r="Q30" s="89">
        <v>10</v>
      </c>
      <c r="R30" s="84" t="s">
        <v>68</v>
      </c>
      <c r="S30" s="92" t="s">
        <v>68</v>
      </c>
      <c r="T30" s="91">
        <v>1</v>
      </c>
      <c r="U30" s="97" t="s">
        <v>72</v>
      </c>
      <c r="V30" s="103">
        <v>0</v>
      </c>
      <c r="W30" s="84" t="s">
        <v>70</v>
      </c>
    </row>
    <row r="31" spans="1:23" ht="12.75" x14ac:dyDescent="0.2">
      <c r="A31" s="14" t="s">
        <v>98</v>
      </c>
      <c r="B31" s="4" t="s">
        <v>2</v>
      </c>
      <c r="C31" s="71" t="s">
        <v>67</v>
      </c>
      <c r="D31" s="71" t="s">
        <v>67</v>
      </c>
      <c r="E31" s="71"/>
      <c r="F31" s="71" t="s">
        <v>67</v>
      </c>
      <c r="G31" s="71"/>
      <c r="H31" s="72"/>
      <c r="I31" s="76" t="str">
        <f t="shared" si="0"/>
        <v>2\enspace $\perp$</v>
      </c>
      <c r="J31" s="80" t="str">
        <f t="shared" si="1"/>
        <v>ER</v>
      </c>
      <c r="K31" s="4">
        <v>7</v>
      </c>
      <c r="L31" s="78">
        <v>6</v>
      </c>
      <c r="M31" s="27" t="s">
        <v>146</v>
      </c>
      <c r="N31" s="24">
        <v>1</v>
      </c>
      <c r="O31" s="66">
        <v>0</v>
      </c>
      <c r="P31" s="81" t="s">
        <v>146</v>
      </c>
      <c r="Q31" s="89">
        <v>21</v>
      </c>
      <c r="R31" s="84" t="s">
        <v>99</v>
      </c>
      <c r="S31" s="92" t="s">
        <v>68</v>
      </c>
      <c r="T31" s="85">
        <v>2</v>
      </c>
      <c r="U31" s="99" t="s">
        <v>69</v>
      </c>
      <c r="V31" s="103">
        <v>0</v>
      </c>
      <c r="W31" s="84" t="s">
        <v>69</v>
      </c>
    </row>
    <row r="32" spans="1:23" x14ac:dyDescent="0.2">
      <c r="A32" s="14" t="s">
        <v>100</v>
      </c>
      <c r="B32" s="4" t="s">
        <v>3</v>
      </c>
      <c r="C32" s="71" t="s">
        <v>67</v>
      </c>
      <c r="D32" s="71" t="s">
        <v>67</v>
      </c>
      <c r="E32" s="71"/>
      <c r="F32" s="71"/>
      <c r="G32" s="71"/>
      <c r="H32" s="72"/>
      <c r="I32" s="76" t="str">
        <f t="shared" si="0"/>
        <v>1\enspace $\perp$</v>
      </c>
      <c r="J32" s="80" t="str">
        <f t="shared" si="1"/>
        <v>ER</v>
      </c>
      <c r="K32" s="4">
        <v>74</v>
      </c>
      <c r="L32" s="78">
        <v>1</v>
      </c>
      <c r="M32" s="27" t="s">
        <v>146</v>
      </c>
      <c r="N32" s="24">
        <v>76</v>
      </c>
      <c r="O32" s="66" t="s">
        <v>68</v>
      </c>
      <c r="P32" s="81" t="s">
        <v>68</v>
      </c>
      <c r="Q32" s="89" t="s">
        <v>68</v>
      </c>
      <c r="R32" s="84" t="s">
        <v>101</v>
      </c>
      <c r="S32" s="92" t="s">
        <v>68</v>
      </c>
      <c r="T32" s="31">
        <v>1</v>
      </c>
      <c r="U32" s="99" t="s">
        <v>69</v>
      </c>
      <c r="V32" s="103">
        <v>0</v>
      </c>
      <c r="W32" s="84" t="s">
        <v>69</v>
      </c>
    </row>
    <row r="33" spans="1:23" x14ac:dyDescent="0.2">
      <c r="A33" s="14" t="s">
        <v>102</v>
      </c>
      <c r="B33" s="4" t="s">
        <v>4</v>
      </c>
      <c r="C33" s="71" t="s">
        <v>67</v>
      </c>
      <c r="D33" s="71" t="s">
        <v>67</v>
      </c>
      <c r="E33" s="71"/>
      <c r="F33" s="71" t="s">
        <v>67</v>
      </c>
      <c r="G33" s="71"/>
      <c r="H33" s="72"/>
      <c r="I33" s="76" t="str">
        <f t="shared" si="0"/>
        <v>3\enspace $\perp$</v>
      </c>
      <c r="J33" s="80" t="str">
        <f t="shared" si="1"/>
        <v>ER</v>
      </c>
      <c r="K33" s="4">
        <v>58</v>
      </c>
      <c r="L33" s="78">
        <v>1</v>
      </c>
      <c r="M33" s="27" t="s">
        <v>146</v>
      </c>
      <c r="N33" s="24">
        <v>60</v>
      </c>
      <c r="O33" s="66" t="s">
        <v>68</v>
      </c>
      <c r="P33" s="81" t="s">
        <v>68</v>
      </c>
      <c r="Q33" s="89" t="s">
        <v>68</v>
      </c>
      <c r="R33" s="84" t="s">
        <v>103</v>
      </c>
      <c r="S33" s="92" t="s">
        <v>68</v>
      </c>
      <c r="T33" s="31">
        <v>3</v>
      </c>
      <c r="U33" s="100" t="s">
        <v>69</v>
      </c>
      <c r="V33" s="103">
        <v>0</v>
      </c>
      <c r="W33" s="84" t="s">
        <v>69</v>
      </c>
    </row>
    <row r="34" spans="1:23" x14ac:dyDescent="0.2">
      <c r="A34" s="14" t="s">
        <v>104</v>
      </c>
      <c r="B34" s="4" t="s">
        <v>8</v>
      </c>
      <c r="C34" s="71" t="s">
        <v>67</v>
      </c>
      <c r="D34" s="71" t="s">
        <v>67</v>
      </c>
      <c r="E34" s="71"/>
      <c r="F34" s="71"/>
      <c r="G34" s="71"/>
      <c r="H34" s="72" t="s">
        <v>67</v>
      </c>
      <c r="I34" s="76" t="str">
        <f t="shared" si="0"/>
        <v>4\enspace $\perp$</v>
      </c>
      <c r="J34" s="80" t="str">
        <f t="shared" si="1"/>
        <v>1\enspace $\perp$</v>
      </c>
      <c r="K34" s="4">
        <v>69</v>
      </c>
      <c r="L34" s="78">
        <v>13</v>
      </c>
      <c r="M34" s="4">
        <v>63</v>
      </c>
      <c r="N34" s="24">
        <v>25</v>
      </c>
      <c r="O34" s="66">
        <v>4</v>
      </c>
      <c r="P34" s="81">
        <v>0</v>
      </c>
      <c r="Q34" s="89">
        <v>15</v>
      </c>
      <c r="R34" s="84" t="s">
        <v>105</v>
      </c>
      <c r="S34" s="92" t="s">
        <v>68</v>
      </c>
      <c r="T34" s="84">
        <v>4</v>
      </c>
      <c r="U34" s="94" t="s">
        <v>69</v>
      </c>
      <c r="V34" s="103">
        <v>1</v>
      </c>
      <c r="W34" s="84" t="s">
        <v>69</v>
      </c>
    </row>
    <row r="35" spans="1:23" x14ac:dyDescent="0.2">
      <c r="A35" s="14" t="s">
        <v>106</v>
      </c>
      <c r="B35" s="4" t="s">
        <v>9</v>
      </c>
      <c r="C35" s="71" t="s">
        <v>67</v>
      </c>
      <c r="D35" s="71" t="s">
        <v>67</v>
      </c>
      <c r="E35" s="71"/>
      <c r="F35" s="71"/>
      <c r="G35" s="71"/>
      <c r="H35" s="72" t="s">
        <v>67</v>
      </c>
      <c r="I35" s="76" t="str">
        <f t="shared" si="0"/>
        <v>3\enspace $\supset$</v>
      </c>
      <c r="J35" s="80" t="str">
        <f t="shared" si="1"/>
        <v>1\enspace $=$</v>
      </c>
      <c r="K35" s="4">
        <v>84</v>
      </c>
      <c r="L35" s="78">
        <v>9</v>
      </c>
      <c r="M35" s="4">
        <v>77</v>
      </c>
      <c r="N35" s="24">
        <v>11</v>
      </c>
      <c r="O35" s="66">
        <v>1</v>
      </c>
      <c r="P35" s="81">
        <v>0</v>
      </c>
      <c r="Q35" s="89">
        <v>12</v>
      </c>
      <c r="R35" s="84" t="s">
        <v>107</v>
      </c>
      <c r="S35" s="92" t="s">
        <v>68</v>
      </c>
      <c r="T35" s="31">
        <v>3</v>
      </c>
      <c r="U35" s="99" t="s">
        <v>80</v>
      </c>
      <c r="V35" s="103">
        <v>1</v>
      </c>
      <c r="W35" s="84" t="s">
        <v>72</v>
      </c>
    </row>
    <row r="36" spans="1:23" ht="12.75" x14ac:dyDescent="0.2">
      <c r="A36" s="14" t="s">
        <v>108</v>
      </c>
      <c r="B36" s="4" t="s">
        <v>17</v>
      </c>
      <c r="C36" s="71"/>
      <c r="D36" s="71" t="s">
        <v>67</v>
      </c>
      <c r="E36" s="71"/>
      <c r="F36" s="71"/>
      <c r="G36" s="71"/>
      <c r="H36" s="72"/>
      <c r="I36" s="76" t="str">
        <f t="shared" si="0"/>
        <v>1\enspace $=$</v>
      </c>
      <c r="J36" s="80" t="str">
        <f t="shared" si="1"/>
        <v>ER</v>
      </c>
      <c r="K36" s="4">
        <v>2</v>
      </c>
      <c r="L36" s="78">
        <v>2</v>
      </c>
      <c r="M36" s="27" t="s">
        <v>146</v>
      </c>
      <c r="N36" s="24">
        <v>2</v>
      </c>
      <c r="O36" s="66">
        <v>1</v>
      </c>
      <c r="P36" s="81" t="s">
        <v>146</v>
      </c>
      <c r="Q36" s="89">
        <v>8</v>
      </c>
      <c r="R36" s="84" t="s">
        <v>109</v>
      </c>
      <c r="S36" s="92" t="s">
        <v>68</v>
      </c>
      <c r="T36" s="85">
        <v>1</v>
      </c>
      <c r="U36" s="101" t="s">
        <v>72</v>
      </c>
      <c r="V36" s="103"/>
      <c r="W36" s="84" t="s">
        <v>110</v>
      </c>
    </row>
    <row r="37" spans="1:23" x14ac:dyDescent="0.2">
      <c r="A37" s="14" t="s">
        <v>20</v>
      </c>
      <c r="B37" s="4" t="s">
        <v>20</v>
      </c>
      <c r="C37" s="71" t="s">
        <v>67</v>
      </c>
      <c r="D37" s="71" t="s">
        <v>67</v>
      </c>
      <c r="E37" s="71"/>
      <c r="F37" s="71"/>
      <c r="G37" s="71"/>
      <c r="H37" s="72" t="s">
        <v>67</v>
      </c>
      <c r="I37" s="76" t="str">
        <f t="shared" si="0"/>
        <v>3\enspace $-$</v>
      </c>
      <c r="J37" s="80" t="str">
        <f t="shared" si="1"/>
        <v>3\enspace $-$</v>
      </c>
      <c r="K37" s="4">
        <v>24</v>
      </c>
      <c r="L37" s="78">
        <v>2</v>
      </c>
      <c r="M37" s="22">
        <v>23</v>
      </c>
      <c r="N37" s="24" t="s">
        <v>68</v>
      </c>
      <c r="O37" s="66">
        <v>1</v>
      </c>
      <c r="P37" s="81">
        <v>3</v>
      </c>
      <c r="Q37" s="89">
        <v>7</v>
      </c>
      <c r="R37" s="84" t="s">
        <v>107</v>
      </c>
      <c r="S37" s="92" t="s">
        <v>74</v>
      </c>
      <c r="T37" s="85">
        <v>3</v>
      </c>
      <c r="U37" s="100" t="s">
        <v>70</v>
      </c>
      <c r="V37" s="103">
        <v>3</v>
      </c>
      <c r="W37" s="84" t="s">
        <v>70</v>
      </c>
    </row>
    <row r="38" spans="1:23" x14ac:dyDescent="0.2">
      <c r="A38" s="14" t="s">
        <v>111</v>
      </c>
      <c r="B38" s="4" t="s">
        <v>30</v>
      </c>
      <c r="C38" s="71" t="s">
        <v>67</v>
      </c>
      <c r="D38" s="71" t="s">
        <v>67</v>
      </c>
      <c r="E38" s="71" t="s">
        <v>67</v>
      </c>
      <c r="F38" s="71"/>
      <c r="G38" s="71"/>
      <c r="H38" s="72"/>
      <c r="I38" s="76" t="str">
        <f t="shared" si="0"/>
        <v>2\enspace $\perp$</v>
      </c>
      <c r="J38" s="80" t="str">
        <f t="shared" si="1"/>
        <v>4\enspace $\perp$</v>
      </c>
      <c r="K38" s="4">
        <v>14</v>
      </c>
      <c r="L38" s="78">
        <v>17</v>
      </c>
      <c r="M38" s="4">
        <v>20</v>
      </c>
      <c r="N38" s="24">
        <v>39</v>
      </c>
      <c r="O38" s="66">
        <v>1</v>
      </c>
      <c r="P38" s="81">
        <v>0</v>
      </c>
      <c r="Q38" s="89">
        <v>8</v>
      </c>
      <c r="R38" s="84" t="s">
        <v>107</v>
      </c>
      <c r="S38" s="92" t="s">
        <v>68</v>
      </c>
      <c r="T38" s="85">
        <v>2</v>
      </c>
      <c r="U38" s="99" t="s">
        <v>69</v>
      </c>
      <c r="V38" s="103">
        <v>4</v>
      </c>
      <c r="W38" s="84" t="s">
        <v>69</v>
      </c>
    </row>
    <row r="39" spans="1:23" x14ac:dyDescent="0.2">
      <c r="A39" s="14" t="s">
        <v>112</v>
      </c>
      <c r="B39" s="4" t="s">
        <v>38</v>
      </c>
      <c r="C39" s="71" t="s">
        <v>67</v>
      </c>
      <c r="D39" s="71" t="s">
        <v>67</v>
      </c>
      <c r="E39" s="71" t="s">
        <v>67</v>
      </c>
      <c r="F39" s="71"/>
      <c r="G39" s="71"/>
      <c r="H39" s="72"/>
      <c r="I39" s="76" t="str">
        <f t="shared" si="0"/>
        <v>3\enspace $\supset$</v>
      </c>
      <c r="J39" s="80" t="str">
        <f t="shared" si="1"/>
        <v>3\enspace $\supset$</v>
      </c>
      <c r="K39" s="4">
        <v>2</v>
      </c>
      <c r="L39" s="78">
        <v>2</v>
      </c>
      <c r="M39" s="4">
        <v>2</v>
      </c>
      <c r="N39" s="24">
        <v>2</v>
      </c>
      <c r="O39" s="66" t="s">
        <v>68</v>
      </c>
      <c r="P39" s="81" t="s">
        <v>68</v>
      </c>
      <c r="Q39" s="89" t="s">
        <v>68</v>
      </c>
      <c r="R39" s="84" t="s">
        <v>109</v>
      </c>
      <c r="S39" s="92" t="s">
        <v>68</v>
      </c>
      <c r="T39" s="85">
        <v>3</v>
      </c>
      <c r="U39" s="99" t="s">
        <v>80</v>
      </c>
      <c r="V39" s="103">
        <v>3</v>
      </c>
      <c r="W39" s="84" t="s">
        <v>80</v>
      </c>
    </row>
    <row r="40" spans="1:23" x14ac:dyDescent="0.2">
      <c r="A40" s="14" t="s">
        <v>113</v>
      </c>
      <c r="B40" s="4" t="s">
        <v>5</v>
      </c>
      <c r="C40" s="71" t="s">
        <v>67</v>
      </c>
      <c r="D40" s="71" t="s">
        <v>67</v>
      </c>
      <c r="E40" s="71" t="s">
        <v>67</v>
      </c>
      <c r="F40" s="71"/>
      <c r="G40" s="71"/>
      <c r="H40" s="72" t="s">
        <v>67</v>
      </c>
      <c r="I40" s="76" t="str">
        <f t="shared" si="0"/>
        <v>2\enspace $=$</v>
      </c>
      <c r="J40" s="80" t="str">
        <f t="shared" si="1"/>
        <v>4\enspace $\supset$</v>
      </c>
      <c r="K40" s="4">
        <v>17</v>
      </c>
      <c r="L40" s="79" t="s">
        <v>86</v>
      </c>
      <c r="M40" s="4">
        <v>9</v>
      </c>
      <c r="N40" s="24">
        <v>9</v>
      </c>
      <c r="O40" s="66" t="s">
        <v>86</v>
      </c>
      <c r="P40" s="81">
        <v>0</v>
      </c>
      <c r="Q40" s="89">
        <v>38</v>
      </c>
      <c r="R40" s="84" t="s">
        <v>101</v>
      </c>
      <c r="S40" s="92" t="s">
        <v>68</v>
      </c>
      <c r="T40" s="85">
        <v>2</v>
      </c>
      <c r="U40" s="102" t="s">
        <v>72</v>
      </c>
      <c r="V40" s="103">
        <v>4</v>
      </c>
      <c r="W40" s="84" t="s">
        <v>80</v>
      </c>
    </row>
    <row r="41" spans="1:23" x14ac:dyDescent="0.2">
      <c r="A41" s="14" t="s">
        <v>114</v>
      </c>
      <c r="B41" s="4" t="s">
        <v>11</v>
      </c>
      <c r="C41" s="71" t="s">
        <v>67</v>
      </c>
      <c r="D41" s="71" t="s">
        <v>67</v>
      </c>
      <c r="E41" s="71"/>
      <c r="F41" s="71"/>
      <c r="G41" s="71"/>
      <c r="H41" s="72"/>
      <c r="I41" s="76" t="str">
        <f t="shared" si="0"/>
        <v>1\enspace $=$</v>
      </c>
      <c r="J41" s="80" t="str">
        <f t="shared" si="1"/>
        <v>4\enspace $\supset$</v>
      </c>
      <c r="K41" s="4">
        <v>2</v>
      </c>
      <c r="L41" s="79" t="s">
        <v>115</v>
      </c>
      <c r="M41" s="26" t="s">
        <v>86</v>
      </c>
      <c r="N41" s="24">
        <v>2</v>
      </c>
      <c r="O41" s="66" t="s">
        <v>115</v>
      </c>
      <c r="P41" s="81" t="s">
        <v>86</v>
      </c>
      <c r="Q41" s="89">
        <v>17</v>
      </c>
      <c r="R41" s="84" t="s">
        <v>116</v>
      </c>
      <c r="S41" s="92" t="s">
        <v>68</v>
      </c>
      <c r="T41" s="85">
        <v>1</v>
      </c>
      <c r="U41" s="101" t="s">
        <v>72</v>
      </c>
      <c r="V41" s="103">
        <v>4</v>
      </c>
      <c r="W41" s="84" t="s">
        <v>80</v>
      </c>
    </row>
    <row r="42" spans="1:23" x14ac:dyDescent="0.2">
      <c r="A42" s="14" t="s">
        <v>117</v>
      </c>
      <c r="B42" s="4" t="s">
        <v>15</v>
      </c>
      <c r="C42" s="71" t="s">
        <v>67</v>
      </c>
      <c r="D42" s="71" t="s">
        <v>67</v>
      </c>
      <c r="E42" s="71" t="s">
        <v>67</v>
      </c>
      <c r="F42" s="71"/>
      <c r="G42" s="71"/>
      <c r="H42" s="72"/>
      <c r="I42" s="76" t="str">
        <f t="shared" si="0"/>
        <v>1\enspace $=$</v>
      </c>
      <c r="J42" s="80" t="str">
        <f t="shared" si="1"/>
        <v>3\enspace $\supset$</v>
      </c>
      <c r="K42" s="4">
        <v>2</v>
      </c>
      <c r="L42" s="79" t="s">
        <v>115</v>
      </c>
      <c r="M42" s="22">
        <v>1</v>
      </c>
      <c r="N42" s="24">
        <v>1</v>
      </c>
      <c r="O42" s="66" t="s">
        <v>115</v>
      </c>
      <c r="P42" s="81">
        <v>1</v>
      </c>
      <c r="Q42" s="89">
        <v>24</v>
      </c>
      <c r="R42" s="84" t="s">
        <v>116</v>
      </c>
      <c r="S42" s="92" t="s">
        <v>74</v>
      </c>
      <c r="T42" s="85">
        <v>1</v>
      </c>
      <c r="U42" s="101" t="s">
        <v>72</v>
      </c>
      <c r="V42" s="103">
        <v>3</v>
      </c>
      <c r="W42" s="84" t="s">
        <v>80</v>
      </c>
    </row>
    <row r="43" spans="1:23" ht="12.75" x14ac:dyDescent="0.2">
      <c r="A43" s="14" t="s">
        <v>118</v>
      </c>
      <c r="B43" s="4" t="s">
        <v>34</v>
      </c>
      <c r="C43" s="71" t="s">
        <v>67</v>
      </c>
      <c r="D43" s="71" t="s">
        <v>67</v>
      </c>
      <c r="E43" s="71"/>
      <c r="F43" s="71"/>
      <c r="G43" s="71"/>
      <c r="H43" s="72"/>
      <c r="I43" s="76" t="str">
        <f t="shared" si="0"/>
        <v>1\enspace $=$</v>
      </c>
      <c r="J43" s="80" t="str">
        <f t="shared" si="1"/>
        <v>ER</v>
      </c>
      <c r="K43" s="4">
        <v>2</v>
      </c>
      <c r="L43" s="79" t="s">
        <v>86</v>
      </c>
      <c r="M43" s="32" t="s">
        <v>146</v>
      </c>
      <c r="N43" s="24">
        <v>2</v>
      </c>
      <c r="O43" s="66" t="s">
        <v>86</v>
      </c>
      <c r="P43" s="81" t="s">
        <v>146</v>
      </c>
      <c r="Q43" s="89">
        <v>20</v>
      </c>
      <c r="R43" s="84" t="s">
        <v>119</v>
      </c>
      <c r="S43" s="92" t="s">
        <v>68</v>
      </c>
      <c r="T43" s="85">
        <v>1</v>
      </c>
      <c r="U43" s="101" t="s">
        <v>72</v>
      </c>
      <c r="V43" s="103"/>
      <c r="W43" s="84" t="s">
        <v>110</v>
      </c>
    </row>
    <row r="44" spans="1:23" x14ac:dyDescent="0.2">
      <c r="A44" s="14" t="s">
        <v>120</v>
      </c>
      <c r="B44" s="4" t="s">
        <v>35</v>
      </c>
      <c r="C44" s="71" t="s">
        <v>67</v>
      </c>
      <c r="D44" s="71" t="s">
        <v>67</v>
      </c>
      <c r="E44" s="71"/>
      <c r="F44" s="71"/>
      <c r="G44" s="71"/>
      <c r="H44" s="72"/>
      <c r="I44" s="76" t="str">
        <f t="shared" si="0"/>
        <v>1\enspace $=$</v>
      </c>
      <c r="J44" s="80" t="str">
        <f t="shared" si="1"/>
        <v>1\enspace $=$</v>
      </c>
      <c r="K44" s="4">
        <v>2</v>
      </c>
      <c r="L44" s="79" t="s">
        <v>86</v>
      </c>
      <c r="M44" s="30">
        <v>2</v>
      </c>
      <c r="N44" s="24">
        <v>2</v>
      </c>
      <c r="O44" s="66" t="s">
        <v>86</v>
      </c>
      <c r="P44" s="81">
        <v>0</v>
      </c>
      <c r="Q44" s="89">
        <v>21</v>
      </c>
      <c r="R44" s="84" t="s">
        <v>119</v>
      </c>
      <c r="S44" s="92" t="s">
        <v>68</v>
      </c>
      <c r="T44" s="85">
        <v>1</v>
      </c>
      <c r="U44" s="101" t="s">
        <v>72</v>
      </c>
      <c r="V44" s="103">
        <v>1</v>
      </c>
      <c r="W44" s="84" t="s">
        <v>72</v>
      </c>
    </row>
    <row r="45" spans="1:23" ht="15.75" customHeight="1" x14ac:dyDescent="0.2">
      <c r="W45" s="84"/>
    </row>
    <row r="47" spans="1:23" ht="15.75" customHeight="1" x14ac:dyDescent="0.2">
      <c r="A47" s="107" t="s">
        <v>147</v>
      </c>
    </row>
    <row r="48" spans="1:23" ht="15.75" customHeight="1" x14ac:dyDescent="0.35">
      <c r="A48" s="107" t="s">
        <v>141</v>
      </c>
      <c r="B48" t="s">
        <v>136</v>
      </c>
    </row>
    <row r="49" spans="1:2" ht="15.75" customHeight="1" x14ac:dyDescent="0.35">
      <c r="A49" s="107" t="s">
        <v>142</v>
      </c>
      <c r="B49" t="s">
        <v>137</v>
      </c>
    </row>
    <row r="50" spans="1:2" ht="15.75" customHeight="1" x14ac:dyDescent="0.2">
      <c r="A50" s="107" t="s">
        <v>143</v>
      </c>
      <c r="B50" t="s">
        <v>138</v>
      </c>
    </row>
    <row r="51" spans="1:2" ht="15.75" customHeight="1" x14ac:dyDescent="0.2">
      <c r="A51" s="107" t="s">
        <v>144</v>
      </c>
      <c r="B51" t="s">
        <v>139</v>
      </c>
    </row>
    <row r="52" spans="1:2" ht="15.75" customHeight="1" x14ac:dyDescent="0.2">
      <c r="A52" s="107" t="s">
        <v>145</v>
      </c>
      <c r="B52" t="s">
        <v>140</v>
      </c>
    </row>
  </sheetData>
  <mergeCells count="7">
    <mergeCell ref="T1:U1"/>
    <mergeCell ref="V1:W1"/>
    <mergeCell ref="B1:B2"/>
    <mergeCell ref="C1:H1"/>
    <mergeCell ref="I1:J1"/>
    <mergeCell ref="K1:N1"/>
    <mergeCell ref="O1:Q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outlinePr summaryBelow="0" summaryRight="0"/>
  </sheetPr>
  <dimension ref="A1:R31"/>
  <sheetViews>
    <sheetView tabSelected="1" workbookViewId="0">
      <selection activeCell="D20" sqref="D20"/>
    </sheetView>
  </sheetViews>
  <sheetFormatPr defaultColWidth="12.5703125" defaultRowHeight="15.75" customHeight="1" x14ac:dyDescent="0.2"/>
  <cols>
    <col min="1" max="2" width="32.28515625" customWidth="1"/>
    <col min="8" max="8" width="10.85546875" customWidth="1"/>
    <col min="9" max="9" width="13.28515625" customWidth="1"/>
    <col min="10" max="10" width="8.7109375" customWidth="1"/>
    <col min="11" max="12" width="10" customWidth="1"/>
    <col min="13" max="18" width="17.7109375" customWidth="1"/>
  </cols>
  <sheetData>
    <row r="1" spans="1:18" x14ac:dyDescent="0.2">
      <c r="A1" s="1"/>
      <c r="B1" s="63" t="s">
        <v>0</v>
      </c>
      <c r="C1" s="6"/>
      <c r="D1" s="64" t="s">
        <v>121</v>
      </c>
      <c r="E1" s="61"/>
      <c r="F1" s="61"/>
      <c r="G1" s="61"/>
      <c r="H1" s="6"/>
      <c r="I1" s="64" t="s">
        <v>122</v>
      </c>
      <c r="J1" s="61"/>
      <c r="K1" s="61"/>
      <c r="L1" s="65"/>
    </row>
    <row r="2" spans="1:18" x14ac:dyDescent="0.2">
      <c r="A2" s="1"/>
      <c r="B2" s="59"/>
      <c r="C2" s="33" t="s">
        <v>56</v>
      </c>
      <c r="D2" s="34" t="s">
        <v>123</v>
      </c>
      <c r="E2" s="34" t="s">
        <v>57</v>
      </c>
      <c r="F2" s="34" t="s">
        <v>124</v>
      </c>
      <c r="G2" s="34" t="s">
        <v>125</v>
      </c>
      <c r="H2" s="33" t="s">
        <v>56</v>
      </c>
      <c r="I2" s="34" t="s">
        <v>123</v>
      </c>
      <c r="J2" s="34" t="s">
        <v>57</v>
      </c>
      <c r="K2" s="35" t="s">
        <v>126</v>
      </c>
      <c r="L2" s="36" t="s">
        <v>127</v>
      </c>
      <c r="M2" s="37" t="s">
        <v>128</v>
      </c>
      <c r="N2" s="37" t="s">
        <v>129</v>
      </c>
      <c r="O2" s="37" t="s">
        <v>130</v>
      </c>
      <c r="P2" s="37" t="s">
        <v>131</v>
      </c>
      <c r="Q2" s="37" t="s">
        <v>132</v>
      </c>
      <c r="R2" s="37" t="s">
        <v>133</v>
      </c>
    </row>
    <row r="3" spans="1:18" x14ac:dyDescent="0.2">
      <c r="A3" s="37" t="s">
        <v>66</v>
      </c>
      <c r="B3" s="2" t="s">
        <v>1</v>
      </c>
      <c r="C3" s="38" t="str">
        <f>_xlfn.CONCAT(_xlfn.CONCAT(M3," ± "),N3)</f>
        <v>38 ± 9</v>
      </c>
      <c r="D3" s="39" t="str">
        <f>IF(AND(ISNUMBER(O3),ISNUMBER(P3)),_xlfn.CONCAT(_xlfn.CONCAT(O3, " ± "), P3), "-")</f>
        <v>51 ± 8</v>
      </c>
      <c r="E3" s="39" t="str">
        <f>IF(AND(ISNUMBER(Q3),ISNUMBER(R3)),_xlfn.CONCAT(_xlfn.CONCAT(Q3, " ± "), R3), "-")</f>
        <v>39 ± 10</v>
      </c>
      <c r="F3" s="40">
        <f t="shared" ref="F3:F29" si="0">IF(AND(ISNUMBER(Q3),ISNUMBER(M3)),Q3/M3*100-100,"-")</f>
        <v>2.6315789473684248</v>
      </c>
      <c r="G3" s="40">
        <f t="shared" ref="G3:G29" si="1">IF(AND(ISNUMBER(Q3),ISNUMBER(O3)),Q3/O3*100-100,"-")</f>
        <v>-23.529411764705884</v>
      </c>
      <c r="H3" s="23">
        <v>61</v>
      </c>
      <c r="I3" s="20">
        <v>54</v>
      </c>
      <c r="J3" s="20">
        <v>66</v>
      </c>
      <c r="K3" s="41">
        <f t="shared" ref="K3:K29" si="2">IF(AND(ISNUMBER(H3),ISNUMBER(J3)),J3-H3,"-")</f>
        <v>5</v>
      </c>
      <c r="L3" s="42">
        <f t="shared" ref="L3:L29" si="3">IF(AND(ISNUMBER(I3),ISNUMBER(J3)),J3-I3,"-")</f>
        <v>12</v>
      </c>
      <c r="M3" s="43">
        <v>38</v>
      </c>
      <c r="N3" s="43">
        <v>9</v>
      </c>
      <c r="O3" s="43">
        <v>51</v>
      </c>
      <c r="P3" s="43">
        <v>8</v>
      </c>
      <c r="Q3" s="43">
        <v>39</v>
      </c>
      <c r="R3" s="43">
        <v>10</v>
      </c>
    </row>
    <row r="4" spans="1:18" x14ac:dyDescent="0.2">
      <c r="A4" s="37" t="s">
        <v>6</v>
      </c>
      <c r="B4" s="2" t="s">
        <v>6</v>
      </c>
      <c r="C4" s="38" t="str">
        <f t="shared" ref="C4:C29" si="4">_xlfn.CONCAT(_xlfn.CONCAT(M4," ± "),N4)</f>
        <v>45 ± 11</v>
      </c>
      <c r="D4" s="39" t="str">
        <f t="shared" ref="D4:D29" si="5">IF(AND(ISNUMBER(O4),ISNUMBER(P4)),_xlfn.CONCAT(_xlfn.CONCAT(O4, " ± "), P4), "-")</f>
        <v>-</v>
      </c>
      <c r="E4" s="39" t="str">
        <f t="shared" ref="E4:E29" si="6">IF(AND(ISNUMBER(Q4),ISNUMBER(R4)),_xlfn.CONCAT(_xlfn.CONCAT(Q4, " ± "), R4), "-")</f>
        <v>46 ± 11</v>
      </c>
      <c r="F4" s="40">
        <f t="shared" si="0"/>
        <v>2.2222222222222143</v>
      </c>
      <c r="G4" s="40" t="str">
        <f t="shared" si="1"/>
        <v>-</v>
      </c>
      <c r="H4" s="19">
        <v>31</v>
      </c>
      <c r="I4" s="28" t="s">
        <v>68</v>
      </c>
      <c r="J4" s="28">
        <v>36</v>
      </c>
      <c r="K4" s="41">
        <f t="shared" si="2"/>
        <v>5</v>
      </c>
      <c r="L4" s="42" t="str">
        <f t="shared" si="3"/>
        <v>-</v>
      </c>
      <c r="M4" s="43">
        <v>45</v>
      </c>
      <c r="N4" s="43">
        <v>11</v>
      </c>
      <c r="O4" s="43" t="s">
        <v>68</v>
      </c>
      <c r="P4" s="43" t="s">
        <v>68</v>
      </c>
      <c r="Q4" s="43">
        <v>46</v>
      </c>
      <c r="R4" s="43">
        <v>11</v>
      </c>
    </row>
    <row r="5" spans="1:18" x14ac:dyDescent="0.2">
      <c r="A5" s="37" t="s">
        <v>71</v>
      </c>
      <c r="B5" s="2" t="s">
        <v>7</v>
      </c>
      <c r="C5" s="38" t="str">
        <f t="shared" si="4"/>
        <v>101 ± 13</v>
      </c>
      <c r="D5" s="39" t="str">
        <f t="shared" si="5"/>
        <v>101 ± 13</v>
      </c>
      <c r="E5" s="39" t="str">
        <f t="shared" si="6"/>
        <v>103 ± 16</v>
      </c>
      <c r="F5" s="40">
        <f t="shared" si="0"/>
        <v>1.9801980198019749</v>
      </c>
      <c r="G5" s="40">
        <f t="shared" si="1"/>
        <v>1.9801980198019749</v>
      </c>
      <c r="H5" s="23">
        <v>61</v>
      </c>
      <c r="I5" s="20">
        <v>63</v>
      </c>
      <c r="J5" s="20">
        <v>60</v>
      </c>
      <c r="K5" s="41">
        <f t="shared" si="2"/>
        <v>-1</v>
      </c>
      <c r="L5" s="42">
        <f t="shared" si="3"/>
        <v>-3</v>
      </c>
      <c r="M5" s="43">
        <v>101</v>
      </c>
      <c r="N5" s="43">
        <v>13</v>
      </c>
      <c r="O5" s="43">
        <v>101</v>
      </c>
      <c r="P5" s="43">
        <v>13</v>
      </c>
      <c r="Q5" s="43">
        <v>103</v>
      </c>
      <c r="R5" s="43">
        <v>16</v>
      </c>
    </row>
    <row r="6" spans="1:18" x14ac:dyDescent="0.2">
      <c r="A6" s="37" t="s">
        <v>73</v>
      </c>
      <c r="B6" s="2" t="s">
        <v>10</v>
      </c>
      <c r="C6" s="38" t="str">
        <f t="shared" si="4"/>
        <v>16 ± 7</v>
      </c>
      <c r="D6" s="39" t="str">
        <f t="shared" si="5"/>
        <v>15 ± 6</v>
      </c>
      <c r="E6" s="39" t="str">
        <f t="shared" si="6"/>
        <v>15 ± 7</v>
      </c>
      <c r="F6" s="40">
        <f t="shared" si="0"/>
        <v>-6.25</v>
      </c>
      <c r="G6" s="40">
        <f t="shared" si="1"/>
        <v>0</v>
      </c>
      <c r="H6" s="23">
        <v>21</v>
      </c>
      <c r="I6" s="20">
        <v>28</v>
      </c>
      <c r="J6" s="20">
        <v>28</v>
      </c>
      <c r="K6" s="41">
        <f t="shared" si="2"/>
        <v>7</v>
      </c>
      <c r="L6" s="42">
        <f t="shared" si="3"/>
        <v>0</v>
      </c>
      <c r="M6" s="43">
        <v>16</v>
      </c>
      <c r="N6" s="43">
        <v>7</v>
      </c>
      <c r="O6" s="43">
        <v>15</v>
      </c>
      <c r="P6" s="43">
        <v>6</v>
      </c>
      <c r="Q6" s="43">
        <v>15</v>
      </c>
      <c r="R6" s="43">
        <v>7</v>
      </c>
    </row>
    <row r="7" spans="1:18" x14ac:dyDescent="0.2">
      <c r="A7" s="37" t="s">
        <v>77</v>
      </c>
      <c r="B7" s="2" t="s">
        <v>12</v>
      </c>
      <c r="C7" s="38" t="str">
        <f t="shared" si="4"/>
        <v>293 ± 17</v>
      </c>
      <c r="D7" s="39" t="str">
        <f t="shared" si="5"/>
        <v>358 ± 19</v>
      </c>
      <c r="E7" s="39" t="str">
        <f t="shared" si="6"/>
        <v>361 ± 19</v>
      </c>
      <c r="F7" s="40">
        <f t="shared" si="0"/>
        <v>23.208191126279857</v>
      </c>
      <c r="G7" s="40">
        <f t="shared" si="1"/>
        <v>0.83798882681564635</v>
      </c>
      <c r="H7" s="23">
        <v>128</v>
      </c>
      <c r="I7" s="20">
        <v>130</v>
      </c>
      <c r="J7" s="20">
        <v>128</v>
      </c>
      <c r="K7" s="41">
        <f t="shared" si="2"/>
        <v>0</v>
      </c>
      <c r="L7" s="42">
        <f t="shared" si="3"/>
        <v>-2</v>
      </c>
      <c r="M7" s="43">
        <v>293</v>
      </c>
      <c r="N7" s="43">
        <v>17</v>
      </c>
      <c r="O7" s="43">
        <v>358</v>
      </c>
      <c r="P7" s="43">
        <v>19</v>
      </c>
      <c r="Q7" s="43">
        <v>361</v>
      </c>
      <c r="R7" s="43">
        <v>19</v>
      </c>
    </row>
    <row r="8" spans="1:18" x14ac:dyDescent="0.2">
      <c r="A8" s="37" t="s">
        <v>78</v>
      </c>
      <c r="B8" s="2" t="s">
        <v>13</v>
      </c>
      <c r="C8" s="38" t="str">
        <f t="shared" si="4"/>
        <v>23941 ± 392</v>
      </c>
      <c r="D8" s="39" t="str">
        <f t="shared" si="5"/>
        <v>168891 ± 80126</v>
      </c>
      <c r="E8" s="39" t="str">
        <f t="shared" si="6"/>
        <v>174218 ± 83028</v>
      </c>
      <c r="F8" s="40">
        <f t="shared" si="0"/>
        <v>627.69725575372797</v>
      </c>
      <c r="G8" s="40">
        <f t="shared" si="1"/>
        <v>3.1541053105257362</v>
      </c>
      <c r="H8" s="23">
        <v>92</v>
      </c>
      <c r="I8" s="20">
        <v>92</v>
      </c>
      <c r="J8" s="20">
        <v>100</v>
      </c>
      <c r="K8" s="41">
        <f t="shared" si="2"/>
        <v>8</v>
      </c>
      <c r="L8" s="42">
        <f t="shared" si="3"/>
        <v>8</v>
      </c>
      <c r="M8" s="43">
        <v>23941</v>
      </c>
      <c r="N8" s="43">
        <v>392</v>
      </c>
      <c r="O8" s="43">
        <v>168891</v>
      </c>
      <c r="P8" s="43">
        <v>80126</v>
      </c>
      <c r="Q8" s="43">
        <v>174218</v>
      </c>
      <c r="R8" s="43">
        <v>83028</v>
      </c>
    </row>
    <row r="9" spans="1:18" x14ac:dyDescent="0.2">
      <c r="A9" s="37" t="s">
        <v>79</v>
      </c>
      <c r="B9" s="2" t="s">
        <v>14</v>
      </c>
      <c r="C9" s="38" t="str">
        <f t="shared" si="4"/>
        <v>13 ± 7</v>
      </c>
      <c r="D9" s="39" t="str">
        <f t="shared" si="5"/>
        <v>13 ± 6</v>
      </c>
      <c r="E9" s="39" t="str">
        <f t="shared" si="6"/>
        <v>14 ± 4</v>
      </c>
      <c r="F9" s="40">
        <f t="shared" si="0"/>
        <v>7.6923076923076934</v>
      </c>
      <c r="G9" s="40">
        <f t="shared" si="1"/>
        <v>7.6923076923076934</v>
      </c>
      <c r="H9" s="23">
        <v>20</v>
      </c>
      <c r="I9" s="20">
        <v>20</v>
      </c>
      <c r="J9" s="20">
        <v>26</v>
      </c>
      <c r="K9" s="41">
        <f t="shared" si="2"/>
        <v>6</v>
      </c>
      <c r="L9" s="42">
        <f t="shared" si="3"/>
        <v>6</v>
      </c>
      <c r="M9" s="43">
        <v>13</v>
      </c>
      <c r="N9" s="43">
        <v>7</v>
      </c>
      <c r="O9" s="43">
        <v>13</v>
      </c>
      <c r="P9" s="43">
        <v>6</v>
      </c>
      <c r="Q9" s="43">
        <v>14</v>
      </c>
      <c r="R9" s="43">
        <v>4</v>
      </c>
    </row>
    <row r="10" spans="1:18" x14ac:dyDescent="0.2">
      <c r="A10" s="37" t="s">
        <v>81</v>
      </c>
      <c r="B10" s="2" t="s">
        <v>16</v>
      </c>
      <c r="C10" s="38" t="str">
        <f t="shared" si="4"/>
        <v>174 ± 17</v>
      </c>
      <c r="D10" s="39" t="str">
        <f t="shared" si="5"/>
        <v>176 ± 16</v>
      </c>
      <c r="E10" s="39" t="str">
        <f t="shared" si="6"/>
        <v>182 ± 15</v>
      </c>
      <c r="F10" s="40">
        <f t="shared" si="0"/>
        <v>4.5977011494252764</v>
      </c>
      <c r="G10" s="40">
        <f t="shared" si="1"/>
        <v>3.4090909090909207</v>
      </c>
      <c r="H10" s="23">
        <v>323</v>
      </c>
      <c r="I10" s="20">
        <v>112</v>
      </c>
      <c r="J10" s="20">
        <v>322</v>
      </c>
      <c r="K10" s="41">
        <f t="shared" si="2"/>
        <v>-1</v>
      </c>
      <c r="L10" s="42">
        <f t="shared" si="3"/>
        <v>210</v>
      </c>
      <c r="M10" s="43">
        <v>174</v>
      </c>
      <c r="N10" s="43">
        <v>17</v>
      </c>
      <c r="O10" s="43">
        <v>176</v>
      </c>
      <c r="P10" s="43">
        <v>16</v>
      </c>
      <c r="Q10" s="43">
        <v>182</v>
      </c>
      <c r="R10" s="43">
        <v>15</v>
      </c>
    </row>
    <row r="11" spans="1:18" x14ac:dyDescent="0.2">
      <c r="A11" s="37" t="s">
        <v>18</v>
      </c>
      <c r="B11" s="2" t="s">
        <v>18</v>
      </c>
      <c r="C11" s="38" t="str">
        <f t="shared" si="4"/>
        <v>16 ± 5</v>
      </c>
      <c r="D11" s="39" t="str">
        <f t="shared" si="5"/>
        <v>-</v>
      </c>
      <c r="E11" s="39" t="str">
        <f t="shared" si="6"/>
        <v>18 ± 10</v>
      </c>
      <c r="F11" s="40">
        <f t="shared" si="0"/>
        <v>12.5</v>
      </c>
      <c r="G11" s="40" t="str">
        <f t="shared" si="1"/>
        <v>-</v>
      </c>
      <c r="H11" s="19">
        <v>8</v>
      </c>
      <c r="I11" s="28" t="s">
        <v>68</v>
      </c>
      <c r="J11" s="28">
        <v>15</v>
      </c>
      <c r="K11" s="41">
        <f t="shared" si="2"/>
        <v>7</v>
      </c>
      <c r="L11" s="42" t="str">
        <f t="shared" si="3"/>
        <v>-</v>
      </c>
      <c r="M11" s="43">
        <v>16</v>
      </c>
      <c r="N11" s="43">
        <v>5</v>
      </c>
      <c r="O11" s="43" t="s">
        <v>68</v>
      </c>
      <c r="P11" s="43" t="s">
        <v>68</v>
      </c>
      <c r="Q11" s="43">
        <v>18</v>
      </c>
      <c r="R11" s="43">
        <v>10</v>
      </c>
    </row>
    <row r="12" spans="1:18" x14ac:dyDescent="0.2">
      <c r="A12" s="37" t="s">
        <v>19</v>
      </c>
      <c r="B12" s="2" t="s">
        <v>19</v>
      </c>
      <c r="C12" s="38" t="str">
        <f t="shared" si="4"/>
        <v>17 ± 5</v>
      </c>
      <c r="D12" s="39" t="str">
        <f t="shared" si="5"/>
        <v>-</v>
      </c>
      <c r="E12" s="39" t="str">
        <f t="shared" si="6"/>
        <v>18 ± 5</v>
      </c>
      <c r="F12" s="40">
        <f t="shared" si="0"/>
        <v>5.8823529411764781</v>
      </c>
      <c r="G12" s="40" t="str">
        <f t="shared" si="1"/>
        <v>-</v>
      </c>
      <c r="H12" s="19">
        <v>9</v>
      </c>
      <c r="I12" s="28" t="s">
        <v>68</v>
      </c>
      <c r="J12" s="28">
        <v>10</v>
      </c>
      <c r="K12" s="41">
        <f t="shared" si="2"/>
        <v>1</v>
      </c>
      <c r="L12" s="42" t="str">
        <f t="shared" si="3"/>
        <v>-</v>
      </c>
      <c r="M12" s="43">
        <v>17</v>
      </c>
      <c r="N12" s="43">
        <v>5</v>
      </c>
      <c r="O12" s="43" t="s">
        <v>68</v>
      </c>
      <c r="P12" s="43" t="s">
        <v>68</v>
      </c>
      <c r="Q12" s="43">
        <v>18</v>
      </c>
      <c r="R12" s="43">
        <v>5</v>
      </c>
    </row>
    <row r="13" spans="1:18" x14ac:dyDescent="0.2">
      <c r="A13" s="37" t="s">
        <v>21</v>
      </c>
      <c r="B13" s="2" t="s">
        <v>21</v>
      </c>
      <c r="C13" s="38" t="str">
        <f t="shared" si="4"/>
        <v>17 ± 8</v>
      </c>
      <c r="D13" s="39" t="str">
        <f t="shared" si="5"/>
        <v>-</v>
      </c>
      <c r="E13" s="39" t="str">
        <f t="shared" si="6"/>
        <v>16 ± 6</v>
      </c>
      <c r="F13" s="40">
        <f t="shared" si="0"/>
        <v>-5.8823529411764781</v>
      </c>
      <c r="G13" s="40" t="str">
        <f t="shared" si="1"/>
        <v>-</v>
      </c>
      <c r="H13" s="19">
        <v>11</v>
      </c>
      <c r="I13" s="28" t="s">
        <v>68</v>
      </c>
      <c r="J13" s="28">
        <v>12</v>
      </c>
      <c r="K13" s="41">
        <f t="shared" si="2"/>
        <v>1</v>
      </c>
      <c r="L13" s="42" t="str">
        <f t="shared" si="3"/>
        <v>-</v>
      </c>
      <c r="M13" s="43">
        <v>17</v>
      </c>
      <c r="N13" s="43">
        <v>8</v>
      </c>
      <c r="O13" s="43" t="s">
        <v>68</v>
      </c>
      <c r="P13" s="43" t="s">
        <v>68</v>
      </c>
      <c r="Q13" s="43">
        <v>16</v>
      </c>
      <c r="R13" s="43">
        <v>6</v>
      </c>
    </row>
    <row r="14" spans="1:18" x14ac:dyDescent="0.2">
      <c r="A14" s="37" t="s">
        <v>83</v>
      </c>
      <c r="B14" s="2" t="s">
        <v>22</v>
      </c>
      <c r="C14" s="38" t="str">
        <f t="shared" si="4"/>
        <v>28 ± 9</v>
      </c>
      <c r="D14" s="39" t="str">
        <f t="shared" si="5"/>
        <v>28 ± 7</v>
      </c>
      <c r="E14" s="39" t="str">
        <f t="shared" si="6"/>
        <v>27 ± 7</v>
      </c>
      <c r="F14" s="40">
        <f t="shared" si="0"/>
        <v>-3.5714285714285694</v>
      </c>
      <c r="G14" s="40">
        <f t="shared" si="1"/>
        <v>-3.5714285714285694</v>
      </c>
      <c r="H14" s="23">
        <v>35</v>
      </c>
      <c r="I14" s="20">
        <v>41</v>
      </c>
      <c r="J14" s="20">
        <v>42</v>
      </c>
      <c r="K14" s="41">
        <f t="shared" si="2"/>
        <v>7</v>
      </c>
      <c r="L14" s="42">
        <f t="shared" si="3"/>
        <v>1</v>
      </c>
      <c r="M14" s="43">
        <v>28</v>
      </c>
      <c r="N14" s="43">
        <v>9</v>
      </c>
      <c r="O14" s="43">
        <v>28</v>
      </c>
      <c r="P14" s="43">
        <v>7</v>
      </c>
      <c r="Q14" s="43">
        <v>27</v>
      </c>
      <c r="R14" s="43">
        <v>7</v>
      </c>
    </row>
    <row r="15" spans="1:18" x14ac:dyDescent="0.2">
      <c r="A15" s="37" t="s">
        <v>84</v>
      </c>
      <c r="B15" s="2" t="s">
        <v>23</v>
      </c>
      <c r="C15" s="38" t="str">
        <f t="shared" si="4"/>
        <v>196 ± 17</v>
      </c>
      <c r="D15" s="39" t="str">
        <f t="shared" si="5"/>
        <v>196 ± 16</v>
      </c>
      <c r="E15" s="39" t="str">
        <f t="shared" si="6"/>
        <v>200 ± 17</v>
      </c>
      <c r="F15" s="40">
        <f t="shared" si="0"/>
        <v>2.0408163265306172</v>
      </c>
      <c r="G15" s="40">
        <f t="shared" si="1"/>
        <v>2.0408163265306172</v>
      </c>
      <c r="H15" s="23">
        <v>65</v>
      </c>
      <c r="I15" s="20">
        <v>54</v>
      </c>
      <c r="J15" s="20">
        <v>70</v>
      </c>
      <c r="K15" s="41">
        <f t="shared" si="2"/>
        <v>5</v>
      </c>
      <c r="L15" s="42">
        <f t="shared" si="3"/>
        <v>16</v>
      </c>
      <c r="M15" s="43">
        <v>196</v>
      </c>
      <c r="N15" s="43">
        <v>17</v>
      </c>
      <c r="O15" s="43">
        <v>196</v>
      </c>
      <c r="P15" s="43">
        <v>16</v>
      </c>
      <c r="Q15" s="43">
        <v>200</v>
      </c>
      <c r="R15" s="43">
        <v>17</v>
      </c>
    </row>
    <row r="16" spans="1:18" x14ac:dyDescent="0.2">
      <c r="A16" s="37" t="s">
        <v>85</v>
      </c>
      <c r="B16" s="25" t="s">
        <v>41</v>
      </c>
      <c r="C16" s="38" t="str">
        <f t="shared" si="4"/>
        <v>545 ± 37</v>
      </c>
      <c r="D16" s="39" t="str">
        <f t="shared" si="5"/>
        <v>545 ± 36</v>
      </c>
      <c r="E16" s="39" t="str">
        <f t="shared" si="6"/>
        <v>589 ± 38</v>
      </c>
      <c r="F16" s="40">
        <f t="shared" si="0"/>
        <v>8.0733944954128418</v>
      </c>
      <c r="G16" s="40">
        <f t="shared" si="1"/>
        <v>8.0733944954128418</v>
      </c>
      <c r="H16" s="23">
        <v>359</v>
      </c>
      <c r="I16" s="20">
        <v>365</v>
      </c>
      <c r="J16" s="20">
        <v>366</v>
      </c>
      <c r="K16" s="41">
        <f t="shared" si="2"/>
        <v>7</v>
      </c>
      <c r="L16" s="42">
        <f t="shared" si="3"/>
        <v>1</v>
      </c>
      <c r="M16" s="43">
        <v>545</v>
      </c>
      <c r="N16" s="43">
        <v>37</v>
      </c>
      <c r="O16" s="43">
        <v>545</v>
      </c>
      <c r="P16" s="43">
        <v>36</v>
      </c>
      <c r="Q16" s="43">
        <v>589</v>
      </c>
      <c r="R16" s="43">
        <v>38</v>
      </c>
    </row>
    <row r="17" spans="1:18" x14ac:dyDescent="0.2">
      <c r="A17" s="37" t="s">
        <v>24</v>
      </c>
      <c r="B17" s="2" t="s">
        <v>24</v>
      </c>
      <c r="C17" s="38" t="str">
        <f t="shared" si="4"/>
        <v>14 ± 6</v>
      </c>
      <c r="D17" s="39" t="str">
        <f t="shared" si="5"/>
        <v>-</v>
      </c>
      <c r="E17" s="39" t="str">
        <f t="shared" si="6"/>
        <v>20 ± 5</v>
      </c>
      <c r="F17" s="40">
        <f t="shared" si="0"/>
        <v>42.857142857142861</v>
      </c>
      <c r="G17" s="40" t="str">
        <f t="shared" si="1"/>
        <v>-</v>
      </c>
      <c r="H17" s="19">
        <v>25</v>
      </c>
      <c r="I17" s="28" t="s">
        <v>68</v>
      </c>
      <c r="J17" s="28">
        <v>27</v>
      </c>
      <c r="K17" s="41">
        <f t="shared" si="2"/>
        <v>2</v>
      </c>
      <c r="L17" s="42" t="str">
        <f t="shared" si="3"/>
        <v>-</v>
      </c>
      <c r="M17" s="43">
        <v>14</v>
      </c>
      <c r="N17" s="43">
        <v>6</v>
      </c>
      <c r="O17" s="43" t="s">
        <v>68</v>
      </c>
      <c r="P17" s="43" t="s">
        <v>68</v>
      </c>
      <c r="Q17" s="43">
        <v>20</v>
      </c>
      <c r="R17" s="43">
        <v>5</v>
      </c>
    </row>
    <row r="18" spans="1:18" x14ac:dyDescent="0.2">
      <c r="A18" s="37" t="s">
        <v>25</v>
      </c>
      <c r="B18" s="2" t="s">
        <v>25</v>
      </c>
      <c r="C18" s="38" t="str">
        <f t="shared" si="4"/>
        <v>16 ± 6</v>
      </c>
      <c r="D18" s="39" t="str">
        <f t="shared" si="5"/>
        <v>-</v>
      </c>
      <c r="E18" s="39" t="str">
        <f t="shared" si="6"/>
        <v>22 ± 7</v>
      </c>
      <c r="F18" s="40">
        <f t="shared" si="0"/>
        <v>37.5</v>
      </c>
      <c r="G18" s="40" t="str">
        <f t="shared" si="1"/>
        <v>-</v>
      </c>
      <c r="H18" s="19">
        <v>26</v>
      </c>
      <c r="I18" s="28" t="s">
        <v>68</v>
      </c>
      <c r="J18" s="28">
        <v>28</v>
      </c>
      <c r="K18" s="41">
        <f t="shared" si="2"/>
        <v>2</v>
      </c>
      <c r="L18" s="42" t="str">
        <f t="shared" si="3"/>
        <v>-</v>
      </c>
      <c r="M18" s="43">
        <v>16</v>
      </c>
      <c r="N18" s="43">
        <v>6</v>
      </c>
      <c r="O18" s="43" t="s">
        <v>68</v>
      </c>
      <c r="P18" s="43" t="s">
        <v>68</v>
      </c>
      <c r="Q18" s="43">
        <v>22</v>
      </c>
      <c r="R18" s="43">
        <v>7</v>
      </c>
    </row>
    <row r="19" spans="1:18" x14ac:dyDescent="0.2">
      <c r="A19" s="37" t="s">
        <v>26</v>
      </c>
      <c r="B19" s="2" t="s">
        <v>26</v>
      </c>
      <c r="C19" s="38" t="str">
        <f t="shared" si="4"/>
        <v>14 ± 7</v>
      </c>
      <c r="D19" s="39" t="str">
        <f t="shared" si="5"/>
        <v>-</v>
      </c>
      <c r="E19" s="39" t="str">
        <f t="shared" si="6"/>
        <v>18 ± 7</v>
      </c>
      <c r="F19" s="40">
        <f t="shared" si="0"/>
        <v>28.571428571428584</v>
      </c>
      <c r="G19" s="40" t="str">
        <f t="shared" si="1"/>
        <v>-</v>
      </c>
      <c r="H19" s="19">
        <v>26</v>
      </c>
      <c r="I19" s="28" t="s">
        <v>68</v>
      </c>
      <c r="J19" s="28">
        <v>28</v>
      </c>
      <c r="K19" s="41">
        <f t="shared" si="2"/>
        <v>2</v>
      </c>
      <c r="L19" s="42" t="str">
        <f t="shared" si="3"/>
        <v>-</v>
      </c>
      <c r="M19" s="43">
        <v>14</v>
      </c>
      <c r="N19" s="43">
        <v>7</v>
      </c>
      <c r="O19" s="43" t="s">
        <v>68</v>
      </c>
      <c r="P19" s="43" t="s">
        <v>68</v>
      </c>
      <c r="Q19" s="43">
        <v>18</v>
      </c>
      <c r="R19" s="43">
        <v>7</v>
      </c>
    </row>
    <row r="20" spans="1:18" x14ac:dyDescent="0.2">
      <c r="A20" s="37" t="s">
        <v>88</v>
      </c>
      <c r="B20" s="25" t="s">
        <v>42</v>
      </c>
      <c r="C20" s="38" t="str">
        <f t="shared" si="4"/>
        <v>940 ± 35</v>
      </c>
      <c r="D20" s="39" t="str">
        <f t="shared" si="5"/>
        <v>955 ± 32</v>
      </c>
      <c r="E20" s="39" t="str">
        <f t="shared" si="6"/>
        <v>944 ± 32</v>
      </c>
      <c r="F20" s="40">
        <f t="shared" si="0"/>
        <v>0.42553191489361097</v>
      </c>
      <c r="G20" s="40">
        <f t="shared" si="1"/>
        <v>-1.151832460732976</v>
      </c>
      <c r="H20" s="23">
        <v>148</v>
      </c>
      <c r="I20" s="20">
        <v>146</v>
      </c>
      <c r="J20" s="20">
        <v>153</v>
      </c>
      <c r="K20" s="41">
        <f t="shared" si="2"/>
        <v>5</v>
      </c>
      <c r="L20" s="42">
        <f t="shared" si="3"/>
        <v>7</v>
      </c>
      <c r="M20" s="43">
        <v>940</v>
      </c>
      <c r="N20" s="43">
        <v>35</v>
      </c>
      <c r="O20" s="43">
        <v>955</v>
      </c>
      <c r="P20" s="43">
        <v>32</v>
      </c>
      <c r="Q20" s="43">
        <v>944</v>
      </c>
      <c r="R20" s="43">
        <v>32</v>
      </c>
    </row>
    <row r="21" spans="1:18" x14ac:dyDescent="0.2">
      <c r="A21" s="37" t="s">
        <v>89</v>
      </c>
      <c r="B21" s="2" t="s">
        <v>27</v>
      </c>
      <c r="C21" s="38" t="str">
        <f t="shared" si="4"/>
        <v>99 ± 12</v>
      </c>
      <c r="D21" s="39" t="str">
        <f t="shared" si="5"/>
        <v>-</v>
      </c>
      <c r="E21" s="39" t="str">
        <f t="shared" si="6"/>
        <v>98 ± 9</v>
      </c>
      <c r="F21" s="40">
        <f t="shared" si="0"/>
        <v>-1.0101010101010104</v>
      </c>
      <c r="G21" s="40" t="str">
        <f t="shared" si="1"/>
        <v>-</v>
      </c>
      <c r="H21" s="19">
        <v>62</v>
      </c>
      <c r="I21" s="28" t="s">
        <v>68</v>
      </c>
      <c r="J21" s="28">
        <v>63</v>
      </c>
      <c r="K21" s="41">
        <f t="shared" si="2"/>
        <v>1</v>
      </c>
      <c r="L21" s="42" t="str">
        <f t="shared" si="3"/>
        <v>-</v>
      </c>
      <c r="M21" s="43">
        <v>99</v>
      </c>
      <c r="N21" s="43">
        <v>12</v>
      </c>
      <c r="O21" s="43" t="s">
        <v>68</v>
      </c>
      <c r="P21" s="43" t="s">
        <v>68</v>
      </c>
      <c r="Q21" s="43">
        <v>98</v>
      </c>
      <c r="R21" s="43">
        <v>9</v>
      </c>
    </row>
    <row r="22" spans="1:18" x14ac:dyDescent="0.2">
      <c r="A22" s="37" t="s">
        <v>90</v>
      </c>
      <c r="B22" s="2" t="s">
        <v>28</v>
      </c>
      <c r="C22" s="38" t="str">
        <f t="shared" si="4"/>
        <v>2060 ± 36</v>
      </c>
      <c r="D22" s="39" t="str">
        <f t="shared" si="5"/>
        <v>2058 ± 46</v>
      </c>
      <c r="E22" s="39" t="str">
        <f t="shared" si="6"/>
        <v>2078 ± 50</v>
      </c>
      <c r="F22" s="40">
        <f t="shared" si="0"/>
        <v>0.87378640776698546</v>
      </c>
      <c r="G22" s="40">
        <f t="shared" si="1"/>
        <v>0.97181729834791497</v>
      </c>
      <c r="H22" s="23">
        <v>87</v>
      </c>
      <c r="I22" s="20">
        <v>89</v>
      </c>
      <c r="J22" s="20">
        <v>94</v>
      </c>
      <c r="K22" s="41">
        <f t="shared" si="2"/>
        <v>7</v>
      </c>
      <c r="L22" s="42">
        <f t="shared" si="3"/>
        <v>5</v>
      </c>
      <c r="M22" s="43">
        <v>2060</v>
      </c>
      <c r="N22" s="43">
        <v>36</v>
      </c>
      <c r="O22" s="43">
        <v>2058</v>
      </c>
      <c r="P22" s="43">
        <v>46</v>
      </c>
      <c r="Q22" s="43">
        <v>2078</v>
      </c>
      <c r="R22" s="43">
        <v>50</v>
      </c>
    </row>
    <row r="23" spans="1:18" x14ac:dyDescent="0.2">
      <c r="A23" s="37" t="s">
        <v>91</v>
      </c>
      <c r="B23" s="2" t="s">
        <v>29</v>
      </c>
      <c r="C23" s="38" t="str">
        <f t="shared" si="4"/>
        <v>13 ± 7</v>
      </c>
      <c r="D23" s="39" t="str">
        <f t="shared" si="5"/>
        <v>13 ± 6</v>
      </c>
      <c r="E23" s="39" t="str">
        <f t="shared" si="6"/>
        <v>13 ± 5</v>
      </c>
      <c r="F23" s="40">
        <f t="shared" si="0"/>
        <v>0</v>
      </c>
      <c r="G23" s="40">
        <f t="shared" si="1"/>
        <v>0</v>
      </c>
      <c r="H23" s="23">
        <v>12</v>
      </c>
      <c r="I23" s="20">
        <v>13</v>
      </c>
      <c r="J23" s="20">
        <v>19</v>
      </c>
      <c r="K23" s="41">
        <f t="shared" si="2"/>
        <v>7</v>
      </c>
      <c r="L23" s="42">
        <f t="shared" si="3"/>
        <v>6</v>
      </c>
      <c r="M23" s="43">
        <v>13</v>
      </c>
      <c r="N23" s="43">
        <v>7</v>
      </c>
      <c r="O23" s="43">
        <v>13</v>
      </c>
      <c r="P23" s="43">
        <v>6</v>
      </c>
      <c r="Q23" s="43">
        <v>13</v>
      </c>
      <c r="R23" s="43">
        <v>5</v>
      </c>
    </row>
    <row r="24" spans="1:18" x14ac:dyDescent="0.2">
      <c r="A24" s="37" t="s">
        <v>92</v>
      </c>
      <c r="B24" s="2" t="s">
        <v>31</v>
      </c>
      <c r="C24" s="38" t="str">
        <f t="shared" si="4"/>
        <v>34 ± 8</v>
      </c>
      <c r="D24" s="39" t="str">
        <f t="shared" si="5"/>
        <v>-</v>
      </c>
      <c r="E24" s="39" t="str">
        <f t="shared" si="6"/>
        <v>35 ± 10</v>
      </c>
      <c r="F24" s="40">
        <f t="shared" si="0"/>
        <v>2.941176470588232</v>
      </c>
      <c r="G24" s="40" t="str">
        <f t="shared" si="1"/>
        <v>-</v>
      </c>
      <c r="H24" s="19">
        <v>41</v>
      </c>
      <c r="I24" s="28" t="s">
        <v>68</v>
      </c>
      <c r="J24" s="28">
        <v>48</v>
      </c>
      <c r="K24" s="41">
        <f t="shared" si="2"/>
        <v>7</v>
      </c>
      <c r="L24" s="42" t="str">
        <f t="shared" si="3"/>
        <v>-</v>
      </c>
      <c r="M24" s="43">
        <v>34</v>
      </c>
      <c r="N24" s="43">
        <v>8</v>
      </c>
      <c r="O24" s="43" t="s">
        <v>68</v>
      </c>
      <c r="P24" s="43" t="s">
        <v>68</v>
      </c>
      <c r="Q24" s="43">
        <v>35</v>
      </c>
      <c r="R24" s="43">
        <v>10</v>
      </c>
    </row>
    <row r="25" spans="1:18" x14ac:dyDescent="0.2">
      <c r="A25" s="37" t="s">
        <v>93</v>
      </c>
      <c r="B25" s="2" t="s">
        <v>32</v>
      </c>
      <c r="C25" s="38" t="str">
        <f t="shared" si="4"/>
        <v>248 ± 16</v>
      </c>
      <c r="D25" s="39" t="str">
        <f t="shared" si="5"/>
        <v>-</v>
      </c>
      <c r="E25" s="39" t="str">
        <f t="shared" si="6"/>
        <v>250 ± 16</v>
      </c>
      <c r="F25" s="40">
        <f t="shared" si="0"/>
        <v>0.80645161290323131</v>
      </c>
      <c r="G25" s="40" t="str">
        <f t="shared" si="1"/>
        <v>-</v>
      </c>
      <c r="H25" s="19">
        <v>174</v>
      </c>
      <c r="I25" s="28" t="s">
        <v>68</v>
      </c>
      <c r="J25" s="28">
        <v>175</v>
      </c>
      <c r="K25" s="41">
        <f t="shared" si="2"/>
        <v>1</v>
      </c>
      <c r="L25" s="42" t="str">
        <f t="shared" si="3"/>
        <v>-</v>
      </c>
      <c r="M25" s="43">
        <v>248</v>
      </c>
      <c r="N25" s="43">
        <v>16</v>
      </c>
      <c r="O25" s="43" t="s">
        <v>68</v>
      </c>
      <c r="P25" s="43" t="s">
        <v>68</v>
      </c>
      <c r="Q25" s="43">
        <v>250</v>
      </c>
      <c r="R25" s="43">
        <v>16</v>
      </c>
    </row>
    <row r="26" spans="1:18" x14ac:dyDescent="0.2">
      <c r="A26" s="37" t="s">
        <v>94</v>
      </c>
      <c r="B26" s="2" t="s">
        <v>33</v>
      </c>
      <c r="C26" s="38" t="str">
        <f t="shared" si="4"/>
        <v>22484 ± 58</v>
      </c>
      <c r="D26" s="39" t="str">
        <f t="shared" si="5"/>
        <v>111166 ± 13218</v>
      </c>
      <c r="E26" s="39" t="str">
        <f t="shared" si="6"/>
        <v>105329 ± 6218</v>
      </c>
      <c r="F26" s="40">
        <f t="shared" si="0"/>
        <v>368.46201743462024</v>
      </c>
      <c r="G26" s="40">
        <f t="shared" si="1"/>
        <v>-5.2507061511613244</v>
      </c>
      <c r="H26" s="23">
        <v>210</v>
      </c>
      <c r="I26" s="20">
        <v>211</v>
      </c>
      <c r="J26" s="20">
        <v>215</v>
      </c>
      <c r="K26" s="41">
        <f t="shared" si="2"/>
        <v>5</v>
      </c>
      <c r="L26" s="42">
        <f t="shared" si="3"/>
        <v>4</v>
      </c>
      <c r="M26" s="43">
        <v>22484</v>
      </c>
      <c r="N26" s="43">
        <v>58</v>
      </c>
      <c r="O26" s="43">
        <v>111166</v>
      </c>
      <c r="P26" s="43">
        <v>13218</v>
      </c>
      <c r="Q26" s="43">
        <v>105329</v>
      </c>
      <c r="R26" s="43">
        <v>6218</v>
      </c>
    </row>
    <row r="27" spans="1:18" x14ac:dyDescent="0.2">
      <c r="A27" s="37" t="s">
        <v>95</v>
      </c>
      <c r="B27" s="2" t="s">
        <v>36</v>
      </c>
      <c r="C27" s="38" t="str">
        <f t="shared" si="4"/>
        <v>22 ± 11</v>
      </c>
      <c r="D27" s="39" t="str">
        <f t="shared" si="5"/>
        <v>21 ± 6</v>
      </c>
      <c r="E27" s="39" t="str">
        <f t="shared" si="6"/>
        <v>22 ± 6</v>
      </c>
      <c r="F27" s="40">
        <f t="shared" si="0"/>
        <v>0</v>
      </c>
      <c r="G27" s="40">
        <f t="shared" si="1"/>
        <v>4.7619047619047734</v>
      </c>
      <c r="H27" s="23">
        <v>23</v>
      </c>
      <c r="I27" s="20">
        <v>18</v>
      </c>
      <c r="J27" s="20">
        <v>30</v>
      </c>
      <c r="K27" s="41">
        <f t="shared" si="2"/>
        <v>7</v>
      </c>
      <c r="L27" s="42">
        <f t="shared" si="3"/>
        <v>12</v>
      </c>
      <c r="M27" s="43">
        <v>22</v>
      </c>
      <c r="N27" s="43">
        <v>11</v>
      </c>
      <c r="O27" s="43">
        <v>21</v>
      </c>
      <c r="P27" s="43">
        <v>6</v>
      </c>
      <c r="Q27" s="43">
        <v>22</v>
      </c>
      <c r="R27" s="43">
        <v>6</v>
      </c>
    </row>
    <row r="28" spans="1:18" x14ac:dyDescent="0.2">
      <c r="A28" s="37" t="s">
        <v>96</v>
      </c>
      <c r="B28" s="2" t="s">
        <v>37</v>
      </c>
      <c r="C28" s="38" t="str">
        <f t="shared" si="4"/>
        <v>12 ± 9</v>
      </c>
      <c r="D28" s="39" t="str">
        <f t="shared" si="5"/>
        <v>11 ± 3</v>
      </c>
      <c r="E28" s="39" t="str">
        <f t="shared" si="6"/>
        <v>11 ± 4</v>
      </c>
      <c r="F28" s="40">
        <f t="shared" si="0"/>
        <v>-8.3333333333333428</v>
      </c>
      <c r="G28" s="40">
        <f t="shared" si="1"/>
        <v>0</v>
      </c>
      <c r="H28" s="23">
        <v>28</v>
      </c>
      <c r="I28" s="20">
        <v>25</v>
      </c>
      <c r="J28" s="20">
        <v>33</v>
      </c>
      <c r="K28" s="41">
        <f t="shared" si="2"/>
        <v>5</v>
      </c>
      <c r="L28" s="42">
        <f t="shared" si="3"/>
        <v>8</v>
      </c>
      <c r="M28" s="43">
        <v>12</v>
      </c>
      <c r="N28" s="43">
        <v>9</v>
      </c>
      <c r="O28" s="43">
        <v>11</v>
      </c>
      <c r="P28" s="43">
        <v>3</v>
      </c>
      <c r="Q28" s="43">
        <v>11</v>
      </c>
      <c r="R28" s="43">
        <v>4</v>
      </c>
    </row>
    <row r="29" spans="1:18" x14ac:dyDescent="0.2">
      <c r="A29" s="37" t="s">
        <v>97</v>
      </c>
      <c r="B29" s="44" t="s">
        <v>39</v>
      </c>
      <c r="C29" s="38" t="str">
        <f t="shared" si="4"/>
        <v>64 ± 12</v>
      </c>
      <c r="D29" s="39" t="str">
        <f t="shared" si="5"/>
        <v>62 ± 9</v>
      </c>
      <c r="E29" s="39" t="str">
        <f t="shared" si="6"/>
        <v>67 ± 11</v>
      </c>
      <c r="F29" s="46">
        <f t="shared" si="0"/>
        <v>4.6875</v>
      </c>
      <c r="G29" s="46">
        <f t="shared" si="1"/>
        <v>8.0645161290322562</v>
      </c>
      <c r="H29" s="47">
        <v>19</v>
      </c>
      <c r="I29" s="48">
        <v>19</v>
      </c>
      <c r="J29" s="48">
        <v>22</v>
      </c>
      <c r="K29" s="49">
        <f t="shared" si="2"/>
        <v>3</v>
      </c>
      <c r="L29" s="50">
        <f t="shared" si="3"/>
        <v>3</v>
      </c>
      <c r="M29" s="43">
        <v>64</v>
      </c>
      <c r="N29" s="43">
        <v>12</v>
      </c>
      <c r="O29" s="43">
        <v>62</v>
      </c>
      <c r="P29" s="43">
        <v>9</v>
      </c>
      <c r="Q29" s="43">
        <v>67</v>
      </c>
      <c r="R29" s="43">
        <v>11</v>
      </c>
    </row>
    <row r="30" spans="1:18" x14ac:dyDescent="0.2">
      <c r="A30" s="25"/>
      <c r="B30" s="25" t="s">
        <v>134</v>
      </c>
      <c r="C30" s="38" t="s">
        <v>68</v>
      </c>
      <c r="D30" s="51" t="s">
        <v>68</v>
      </c>
      <c r="E30" s="51" t="s">
        <v>68</v>
      </c>
      <c r="F30" s="40">
        <f>AVERAGE(F3:F29)</f>
        <v>42.985327336576212</v>
      </c>
      <c r="G30" s="52">
        <f>AVERAGE(G3:G29)</f>
        <v>0.44016240127891892</v>
      </c>
      <c r="H30" s="20" t="s">
        <v>68</v>
      </c>
      <c r="I30" s="53" t="s">
        <v>68</v>
      </c>
      <c r="J30" s="53" t="s">
        <v>68</v>
      </c>
      <c r="K30" s="40">
        <f>AVERAGE(K3:K29)</f>
        <v>4.1111111111111107</v>
      </c>
      <c r="L30" s="52">
        <f>AVERAGE(L3:L29)</f>
        <v>17.294117647058822</v>
      </c>
      <c r="M30" s="43"/>
      <c r="N30" s="43"/>
      <c r="O30" s="43"/>
      <c r="P30" s="43"/>
      <c r="Q30" s="43"/>
      <c r="R30" s="43"/>
    </row>
    <row r="31" spans="1:18" x14ac:dyDescent="0.2">
      <c r="A31" s="25"/>
      <c r="B31" s="44" t="s">
        <v>135</v>
      </c>
      <c r="C31" s="45" t="s">
        <v>68</v>
      </c>
      <c r="D31" s="54" t="s">
        <v>68</v>
      </c>
      <c r="E31" s="54" t="s">
        <v>68</v>
      </c>
      <c r="F31" s="46">
        <f t="shared" ref="F31:G31" si="7">MEDIAN(F3:F29)</f>
        <v>2.6315789473684248</v>
      </c>
      <c r="G31" s="55">
        <f t="shared" si="7"/>
        <v>0.97181729834791497</v>
      </c>
      <c r="H31" s="48" t="s">
        <v>68</v>
      </c>
      <c r="I31" s="56" t="s">
        <v>68</v>
      </c>
      <c r="J31" s="56" t="s">
        <v>68</v>
      </c>
      <c r="K31" s="46">
        <f t="shared" ref="K31:L31" si="8">MEDIAN(K3:K29)</f>
        <v>5</v>
      </c>
      <c r="L31" s="55">
        <f t="shared" si="8"/>
        <v>6</v>
      </c>
      <c r="M31" s="57"/>
      <c r="N31" s="43"/>
      <c r="O31" s="43"/>
      <c r="P31" s="43"/>
      <c r="Q31" s="43"/>
      <c r="R31" s="43"/>
    </row>
  </sheetData>
  <mergeCells count="3">
    <mergeCell ref="B1:B2"/>
    <mergeCell ref="D1:G1"/>
    <mergeCell ref="I1:L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阮海峰</cp:lastModifiedBy>
  <dcterms:modified xsi:type="dcterms:W3CDTF">2022-08-12T05:32:35Z</dcterms:modified>
</cp:coreProperties>
</file>