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92996BB1-C1CC-4E9F-AE76-D7396663A52D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주문_리스트!$A$1:$K$2684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1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89" i="4" l="1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H217" i="4"/>
  <c r="H218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<sst xmlns="http://schemas.openxmlformats.org/spreadsheetml/2006/main" count="15433" uniqueCount="5010">
  <si>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</si>
  <si>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</si>
  <si>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</si>
  <si>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</si>
  <si>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</si>
  <si>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</si>
  <si>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</si>
  <si>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</si>
  <si>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</si>
  <si>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</si>
  <si>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</si>
  <si>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</si>
  <si>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</si>
  <si>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</si>
  <si>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</si>
  <si>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</si>
  <si>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</si>
  <si>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</si>
  <si>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</si>
  <si>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</si>
  <si>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</si>
  <si>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</si>
  <si>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</si>
  <si>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</si>
  <si>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</si>
  <si>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</si>
  <si>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</si>
  <si>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</si>
  <si>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</si>
  <si>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</si>
  <si>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</si>
  <si>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</si>
  <si>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</si>
  <si>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</si>
  <si>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</si>
  <si>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</si>
  <si>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</si>
  <si>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</si>
  <si>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</si>
  <si>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</si>
  <si>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</si>
  <si>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</si>
  <si>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</si>
  <si>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</si>
  <si>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</si>
  <si>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</si>
  <si>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</si>
  <si>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</si>
  <si>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</si>
  <si>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</si>
  <si>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</si>
  <si>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</si>
  <si>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</si>
  <si>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</si>
  <si>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</si>
  <si>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</si>
  <si>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</si>
  <si>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</si>
  <si>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</si>
  <si>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</si>
  <si>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</si>
  <si>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</si>
  <si>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</si>
  <si>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</si>
  <si>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</si>
  <si>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</si>
  <si>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</si>
  <si>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</si>
  <si>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</si>
  <si>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</si>
  <si>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</si>
  <si>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</si>
  <si>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</si>
  <si>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</si>
  <si>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</si>
  <si>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</si>
  <si>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</si>
  <si>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</si>
  <si>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</si>
  <si>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</si>
  <si>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</si>
  <si>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</si>
  <si>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</si>
  <si>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</si>
  <si>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</si>
  <si>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</si>
  <si>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</si>
  <si>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</si>
  <si>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</si>
  <si>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</si>
  <si>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</si>
  <si>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</si>
  <si>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</si>
  <si>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</si>
  <si>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</si>
  <si>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</si>
  <si>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</si>
  <si>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</si>
  <si>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</si>
  <si>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</si>
  <si>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</si>
  <si>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</si>
  <si>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</si>
  <si>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</si>
  <si>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</si>
  <si>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</si>
  <si>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</si>
  <si>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</si>
  <si>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</si>
  <si>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</si>
  <si>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</si>
  <si>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</si>
  <si>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</si>
  <si>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</si>
  <si>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</si>
  <si>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</si>
  <si>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</si>
  <si>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</si>
  <si>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</si>
  <si>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</si>
  <si>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</si>
  <si>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</si>
  <si>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</si>
  <si>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</si>
  <si>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</si>
  <si>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</si>
  <si>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</si>
  <si>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</si>
  <si>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</si>
  <si>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</si>
  <si>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</si>
  <si>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</si>
  <si>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</si>
  <si>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</si>
  <si>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</si>
  <si>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</si>
  <si>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</si>
  <si>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</si>
  <si>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</si>
  <si>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</si>
  <si>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</si>
  <si>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</si>
  <si>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</si>
  <si>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</si>
  <si>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</si>
  <si>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</si>
  <si>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</si>
  <si>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</si>
  <si>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</si>
  <si>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</si>
  <si>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</si>
  <si>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</si>
  <si>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</si>
  <si>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</si>
  <si>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</si>
  <si>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</si>
  <si>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</si>
  <si>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</si>
  <si>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</si>
  <si>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</si>
  <si>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</si>
  <si>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</si>
  <si>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</si>
  <si>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</si>
  <si>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</si>
  <si>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</si>
  <si>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</si>
  <si>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</si>
  <si>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</si>
  <si>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</si>
  <si>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</si>
  <si>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</si>
  <si>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</si>
  <si>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</si>
  <si>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</si>
  <si>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</si>
  <si>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</si>
  <si>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</si>
  <si>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</si>
  <si>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</si>
  <si>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</si>
  <si>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</si>
  <si>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</si>
  <si>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</si>
  <si>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</si>
  <si>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</si>
  <si>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</si>
  <si>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</si>
  <si>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</si>
  <si>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</si>
  <si>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</si>
  <si>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</si>
  <si>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</si>
  <si>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</si>
  <si>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</si>
  <si>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</si>
  <si>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</si>
  <si>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</si>
  <si>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</si>
  <si>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</si>
  <si>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</si>
  <si>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</si>
  <si>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</si>
  <si>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</si>
  <si>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</si>
  <si>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</si>
  <si>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</si>
  <si>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</si>
  <si>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</si>
  <si>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</si>
  <si>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</si>
  <si>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</si>
  <si>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</si>
  <si>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</si>
  <si>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</si>
  <si>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</si>
  <si>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</si>
  <si>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</si>
  <si>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</si>
  <si>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</si>
  <si>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</si>
  <si>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</si>
  <si>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</si>
  <si>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</si>
  <si>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</si>
  <si>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</si>
  <si>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</si>
  <si>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</si>
  <si>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</si>
  <si>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</si>
  <si>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</si>
  <si>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</si>
  <si>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</si>
  <si>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</si>
  <si>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</si>
  <si>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</si>
  <si>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</si>
  <si>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</si>
  <si>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</si>
  <si>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</si>
  <si>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</si>
  <si>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</si>
  <si>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</si>
  <si>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</si>
  <si>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</si>
  <si>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</si>
  <si>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</si>
  <si>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</si>
  <si>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</si>
  <si>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</si>
  <si>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</si>
  <si>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</si>
  <si>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</si>
  <si>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</si>
  <si>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</si>
  <si>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</si>
  <si>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</si>
  <si>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</si>
  <si>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</si>
  <si>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</si>
  <si>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</si>
  <si>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</si>
  <si>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</si>
  <si>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</si>
  <si>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</si>
  <si>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</si>
  <si>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</si>
  <si>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</si>
  <si>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</si>
  <si>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</si>
  <si>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</si>
  <si>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</si>
  <si>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</si>
  <si>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</si>
  <si>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</si>
  <si>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</si>
  <si>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</si>
  <si>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</si>
  <si>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</si>
  <si>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</si>
  <si>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</si>
  <si>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</si>
  <si>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</si>
  <si>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</si>
  <si>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</si>
  <si>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</si>
  <si>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</si>
  <si>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</si>
  <si>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</si>
  <si>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</si>
  <si>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</si>
  <si>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</si>
  <si>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</si>
  <si>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</si>
  <si>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</si>
  <si>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</si>
  <si>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</si>
  <si>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</si>
  <si>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</si>
  <si>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</si>
  <si>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</si>
  <si>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</si>
  <si>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</si>
  <si>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</si>
  <si>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</si>
  <si>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</si>
  <si>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</si>
  <si>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</si>
  <si>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</si>
  <si>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</si>
  <si>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</si>
  <si>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</si>
  <si>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</si>
  <si>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</si>
  <si>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</si>
  <si>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</si>
  <si>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</si>
  <si>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</si>
  <si>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</si>
  <si>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</si>
  <si>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</si>
  <si>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</si>
  <si>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</si>
  <si>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</si>
  <si>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</si>
  <si>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</si>
  <si>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</si>
  <si>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</si>
  <si>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</si>
  <si>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</si>
  <si>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</si>
  <si>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</si>
  <si>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</si>
  <si>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</si>
  <si>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</si>
  <si>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</si>
  <si>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</si>
  <si>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</si>
  <si>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</si>
  <si>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</si>
  <si>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</si>
  <si>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</si>
  <si>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</si>
  <si>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</si>
  <si>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</si>
  <si>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</si>
  <si>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</si>
  <si>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</si>
  <si>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</si>
  <si>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</si>
  <si>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</si>
  <si>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</si>
  <si>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</si>
  <si>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</si>
  <si>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</si>
  <si>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</si>
  <si>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</si>
  <si>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</si>
  <si>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</si>
  <si>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</si>
  <si>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</si>
  <si>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</si>
  <si>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</si>
  <si>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</si>
  <si>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</si>
  <si>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</si>
  <si>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</si>
  <si>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</si>
  <si>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</si>
  <si>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</si>
  <si>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</si>
  <si>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</si>
  <si>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</si>
  <si>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</si>
  <si>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</si>
  <si>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</si>
  <si>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</si>
  <si>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</si>
  <si>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</si>
  <si>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</si>
  <si>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</si>
  <si>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</si>
  <si>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</si>
  <si>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</si>
  <si>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</si>
  <si>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</si>
  <si>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</si>
  <si>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</si>
  <si>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</si>
  <si>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</si>
  <si>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</si>
  <si>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</si>
  <si>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</si>
  <si>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</si>
  <si>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</si>
  <si>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</si>
  <si>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</si>
  <si>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</si>
  <si>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</si>
  <si>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</si>
  <si>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</si>
  <si>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</si>
  <si>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</si>
  <si>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</si>
  <si>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</si>
  <si>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</si>
  <si>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</si>
  <si>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</si>
  <si>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</si>
  <si>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</si>
  <si>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</si>
  <si>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</si>
  <si>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</si>
  <si>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</si>
  <si>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</si>
  <si>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</si>
  <si>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</si>
  <si>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</si>
  <si>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</si>
  <si>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</si>
  <si>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</si>
  <si>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</si>
  <si>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</si>
  <si>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</si>
  <si>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</si>
  <si>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</si>
  <si>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</si>
  <si>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</si>
  <si>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</si>
  <si>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</si>
  <si>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</si>
  <si>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</si>
  <si>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</si>
  <si>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</si>
  <si>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</si>
  <si>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</si>
  <si>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</si>
  <si>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</si>
  <si>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</si>
  <si>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</si>
  <si>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</si>
  <si>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</si>
  <si>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</si>
  <si>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</si>
  <si>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</si>
  <si>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</si>
  <si>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</si>
  <si>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</si>
  <si>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</si>
  <si>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</si>
  <si>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</si>
  <si>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</si>
  <si>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</si>
  <si>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</si>
  <si>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</si>
  <si>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</si>
  <si>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</si>
  <si>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</si>
  <si>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</si>
  <si>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</si>
  <si>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</si>
  <si>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</si>
  <si>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</si>
  <si>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</si>
  <si>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</si>
  <si>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</si>
  <si>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</si>
  <si>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</si>
  <si>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</si>
  <si>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</si>
  <si>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</si>
  <si>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</si>
  <si>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</si>
  <si>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</si>
  <si>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</si>
  <si>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</si>
  <si>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</si>
  <si>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</si>
  <si>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</si>
  <si>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</si>
  <si>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</si>
  <si>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</si>
  <si>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</si>
  <si>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</si>
  <si>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</si>
  <si>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</si>
  <si>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</si>
  <si>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</si>
  <si>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</si>
  <si>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</si>
  <si>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</si>
  <si>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</si>
  <si>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</si>
  <si>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</si>
  <si>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</si>
  <si>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</si>
  <si>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</si>
  <si>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</si>
  <si>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</si>
  <si>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</si>
  <si>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</si>
  <si>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</si>
  <si>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</si>
  <si>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</si>
  <si>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</si>
  <si>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</si>
  <si>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</si>
  <si>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</si>
  <si>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</si>
  <si>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</si>
  <si>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</si>
  <si>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</si>
  <si>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</si>
  <si>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</si>
  <si>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</si>
  <si>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</si>
  <si>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</si>
  <si>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</si>
  <si>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</si>
  <si>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</si>
  <si>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</si>
  <si>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</si>
  <si>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</si>
  <si>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</si>
  <si>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</si>
  <si>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</si>
  <si>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</si>
  <si>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</si>
  <si>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</si>
  <si>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</si>
  <si>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</si>
  <si>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</si>
  <si>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</si>
  <si>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</si>
  <si>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</si>
  <si>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</si>
  <si>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</si>
  <si>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</si>
  <si>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</si>
  <si>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</si>
  <si>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</si>
  <si>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</si>
  <si>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</si>
  <si>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</si>
  <si>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</si>
  <si>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</si>
  <si>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</si>
  <si>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</si>
  <si>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</si>
  <si>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</si>
  <si>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</si>
  <si>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</si>
  <si>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</si>
  <si>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</si>
  <si>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</si>
  <si>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</si>
  <si>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</si>
  <si>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</si>
  <si>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</si>
  <si>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</si>
  <si>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</si>
  <si>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</si>
  <si>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</si>
  <si>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</si>
  <si>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</si>
  <si>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</si>
  <si>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</si>
  <si>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</si>
  <si>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</si>
  <si>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</si>
  <si>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</si>
  <si>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</si>
  <si>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</si>
  <si>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</si>
  <si>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</si>
  <si>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</si>
  <si>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</si>
  <si>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</si>
  <si>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</si>
  <si>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</si>
  <si>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</si>
  <si>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</si>
  <si>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</si>
  <si>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</si>
  <si>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</si>
  <si>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</si>
  <si>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</si>
  <si>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</si>
  <si>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</si>
  <si>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</si>
  <si>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</si>
  <si>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</si>
  <si>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</si>
  <si>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</si>
  <si>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</si>
  <si>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</si>
  <si>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</si>
  <si>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</si>
  <si>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</si>
  <si>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</si>
  <si>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</si>
  <si>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</si>
  <si>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</si>
  <si>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</si>
  <si>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</si>
  <si>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</si>
  <si>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</si>
  <si>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</si>
  <si>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</si>
  <si>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</si>
  <si>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</si>
  <si>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</si>
  <si>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</si>
  <si>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</si>
  <si>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</si>
  <si>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</si>
  <si>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</si>
  <si>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</si>
  <si>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</si>
  <si>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</si>
  <si>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</si>
  <si>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</si>
  <si>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</si>
  <si>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</si>
  <si>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</si>
  <si>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</si>
  <si>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</si>
  <si>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</si>
  <si>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</si>
  <si>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</si>
  <si>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</si>
  <si>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</si>
  <si>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</si>
  <si>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</si>
  <si>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</si>
  <si>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</si>
  <si>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</si>
  <si>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</si>
  <si>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</si>
  <si>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</si>
  <si>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</si>
  <si>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</si>
  <si>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</si>
  <si>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</si>
  <si>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</si>
  <si>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</si>
  <si>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</si>
  <si>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</si>
  <si>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</si>
  <si>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</si>
  <si>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</si>
  <si>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</si>
  <si>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</si>
  <si>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</si>
  <si>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</si>
  <si>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</si>
  <si>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</si>
  <si>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</si>
  <si>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</si>
  <si>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</si>
  <si>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</si>
  <si>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</si>
  <si>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</si>
  <si>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</si>
  <si>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</si>
  <si>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</si>
  <si>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</si>
  <si>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</si>
  <si>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</si>
  <si>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</si>
  <si>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</si>
  <si>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</si>
  <si>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</si>
  <si>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</si>
  <si>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</si>
  <si>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</si>
  <si>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</si>
  <si>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</si>
  <si>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</si>
  <si>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</si>
  <si>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</si>
  <si>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</si>
  <si>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</si>
  <si>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</si>
  <si>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</si>
  <si>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</si>
  <si>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</si>
  <si>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</si>
  <si>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</si>
  <si>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</si>
  <si>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</si>
  <si>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</si>
  <si>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</si>
  <si>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</si>
  <si>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</si>
  <si>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</si>
  <si>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</si>
  <si>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</si>
  <si>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</si>
  <si>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</si>
  <si>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</si>
  <si>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</si>
  <si>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</si>
  <si>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</si>
  <si>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</si>
  <si>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</si>
  <si>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</si>
  <si>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</si>
  <si>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</si>
  <si>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</si>
  <si>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</si>
  <si>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</si>
  <si>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</si>
  <si>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</si>
  <si>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</si>
  <si>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</si>
  <si>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</si>
  <si>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</si>
  <si>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</si>
  <si>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</si>
  <si>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</si>
  <si>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</si>
  <si>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</si>
  <si>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</si>
  <si>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</si>
  <si>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</si>
  <si>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</si>
  <si>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</si>
  <si>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</si>
  <si>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</si>
  <si>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</si>
  <si>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</si>
  <si>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</si>
  <si>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</si>
  <si>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</si>
  <si>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</si>
  <si>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</si>
  <si>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</si>
  <si>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</si>
  <si>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</si>
  <si>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</si>
  <si>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</si>
  <si>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</si>
  <si>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</si>
  <si>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</si>
  <si>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</si>
  <si>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</si>
  <si>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</si>
  <si>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</si>
  <si>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</si>
  <si>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</si>
  <si>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</si>
  <si>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</si>
  <si>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</si>
  <si>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</si>
  <si>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</si>
  <si>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</si>
  <si>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</si>
  <si>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</si>
  <si>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</si>
  <si>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</si>
  <si>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</si>
  <si>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</si>
  <si>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</si>
  <si>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</si>
  <si>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</si>
  <si>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</si>
  <si>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</si>
  <si>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</si>
  <si>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</si>
  <si>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</si>
  <si>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</si>
  <si>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</si>
  <si>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</si>
  <si>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</si>
  <si>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</si>
  <si>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</si>
  <si>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</si>
  <si>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</si>
  <si>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</si>
  <si>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</si>
  <si>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</si>
  <si>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</si>
  <si>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</si>
  <si>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</si>
  <si>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</si>
  <si>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</si>
  <si>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</si>
  <si>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</si>
  <si>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</si>
  <si>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</si>
  <si>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</si>
  <si>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</si>
  <si>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</si>
  <si>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</si>
  <si>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</si>
  <si>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</si>
  <si>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</si>
  <si>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</si>
  <si>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</si>
  <si>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</si>
  <si>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</si>
  <si>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</si>
  <si>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</si>
  <si>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</si>
  <si>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</si>
  <si>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</si>
  <si>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</si>
  <si>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</si>
  <si>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</si>
  <si>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</si>
  <si>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</si>
  <si>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</si>
  <si>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</si>
  <si>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</si>
  <si>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</si>
  <si>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</si>
  <si>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</si>
  <si>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</si>
  <si>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</si>
  <si>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</si>
  <si>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</si>
  <si>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</si>
  <si>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</si>
  <si>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</si>
  <si>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</si>
  <si>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</si>
  <si>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</si>
  <si>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</si>
  <si>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</si>
  <si>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</si>
  <si>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</si>
  <si>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</si>
  <si>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</si>
  <si>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</si>
  <si>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</si>
  <si>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</si>
  <si>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</si>
  <si>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</si>
  <si>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</si>
  <si>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</si>
  <si>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</si>
  <si>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</si>
  <si>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</si>
  <si>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</si>
  <si>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</si>
  <si>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</si>
  <si>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</si>
  <si>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</si>
  <si>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</si>
  <si>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</si>
  <si>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</si>
  <si>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</si>
  <si>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</si>
  <si>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</si>
  <si>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</si>
  <si>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</si>
  <si>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</si>
  <si>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</si>
  <si>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</si>
  <si>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</si>
  <si>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</si>
  <si>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</si>
  <si>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</si>
  <si>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</si>
  <si>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</si>
  <si>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</si>
  <si>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</si>
  <si>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</si>
  <si>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</si>
  <si>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</si>
  <si>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</si>
  <si>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</si>
  <si>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</si>
  <si>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</si>
  <si>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</si>
  <si>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</si>
  <si>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</si>
  <si>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</si>
  <si>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</si>
  <si>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</si>
  <si>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</si>
  <si>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</si>
  <si>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</si>
  <si>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</si>
  <si>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</si>
  <si>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</si>
  <si>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</si>
  <si>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</si>
  <si>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</si>
  <si>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</si>
  <si>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</si>
  <si>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</si>
  <si>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</si>
  <si>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</si>
  <si>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</si>
  <si>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</si>
  <si>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</si>
  <si>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</si>
  <si>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</si>
  <si>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</si>
  <si>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</si>
  <si>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</si>
  <si>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</si>
  <si>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</si>
  <si>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</si>
  <si>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</si>
  <si>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</si>
  <si>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</si>
  <si>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</si>
  <si>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</si>
  <si>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</si>
  <si>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</si>
  <si>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</si>
  <si>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</si>
  <si>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</si>
  <si>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</si>
  <si>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</si>
  <si>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</si>
  <si>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</si>
  <si>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</si>
  <si>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</si>
  <si>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</si>
  <si>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</si>
  <si>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</si>
  <si>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</si>
  <si>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</si>
  <si>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</si>
  <si>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</si>
  <si>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</si>
  <si>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</si>
  <si>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</si>
  <si>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</si>
  <si>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</si>
  <si>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</si>
  <si>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</si>
  <si>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</si>
  <si>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</si>
  <si>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</si>
  <si>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</si>
  <si>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</si>
  <si>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</si>
  <si>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</si>
  <si>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</si>
  <si>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</si>
  <si>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</si>
  <si>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</si>
  <si>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</si>
  <si>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</si>
  <si>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</si>
  <si>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</si>
  <si>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</si>
  <si>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</si>
  <si>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</si>
  <si>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</si>
  <si>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</si>
  <si>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</si>
  <si>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</si>
  <si>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</si>
  <si>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</si>
  <si>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</si>
  <si>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</si>
  <si>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</si>
  <si>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</si>
  <si>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</si>
  <si>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</si>
  <si>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</si>
  <si>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</si>
  <si>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</si>
  <si>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</si>
  <si>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</si>
  <si>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</si>
  <si>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</si>
  <si>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</si>
  <si>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</si>
  <si>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</si>
  <si>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</si>
  <si>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</si>
  <si>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</si>
  <si>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</si>
  <si>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</si>
  <si>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</si>
  <si>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</si>
  <si>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</si>
  <si>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</si>
  <si>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</si>
  <si>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</si>
  <si>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</si>
  <si>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</si>
  <si>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</si>
  <si>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</si>
  <si>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</si>
  <si>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</si>
  <si>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</si>
  <si>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</si>
  <si>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</si>
  <si>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</si>
  <si>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</si>
  <si>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</si>
  <si>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</si>
  <si>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</si>
  <si>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</si>
  <si>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</si>
  <si>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</si>
  <si>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</si>
  <si>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</si>
  <si>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</si>
  <si>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</si>
  <si>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</si>
  <si>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</si>
  <si>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</si>
  <si>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</si>
  <si>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</si>
  <si>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</si>
  <si>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</si>
  <si>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</si>
  <si>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</si>
  <si>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</si>
  <si>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</si>
  <si>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</si>
  <si>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</si>
  <si>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</si>
  <si>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</si>
  <si>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</si>
  <si>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</si>
  <si>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</si>
  <si>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</si>
  <si>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</si>
  <si>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</si>
  <si>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</si>
  <si>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</si>
  <si>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</si>
  <si>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</si>
  <si>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</si>
  <si>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</si>
  <si>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</si>
  <si>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</si>
  <si>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</si>
  <si>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</si>
  <si>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</si>
  <si>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</si>
  <si>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</si>
  <si>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</si>
  <si>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</si>
  <si>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</si>
  <si>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</si>
  <si>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</si>
  <si>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</si>
  <si>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</si>
  <si>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</si>
  <si>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</si>
  <si>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</si>
  <si>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</si>
  <si>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</si>
  <si>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</si>
  <si>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</si>
  <si>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</si>
  <si>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</si>
  <si>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</si>
  <si>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</si>
  <si>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</si>
  <si>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</si>
  <si>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</si>
  <si>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</si>
  <si>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</si>
  <si>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</si>
  <si>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</si>
  <si>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</si>
  <si>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</si>
  <si>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</si>
  <si>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</si>
  <si>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</si>
  <si>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</si>
  <si>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</si>
  <si>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</si>
  <si>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</si>
  <si>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</si>
  <si>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</si>
  <si>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</si>
  <si>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</si>
  <si>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</si>
  <si>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</si>
  <si>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</si>
  <si>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</si>
  <si>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</si>
  <si>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</si>
  <si>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</si>
  <si>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</si>
  <si>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</si>
  <si>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</si>
  <si>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</si>
  <si>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</si>
  <si>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</si>
  <si>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</si>
  <si>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</si>
  <si>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</si>
  <si>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</si>
  <si>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</si>
  <si>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</si>
  <si>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</si>
  <si>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</si>
  <si>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</si>
  <si>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</si>
  <si>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</si>
  <si>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</si>
  <si>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</si>
  <si>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</si>
  <si>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</si>
  <si>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</si>
  <si>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</si>
  <si>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</si>
  <si>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</si>
  <si>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</si>
  <si>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</si>
  <si>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</si>
  <si>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</si>
  <si>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</si>
  <si>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</si>
  <si>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</si>
  <si>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</si>
  <si>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</si>
  <si>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</si>
  <si>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</si>
  <si>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</si>
  <si>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</si>
  <si>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</si>
  <si>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</si>
  <si>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</si>
  <si>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</si>
  <si>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</si>
  <si>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</si>
  <si>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</si>
  <si>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</si>
  <si>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</si>
  <si>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</si>
  <si>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</si>
  <si>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</si>
  <si>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</si>
  <si>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</si>
  <si>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</si>
  <si>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</si>
  <si>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</si>
  <si>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</si>
  <si>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</si>
  <si>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</si>
  <si>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</si>
  <si>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</si>
  <si>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</si>
  <si>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</si>
  <si>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</si>
  <si>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</si>
  <si>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</si>
  <si>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</si>
  <si>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</si>
  <si>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</si>
  <si>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</si>
  <si>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</si>
  <si>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</si>
  <si>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</si>
  <si>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</si>
  <si>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</si>
  <si>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</si>
  <si>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</si>
  <si>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</si>
  <si>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</si>
  <si>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</si>
  <si>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</si>
  <si>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</si>
  <si>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</si>
  <si>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</si>
  <si>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</si>
  <si>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</si>
  <si>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</si>
  <si>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</si>
  <si>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</si>
  <si>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</si>
  <si>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</si>
  <si>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</si>
  <si>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</si>
  <si>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</si>
  <si>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</si>
  <si>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</si>
  <si>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</si>
  <si>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</si>
  <si>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</si>
  <si>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</si>
  <si>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</si>
  <si>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</si>
  <si>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</si>
  <si>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</si>
  <si>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</si>
  <si>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</si>
  <si>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</si>
  <si>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</si>
  <si>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</si>
  <si>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</si>
  <si>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</si>
  <si>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</si>
  <si>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</si>
  <si>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</si>
  <si>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</si>
  <si>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</si>
  <si>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</si>
  <si>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</si>
  <si>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</si>
  <si>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</si>
  <si>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</si>
  <si>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</si>
  <si>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</si>
  <si>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</si>
  <si>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</si>
  <si>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</si>
  <si>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</si>
  <si>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</si>
  <si>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</si>
  <si>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</si>
  <si>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</si>
  <si>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</si>
  <si>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</si>
  <si>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</si>
  <si>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</si>
  <si>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</si>
  <si>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</si>
  <si>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</si>
  <si>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</si>
  <si>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</si>
  <si>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</si>
  <si>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</si>
  <si>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</si>
  <si>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</si>
  <si>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</si>
  <si>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</si>
  <si>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</si>
  <si>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</si>
  <si>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</si>
  <si>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</si>
  <si>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</si>
  <si>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</si>
  <si>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</si>
  <si>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</si>
  <si>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</si>
  <si>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</si>
  <si>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</si>
  <si>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</si>
  <si>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</si>
  <si>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</si>
  <si>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</si>
  <si>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</si>
  <si>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</si>
  <si>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</si>
  <si>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</si>
  <si>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</si>
  <si>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</si>
  <si>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</si>
  <si>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</si>
  <si>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</si>
  <si>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</si>
  <si>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</si>
  <si>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</si>
  <si>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</si>
  <si>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</si>
  <si>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</si>
  <si>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</si>
  <si>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</si>
  <si>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</si>
  <si>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</si>
  <si>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</si>
  <si>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</si>
  <si>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</si>
  <si>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</si>
  <si>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</si>
  <si>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</si>
  <si>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</si>
  <si>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</si>
  <si>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</si>
  <si>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</si>
  <si>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</si>
  <si>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</si>
  <si>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</si>
  <si>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</si>
  <si>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</si>
  <si>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</si>
  <si>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</si>
  <si>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</si>
  <si>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</si>
  <si>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</si>
  <si>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</si>
  <si>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</si>
  <si>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</si>
  <si>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</si>
  <si>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</si>
  <si>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</si>
  <si>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</si>
  <si>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</si>
  <si>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</si>
  <si>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</si>
  <si>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</si>
  <si>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</si>
  <si>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</si>
  <si>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</si>
  <si>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</si>
  <si>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</si>
  <si>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</si>
  <si>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</si>
  <si>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</si>
  <si>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</si>
  <si>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</si>
  <si>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</si>
  <si>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</si>
  <si>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</si>
  <si>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</si>
  <si>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</si>
  <si>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</si>
  <si>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</si>
  <si>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</si>
  <si>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</si>
  <si>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</si>
  <si>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</si>
  <si>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</si>
  <si>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</si>
  <si>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</si>
  <si>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</si>
  <si>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</si>
  <si>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</si>
  <si>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</si>
  <si>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</si>
  <si>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</si>
  <si>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</si>
  <si>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</si>
  <si>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</si>
  <si>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</si>
  <si>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</si>
  <si>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</si>
  <si>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</si>
  <si>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</si>
  <si>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</si>
  <si>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</si>
  <si>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</si>
  <si>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</si>
  <si>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</si>
  <si>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</si>
  <si>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</si>
  <si>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</si>
  <si>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</si>
  <si>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</si>
  <si>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</si>
  <si>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</si>
  <si>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</si>
  <si>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</si>
  <si>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</si>
  <si>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</si>
  <si>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</si>
  <si>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</si>
  <si>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</si>
  <si>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</si>
  <si>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</si>
  <si>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</si>
  <si>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</si>
  <si>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</si>
  <si>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</si>
  <si>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</si>
  <si>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</si>
  <si>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</si>
  <si>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</si>
  <si>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</si>
  <si>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</si>
  <si>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</si>
  <si>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</si>
  <si>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</si>
  <si>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</si>
  <si>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</si>
  <si>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</si>
  <si>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</si>
  <si>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</si>
  <si>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</si>
  <si>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</si>
  <si>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</si>
  <si>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</si>
  <si>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</si>
  <si>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</si>
  <si>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</si>
  <si>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</si>
  <si>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</si>
  <si>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</si>
  <si>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</si>
  <si>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</si>
  <si>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</si>
  <si>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</si>
  <si>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</si>
  <si>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</si>
  <si>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</si>
  <si>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</si>
  <si>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</si>
  <si>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</si>
  <si>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</si>
  <si>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</si>
  <si>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</si>
  <si>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</si>
  <si>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</si>
  <si>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</si>
  <si>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</si>
  <si>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</si>
  <si>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</si>
  <si>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</si>
  <si>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</si>
  <si>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</si>
  <si>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</si>
  <si>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</si>
  <si>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</si>
  <si>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</si>
  <si>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</si>
  <si>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</si>
  <si>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</si>
  <si>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</si>
  <si>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</si>
  <si>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</si>
  <si>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</si>
  <si>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</si>
  <si>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</si>
  <si>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</si>
  <si>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</si>
  <si>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</si>
  <si>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</si>
  <si>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</si>
  <si>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</si>
  <si>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</si>
  <si>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</si>
  <si>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</si>
  <si>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</si>
  <si>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</si>
  <si>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</si>
  <si>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</si>
  <si>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</si>
  <si>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</si>
  <si>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</si>
  <si>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</si>
  <si>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</si>
  <si>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</si>
  <si>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</si>
  <si>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</si>
  <si>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</si>
  <si>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</si>
  <si>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</si>
  <si>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</si>
  <si>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</si>
  <si>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</si>
  <si>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</si>
  <si>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</si>
  <si>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</si>
  <si>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</si>
  <si>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</si>
  <si>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</si>
  <si>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</si>
  <si>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</si>
  <si>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</si>
  <si>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</si>
  <si>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</si>
  <si>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</si>
  <si>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</si>
  <si>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</si>
  <si>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</si>
  <si>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</si>
  <si>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</si>
  <si>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</si>
  <si>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</si>
  <si>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</si>
  <si>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</si>
  <si>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</si>
  <si>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</si>
  <si>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</si>
  <si>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</si>
  <si>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</si>
  <si>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</si>
  <si>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</si>
  <si>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</si>
  <si>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</si>
  <si>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</si>
  <si>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</si>
  <si>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</si>
  <si>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</si>
  <si>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</si>
  <si>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</si>
  <si>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</si>
  <si>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</si>
  <si>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</si>
  <si>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</si>
  <si>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</si>
  <si>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</si>
  <si>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</si>
  <si>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</si>
  <si>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</si>
  <si>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</si>
  <si>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</si>
  <si>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</si>
  <si>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</si>
  <si>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</si>
  <si>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</si>
  <si>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</si>
  <si>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</si>
  <si>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</si>
  <si>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</si>
  <si>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</si>
  <si>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</si>
  <si>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</si>
  <si>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</si>
  <si>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</si>
  <si>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</si>
  <si>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</si>
  <si>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</si>
  <si>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</si>
  <si>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</si>
  <si>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</si>
  <si>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</si>
  <si>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</si>
  <si>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</si>
  <si>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</si>
  <si>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</si>
  <si>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</si>
  <si>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</si>
  <si>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</si>
  <si>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</si>
  <si>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</si>
  <si>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</si>
  <si>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</si>
  <si>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</si>
  <si>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</si>
  <si>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</si>
  <si>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</si>
  <si>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</si>
  <si>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</si>
  <si>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</si>
  <si>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</si>
  <si>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</si>
  <si>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</si>
  <si>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</si>
  <si>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</si>
  <si>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</si>
  <si>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</si>
  <si>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</si>
  <si>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</si>
  <si>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</si>
  <si>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</si>
  <si>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</si>
  <si>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</si>
  <si>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</si>
  <si>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</si>
  <si>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</si>
  <si>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</si>
  <si>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</si>
  <si>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</si>
  <si>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</si>
  <si>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</si>
  <si>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</si>
  <si>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</si>
  <si>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</si>
  <si>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</si>
  <si>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</si>
  <si>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</si>
  <si>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</si>
  <si>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</si>
  <si>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</si>
  <si>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</si>
  <si>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</si>
  <si>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</si>
  <si>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</si>
  <si>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</si>
  <si>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</si>
  <si>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</si>
  <si>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</si>
  <si>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</si>
  <si>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</si>
  <si>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</si>
  <si>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</si>
  <si>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</si>
  <si>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</si>
  <si>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</si>
  <si>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</si>
  <si>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</si>
  <si>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</si>
  <si>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</si>
  <si>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</si>
  <si>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</si>
  <si>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</si>
  <si>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</si>
  <si>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</si>
  <si>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</si>
  <si>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</si>
  <si>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</si>
  <si>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</si>
  <si>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</si>
  <si>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</si>
  <si>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</si>
  <si>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</si>
  <si>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</si>
  <si>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</si>
  <si>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</si>
  <si>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</si>
  <si>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</si>
  <si>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</si>
  <si>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</si>
  <si>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</si>
  <si>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</si>
  <si>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</si>
  <si>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</si>
  <si>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</si>
  <si>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</si>
  <si>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</si>
  <si>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</si>
  <si>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</si>
  <si>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</si>
  <si>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</si>
  <si>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</si>
  <si>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</si>
  <si>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</si>
  <si>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</si>
  <si>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</si>
  <si>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</si>
  <si>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</si>
  <si>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</si>
  <si>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</si>
  <si>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</si>
  <si>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</si>
  <si>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</si>
  <si>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</si>
  <si>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</si>
  <si>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</si>
  <si>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</si>
  <si>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</si>
  <si>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</si>
  <si>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</si>
  <si>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</si>
  <si>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</si>
  <si>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</si>
  <si>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</si>
  <si>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</si>
  <si>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</si>
  <si>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</si>
  <si>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</si>
  <si>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</si>
  <si>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</si>
  <si>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</si>
  <si>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</si>
  <si>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</si>
  <si>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</si>
  <si>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</si>
  <si>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</si>
  <si>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</si>
  <si>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</si>
  <si>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</si>
  <si>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</si>
  <si>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</si>
  <si>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</si>
  <si>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</si>
  <si>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</si>
  <si>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</si>
  <si>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</si>
  <si>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</si>
  <si>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</si>
  <si>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</si>
  <si>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</si>
  <si>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</si>
  <si>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</si>
  <si>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</si>
  <si>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</si>
  <si>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</si>
  <si>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</si>
  <si>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</si>
  <si>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</si>
  <si>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</si>
  <si>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</si>
  <si>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</si>
  <si>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</si>
  <si>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</si>
  <si>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</si>
  <si>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</si>
  <si>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</si>
  <si>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</si>
  <si>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</si>
  <si>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</si>
  <si>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</si>
  <si>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</si>
  <si>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</si>
  <si>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</si>
  <si>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</si>
  <si>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</si>
  <si>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</si>
  <si>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</si>
  <si>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</si>
  <si>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</si>
  <si>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</si>
  <si>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</si>
  <si>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</si>
  <si>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</si>
  <si>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</si>
  <si>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</si>
  <si>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</si>
  <si>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</si>
  <si>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</si>
  <si>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</si>
  <si>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</si>
  <si>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</si>
  <si>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</si>
  <si>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</si>
  <si>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</si>
  <si>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</si>
  <si>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</si>
  <si>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</si>
  <si>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</si>
  <si>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</si>
  <si>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</si>
  <si>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</si>
  <si>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</si>
  <si>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</si>
  <si>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</si>
  <si>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</si>
  <si>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</si>
  <si>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</si>
  <si>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</si>
  <si>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</si>
  <si>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</si>
  <si>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</si>
  <si>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</si>
  <si>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</si>
  <si>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</si>
  <si>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</si>
  <si>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</si>
  <si>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</si>
  <si>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</si>
  <si>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</si>
  <si>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</si>
  <si>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</si>
  <si>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</si>
  <si>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</si>
  <si>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</si>
  <si>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</si>
  <si>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</si>
  <si>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</si>
  <si>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</si>
  <si>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</si>
  <si>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</si>
  <si>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</si>
  <si>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</si>
  <si>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</si>
  <si>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</si>
  <si>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</si>
  <si>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</si>
  <si>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</si>
  <si>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</si>
  <si>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</si>
  <si>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</si>
  <si>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</si>
  <si>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</si>
  <si>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</si>
  <si>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</si>
  <si>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</si>
  <si>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</si>
  <si>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</si>
  <si>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</si>
  <si>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</si>
  <si>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</si>
  <si>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</si>
  <si>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</si>
  <si>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</si>
  <si>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</si>
  <si>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</si>
  <si>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</si>
  <si>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</si>
  <si>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</si>
  <si>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</si>
  <si>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</si>
  <si>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</si>
  <si>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</si>
  <si>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</si>
  <si>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</si>
  <si>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</si>
  <si>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</si>
  <si>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</si>
  <si>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</si>
  <si>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</si>
  <si>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</si>
  <si>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</si>
  <si>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</si>
  <si>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</si>
  <si>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</si>
  <si>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</si>
  <si>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</si>
  <si>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</si>
  <si>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</si>
  <si>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</si>
  <si>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</si>
  <si>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</si>
  <si>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</si>
  <si>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</si>
  <si>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</si>
  <si>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</si>
  <si>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</si>
  <si>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</si>
  <si>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</si>
  <si>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</si>
  <si>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</si>
  <si>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</si>
  <si>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</si>
  <si>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</si>
  <si>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</si>
  <si>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</si>
  <si>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</si>
  <si>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</si>
  <si>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</si>
  <si>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</si>
  <si>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</si>
  <si>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</si>
  <si>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</si>
  <si>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</si>
  <si>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</si>
  <si>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</si>
  <si>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</si>
  <si>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</si>
  <si>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</si>
  <si>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</si>
  <si>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</si>
  <si>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</si>
  <si>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</si>
  <si>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</si>
  <si>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</si>
  <si>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</si>
  <si>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</si>
  <si>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</si>
  <si>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</si>
  <si>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</si>
  <si>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</si>
  <si>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</si>
  <si>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</si>
  <si>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</si>
  <si>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</si>
  <si>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</si>
  <si>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</si>
  <si>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</si>
  <si>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</si>
  <si>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</si>
  <si>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</si>
  <si>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</si>
  <si>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</si>
  <si>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</si>
  <si>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</si>
  <si>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</si>
  <si>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</si>
  <si>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</si>
  <si>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</si>
  <si>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</si>
  <si>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</si>
  <si>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</si>
  <si>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</si>
  <si>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</si>
  <si>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</si>
  <si>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</si>
  <si>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</si>
  <si>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</si>
  <si>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</si>
  <si>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</si>
  <si>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</si>
  <si>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</si>
  <si>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</si>
  <si>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</si>
  <si>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</si>
  <si>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</si>
  <si>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</si>
  <si>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</si>
  <si>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</si>
  <si>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</si>
  <si>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</si>
  <si>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</si>
  <si>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</si>
  <si>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</si>
  <si>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</si>
  <si>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</si>
  <si>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</si>
  <si>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</si>
  <si>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</si>
  <si>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</si>
  <si>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</si>
  <si>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</si>
  <si>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</si>
  <si>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</si>
  <si>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</si>
  <si>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</si>
  <si>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</si>
  <si>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</si>
  <si>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</si>
  <si>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</si>
  <si>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</si>
  <si>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</si>
  <si>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</si>
  <si>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</si>
  <si>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</si>
  <si>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</si>
  <si>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</si>
  <si>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</si>
  <si>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</si>
  <si>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</si>
  <si>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</si>
  <si>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</si>
  <si>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</si>
  <si>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</si>
  <si>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</si>
  <si>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</si>
  <si>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</si>
  <si>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</si>
  <si>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</si>
  <si>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</si>
  <si>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</si>
  <si>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</si>
  <si>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</si>
  <si>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</si>
  <si>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</si>
  <si>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</si>
  <si>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</si>
  <si>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</si>
  <si>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</si>
  <si>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</si>
  <si>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</si>
  <si>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</si>
  <si>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</si>
  <si>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</si>
  <si>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</si>
  <si>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</si>
  <si>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</si>
  <si>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</si>
  <si>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</si>
  <si>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</si>
  <si>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</si>
  <si>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</si>
  <si>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</si>
  <si>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</si>
  <si>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</si>
  <si>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</si>
  <si>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</si>
  <si>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</si>
  <si>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</si>
  <si>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</si>
  <si>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</si>
  <si>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</si>
  <si>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</si>
  <si>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</si>
  <si>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</si>
  <si>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</si>
  <si>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</si>
  <si>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</si>
  <si>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</si>
  <si>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</si>
  <si>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</si>
  <si>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</si>
  <si>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</si>
  <si>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</si>
  <si>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</si>
  <si>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</si>
  <si>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</si>
  <si>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</si>
  <si>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</si>
  <si>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</si>
  <si>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</si>
  <si>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</si>
  <si>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</si>
  <si>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</si>
  <si>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</si>
  <si>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</si>
  <si>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</si>
  <si>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</si>
  <si>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</si>
  <si>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</si>
  <si>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</si>
  <si>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</si>
  <si>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</si>
  <si>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</si>
  <si>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</si>
  <si>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</si>
  <si>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</si>
  <si>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</si>
  <si>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</si>
  <si>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</si>
  <si>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</si>
  <si>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</si>
  <si>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</si>
  <si>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</si>
  <si>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</si>
  <si>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</si>
  <si>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</si>
  <si>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</si>
  <si>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</si>
  <si>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</si>
  <si>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</si>
  <si>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</si>
  <si>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</si>
  <si>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</si>
  <si>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</si>
  <si>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</si>
  <si>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</si>
  <si>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</si>
  <si>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</si>
  <si>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</si>
  <si>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</si>
  <si>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</si>
  <si>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</si>
  <si>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</si>
  <si>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</si>
  <si>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</si>
  <si>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</si>
  <si>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</si>
  <si>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</si>
  <si>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</si>
  <si>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</si>
  <si>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</si>
  <si>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</si>
  <si>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</si>
  <si>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</si>
  <si>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</si>
  <si>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</si>
  <si>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</si>
  <si>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</si>
  <si>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</si>
  <si>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</si>
  <si>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</si>
  <si>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</si>
  <si>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</si>
  <si>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</si>
  <si>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</si>
  <si>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</si>
  <si>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</si>
  <si>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</si>
  <si>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</si>
  <si>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</si>
  <si>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</si>
  <si>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</si>
  <si>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</si>
  <si>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</si>
  <si>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</si>
  <si>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</si>
  <si>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</si>
  <si>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</si>
  <si>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</si>
  <si>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</si>
  <si>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</si>
  <si>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</si>
  <si>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</si>
  <si>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</si>
  <si>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</si>
  <si>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</si>
  <si>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</si>
  <si>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</si>
  <si>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</si>
  <si>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</si>
  <si>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</si>
  <si>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</si>
  <si>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</si>
  <si>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</si>
  <si>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</si>
  <si>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</si>
  <si>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</si>
  <si>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</si>
  <si>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</si>
  <si>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</si>
  <si>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</si>
  <si>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</si>
  <si>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</si>
  <si>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</si>
  <si>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</si>
  <si>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</si>
  <si>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</si>
  <si>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</si>
  <si>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</si>
  <si>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</si>
  <si>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</si>
  <si>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</si>
  <si>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</si>
  <si>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</si>
  <si>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</si>
  <si>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</si>
  <si>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</si>
  <si>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</si>
  <si>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</si>
  <si>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</si>
  <si>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</si>
  <si>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</si>
  <si>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</si>
  <si>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</si>
  <si>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</si>
  <si>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</si>
  <si>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</si>
  <si>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</si>
  <si>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</si>
  <si>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</si>
  <si>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</si>
  <si>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</si>
  <si>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</si>
  <si>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</si>
  <si>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</si>
  <si>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</si>
  <si>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</si>
  <si>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</si>
  <si>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</si>
  <si>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</si>
  <si>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</si>
  <si>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</si>
  <si>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</si>
  <si>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</si>
  <si>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</si>
  <si>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</si>
  <si>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</si>
  <si>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</si>
  <si>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</si>
  <si>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</si>
  <si>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</si>
  <si>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</si>
  <si>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</si>
  <si>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</si>
  <si>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</si>
  <si>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</si>
  <si>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</si>
  <si>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</si>
  <si>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</si>
  <si>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</si>
  <si>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</si>
  <si>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</si>
  <si>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</si>
  <si>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</si>
  <si>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</si>
  <si>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</si>
  <si>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</si>
  <si>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</si>
  <si>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</si>
  <si>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</si>
  <si>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</si>
  <si>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</si>
  <si>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</si>
  <si>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</si>
  <si>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</si>
  <si>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</si>
  <si>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</si>
  <si>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</si>
  <si>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</si>
  <si>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</si>
  <si>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</si>
  <si>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</si>
  <si>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</si>
  <si>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</si>
  <si>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</si>
  <si>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</si>
  <si>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</si>
  <si>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</si>
  <si>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</si>
  <si>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</si>
  <si>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</si>
  <si>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</si>
  <si>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</si>
  <si>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</si>
  <si>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</si>
  <si>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</si>
  <si>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</si>
  <si>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</si>
  <si>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</si>
  <si>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</si>
  <si>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</si>
  <si>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</si>
  <si>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</si>
  <si>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</si>
  <si>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</si>
  <si>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</si>
  <si>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</si>
  <si>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</si>
  <si>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</si>
  <si>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</si>
  <si>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</si>
  <si>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</si>
  <si>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</si>
  <si>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</si>
  <si>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</si>
  <si>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</si>
  <si>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</si>
  <si>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</si>
  <si>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</si>
  <si>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</si>
  <si>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</si>
  <si>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</si>
  <si>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</si>
  <si>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</si>
  <si>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</si>
  <si>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</si>
  <si>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</si>
  <si>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</si>
  <si>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</si>
  <si>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</si>
  <si>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</si>
  <si>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</si>
  <si>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</si>
  <si>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</si>
  <si>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</si>
  <si>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</si>
  <si>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</si>
  <si>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</si>
  <si>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</si>
  <si>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</si>
  <si>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</si>
  <si>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</si>
  <si>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</si>
  <si>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</si>
  <si>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</si>
  <si>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</si>
  <si>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</si>
  <si>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</si>
  <si>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</si>
  <si>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</si>
  <si>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</si>
  <si>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</si>
  <si>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</si>
  <si>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</si>
  <si>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</si>
  <si>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</si>
  <si>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</si>
  <si>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</si>
  <si>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</si>
  <si>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</si>
  <si>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</si>
  <si>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</si>
  <si>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</si>
  <si>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</si>
  <si>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</si>
  <si>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</si>
  <si>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</si>
  <si>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</si>
  <si>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</si>
  <si>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</si>
  <si>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</si>
  <si>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</si>
  <si>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</si>
  <si>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</si>
  <si>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</si>
  <si>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</si>
  <si>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</si>
  <si>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</si>
  <si>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</si>
  <si>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</si>
  <si>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</si>
  <si>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</si>
  <si>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</si>
  <si>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</si>
  <si>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</si>
  <si>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</si>
  <si>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</si>
  <si>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</si>
  <si>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</si>
  <si>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</si>
  <si>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</si>
  <si>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</si>
  <si>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</si>
  <si>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</si>
  <si>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</si>
  <si>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</si>
  <si>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</si>
  <si>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</si>
  <si>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</si>
  <si>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</si>
  <si>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</si>
  <si>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</si>
  <si>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</si>
  <si>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</si>
  <si>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</si>
  <si>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</si>
  <si>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</si>
  <si>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</si>
  <si>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</si>
  <si>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</si>
  <si>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</si>
  <si>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</si>
  <si>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</si>
  <si>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</si>
  <si>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</si>
  <si>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</si>
  <si>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</si>
  <si>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</si>
  <si>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</si>
  <si>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</si>
  <si>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</si>
  <si>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</si>
  <si>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</si>
  <si>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</si>
  <si>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</si>
  <si>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</si>
  <si>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</si>
  <si>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</si>
  <si>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</si>
  <si>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</si>
  <si>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</si>
  <si>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</si>
  <si>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</si>
  <si>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</si>
  <si>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</si>
  <si>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</si>
  <si>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</si>
  <si>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</si>
  <si>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</si>
  <si>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</si>
  <si>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</si>
  <si>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</si>
  <si>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</si>
  <si>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</si>
  <si>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</si>
  <si>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</si>
  <si>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</si>
  <si>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</si>
  <si>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</si>
  <si>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</si>
  <si>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</si>
  <si>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</si>
  <si>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</si>
  <si>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</si>
  <si>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</si>
  <si>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</si>
  <si>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</si>
  <si>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</si>
  <si>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</si>
  <si>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</si>
  <si>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</si>
  <si>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</si>
  <si>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</si>
  <si>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</si>
  <si>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</si>
  <si>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</si>
  <si>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</si>
  <si>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</si>
  <si>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</si>
  <si>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</si>
  <si>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</si>
  <si>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</si>
  <si>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</si>
  <si>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</si>
  <si>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</si>
  <si>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</si>
  <si>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</si>
  <si>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</si>
  <si>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</si>
  <si>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</si>
  <si>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</si>
  <si>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</si>
  <si>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</si>
  <si>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</si>
  <si>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</si>
  <si>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</si>
  <si>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</si>
  <si>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</si>
  <si>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</si>
  <si>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</si>
  <si>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</si>
  <si>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</si>
  <si>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</si>
  <si>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</si>
  <si>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</si>
  <si>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</si>
  <si>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</si>
  <si>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</si>
  <si>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</si>
  <si>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</si>
  <si>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</si>
  <si>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</si>
  <si>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</si>
  <si>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</si>
  <si>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</si>
  <si>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</si>
  <si>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</si>
  <si>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</si>
  <si>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</si>
  <si>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</si>
  <si>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</si>
  <si>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</si>
  <si>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</si>
  <si>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</si>
  <si>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</si>
  <si>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</si>
  <si>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</si>
  <si>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</si>
  <si>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</si>
  <si>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</si>
  <si>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</si>
  <si>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</si>
  <si>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</si>
  <si>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</si>
  <si>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</si>
  <si>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</si>
  <si>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</si>
  <si>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</si>
  <si>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</si>
  <si>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</si>
  <si>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</si>
  <si>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</si>
  <si>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</si>
  <si>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</si>
  <si>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</si>
  <si>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</si>
  <si>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</si>
  <si>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</si>
  <si>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</si>
  <si>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</si>
  <si>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</si>
  <si>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</si>
  <si>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</si>
  <si>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</si>
  <si>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</si>
  <si>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</si>
  <si>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</si>
  <si>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</si>
  <si>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</si>
  <si>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</si>
  <si>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</si>
  <si>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</si>
  <si>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</si>
  <si>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</si>
  <si>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</si>
  <si>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</si>
  <si>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</si>
  <si>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</si>
  <si>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</si>
  <si>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</si>
  <si>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</si>
  <si>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</si>
  <si>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</si>
  <si>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</si>
  <si>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</si>
  <si>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</si>
  <si>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</si>
  <si>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</si>
  <si>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</si>
  <si>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</si>
  <si>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</si>
  <si>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</si>
  <si>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</si>
  <si>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</si>
  <si>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</si>
  <si>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</si>
  <si>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</si>
  <si>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</si>
  <si>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</si>
  <si>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</si>
  <si>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</si>
  <si>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</si>
  <si>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</si>
  <si>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</si>
  <si>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</si>
  <si>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</si>
  <si>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</si>
  <si>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</si>
  <si>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</si>
  <si>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</si>
  <si>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</si>
  <si>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</si>
  <si>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</si>
  <si>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</si>
  <si>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</si>
  <si>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</si>
  <si>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</si>
  <si>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</si>
  <si>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</si>
  <si>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</si>
  <si>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</si>
  <si>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</si>
  <si>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</si>
  <si>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</si>
  <si>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</si>
  <si>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</si>
  <si>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</si>
  <si>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</si>
  <si>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</si>
  <si>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</si>
  <si>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</si>
  <si>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</si>
  <si>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</si>
  <si>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</si>
  <si>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</si>
  <si>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</si>
  <si>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</si>
  <si>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</si>
  <si>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</si>
  <si>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</si>
  <si>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</si>
  <si>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</si>
  <si>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</si>
  <si>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</si>
  <si>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</si>
  <si>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</si>
  <si>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</si>
  <si>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</si>
  <si>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</si>
  <si>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</si>
  <si>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</si>
  <si>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</si>
  <si>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</si>
  <si>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</si>
  <si>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</si>
  <si>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</si>
  <si>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</si>
  <si>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</si>
  <si>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</si>
  <si>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</si>
  <si>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</si>
  <si>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</si>
  <si>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</si>
  <si>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</si>
  <si>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</si>
  <si>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</si>
  <si>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</si>
  <si>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</si>
  <si>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</si>
  <si>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</si>
  <si>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</si>
  <si>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</si>
  <si>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</si>
  <si>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</si>
  <si>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</si>
  <si>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</si>
  <si>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</si>
  <si>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</si>
  <si>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</si>
  <si>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</si>
  <si>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</si>
  <si>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</si>
  <si>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</si>
  <si>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</si>
  <si>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</si>
  <si>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</si>
  <si>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</si>
  <si>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</si>
  <si>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</si>
  <si>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</si>
  <si>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</si>
  <si>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</si>
  <si>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</si>
  <si>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</si>
  <si>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</si>
  <si>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</si>
  <si>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</si>
  <si>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</si>
  <si>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</si>
  <si>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</si>
  <si>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</si>
  <si>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</si>
  <si>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</si>
  <si>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</si>
  <si>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</si>
  <si>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</si>
  <si>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</si>
  <si>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</si>
  <si>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</si>
  <si>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</si>
  <si>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</si>
  <si>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</si>
  <si>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</si>
  <si>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</si>
  <si>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</si>
  <si>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</si>
  <si>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</si>
  <si>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</si>
  <si>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</si>
  <si>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</si>
  <si>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</si>
  <si>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</si>
  <si>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</si>
  <si>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</si>
  <si>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</si>
  <si>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</si>
  <si>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</si>
  <si>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</si>
  <si>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</si>
  <si>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</si>
  <si>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</si>
  <si>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</si>
  <si>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</si>
  <si>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</si>
  <si>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</si>
  <si>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</si>
  <si>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</si>
  <si>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</si>
  <si>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</si>
  <si>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</si>
  <si>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</si>
  <si>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</si>
  <si>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</si>
  <si>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</si>
  <si>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</si>
  <si>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</si>
  <si>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</si>
  <si>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</si>
  <si>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</si>
  <si>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</si>
  <si>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</si>
  <si>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</si>
  <si>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</si>
  <si>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</si>
  <si>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</si>
  <si>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</si>
  <si>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</si>
  <si>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</si>
  <si>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</si>
  <si>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</si>
  <si>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</si>
  <si>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</si>
  <si>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</si>
  <si>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</si>
  <si>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</si>
  <si>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</si>
  <si>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</si>
  <si>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</si>
  <si>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</si>
  <si>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</si>
  <si>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</si>
  <si>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</si>
  <si>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</si>
  <si>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</si>
  <si>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</si>
  <si>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</si>
  <si>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</si>
  <si>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</si>
  <si>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</si>
  <si>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</si>
  <si>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</si>
  <si>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</si>
  <si>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</si>
  <si>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</si>
  <si>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</si>
  <si>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</si>
  <si>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</si>
  <si>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</si>
  <si>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</si>
  <si>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</si>
  <si>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</si>
  <si>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</si>
  <si>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</si>
  <si>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</si>
  <si>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</si>
  <si>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</si>
  <si>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</si>
  <si>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</si>
  <si>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</si>
  <si>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</si>
  <si>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</si>
  <si>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</si>
  <si>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</si>
  <si>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</si>
  <si>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</si>
  <si>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</si>
  <si>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</si>
  <si>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</si>
  <si>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</si>
  <si>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</si>
  <si>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</si>
  <si>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</si>
  <si>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</si>
  <si>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</si>
  <si>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</si>
  <si>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</si>
  <si>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</si>
  <si>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</si>
  <si>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</si>
  <si>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</si>
  <si>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</si>
  <si>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</si>
  <si>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</si>
  <si>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</si>
  <si>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</si>
  <si>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</si>
  <si>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</si>
  <si>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</si>
  <si>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</si>
  <si>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</si>
  <si>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</si>
  <si>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</si>
  <si>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</si>
  <si>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</si>
  <si>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</si>
  <si>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</si>
  <si>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</si>
  <si>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</si>
  <si>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</si>
  <si>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</si>
  <si>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</si>
  <si>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</si>
  <si>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</si>
  <si>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</si>
  <si>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</si>
  <si>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</si>
  <si>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</si>
  <si>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</si>
  <si>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</si>
  <si>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</si>
  <si>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</si>
  <si>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</si>
  <si>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</si>
  <si>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</si>
  <si>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</si>
  <si>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</si>
  <si>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</si>
  <si>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</si>
  <si>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</si>
  <si>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</si>
  <si>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</si>
  <si>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</si>
  <si>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</si>
  <si>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</si>
  <si>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</si>
  <si>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</si>
  <si>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</si>
  <si>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</si>
  <si>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</si>
  <si>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</si>
  <si>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</si>
  <si>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</si>
  <si>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</si>
  <si>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</si>
  <si>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</si>
  <si>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</si>
  <si>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</si>
  <si>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</si>
  <si>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</si>
  <si>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</si>
  <si>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</si>
  <si>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</si>
  <si>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</si>
  <si>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</si>
  <si>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</si>
  <si>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</si>
  <si>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</si>
  <si>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</si>
  <si>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</si>
  <si>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</si>
  <si>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</si>
  <si>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</si>
  <si>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</si>
  <si>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</si>
  <si>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</si>
  <si>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</si>
  <si>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</si>
  <si>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</si>
  <si>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</si>
  <si>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</si>
  <si>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</si>
  <si>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</si>
  <si>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</si>
  <si>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</si>
  <si>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</si>
  <si>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</si>
  <si>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</si>
  <si>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</si>
  <si>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</si>
  <si>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</si>
  <si>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</si>
  <si>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</si>
  <si>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</si>
  <si>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</si>
  <si>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</si>
  <si>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</si>
  <si>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</si>
  <si>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</si>
  <si>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</si>
  <si>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</si>
  <si>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</si>
  <si>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</si>
  <si>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</si>
  <si>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</si>
  <si>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</si>
  <si>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</si>
  <si>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</si>
  <si>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</si>
  <si>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</si>
  <si>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</si>
  <si>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</si>
  <si>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</si>
  <si>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</si>
  <si>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</si>
  <si>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</si>
  <si>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</si>
  <si>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</si>
  <si>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</si>
  <si>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</si>
  <si>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</si>
  <si>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</si>
  <si>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</si>
  <si>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</si>
  <si>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</si>
  <si>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</si>
  <si>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</si>
  <si>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</si>
  <si>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</si>
  <si>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</si>
  <si>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</si>
  <si>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</si>
  <si>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</si>
  <si>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</si>
  <si>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</si>
  <si>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</si>
  <si>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</si>
  <si>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</si>
  <si>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</si>
  <si>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</si>
  <si>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</si>
  <si>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</si>
  <si>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</si>
  <si>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</si>
  <si>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</si>
  <si>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</si>
  <si>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</si>
  <si>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</si>
  <si>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</si>
  <si>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</si>
  <si>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</si>
  <si>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</si>
  <si>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</si>
  <si>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</si>
  <si>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</si>
  <si>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</si>
  <si>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</si>
  <si>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</si>
  <si>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</si>
  <si>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</si>
  <si>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</si>
  <si>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</si>
  <si>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</si>
  <si>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</si>
  <si>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</si>
  <si>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</si>
  <si>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</si>
  <si>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</si>
  <si>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</si>
  <si>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</si>
  <si>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</si>
  <si>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</si>
  <si>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</si>
  <si>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</si>
  <si>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</si>
  <si>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</si>
  <si>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</si>
  <si>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</si>
  <si>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</si>
  <si>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</si>
  <si>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</si>
  <si>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</si>
  <si>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</si>
  <si>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</si>
  <si>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</si>
  <si>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</si>
  <si>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</si>
  <si>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</si>
  <si>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</si>
  <si>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</si>
  <si>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</si>
  <si>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</si>
  <si>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</si>
  <si>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</si>
  <si>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</si>
  <si>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</si>
  <si>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</si>
  <si>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</si>
  <si>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</si>
  <si>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</si>
  <si>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</si>
  <si>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</si>
  <si>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</si>
  <si>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</si>
  <si>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</si>
  <si>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</si>
  <si>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</si>
  <si>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</si>
  <si>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</si>
  <si>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</si>
  <si>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</si>
  <si>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</si>
  <si>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</si>
  <si>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</si>
  <si>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</si>
  <si>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</si>
  <si>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</si>
  <si>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</si>
  <si>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</si>
  <si>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</si>
  <si>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</si>
  <si>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</si>
  <si>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</si>
  <si>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</si>
  <si>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</si>
  <si>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</si>
  <si>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</si>
  <si>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</si>
  <si>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</si>
  <si>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</si>
  <si>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</si>
  <si>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</si>
  <si>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</si>
  <si>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</si>
  <si>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</si>
  <si>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</si>
  <si>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</si>
  <si>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</si>
  <si>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</si>
  <si>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</si>
  <si>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</si>
  <si>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</si>
  <si>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</si>
  <si>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</si>
  <si>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</si>
  <si>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</si>
  <si>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</si>
  <si>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</si>
  <si>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</si>
  <si>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</si>
  <si>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</si>
  <si>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</si>
  <si>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</si>
  <si>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</si>
  <si>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</si>
  <si>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</si>
  <si>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</si>
  <si>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</si>
  <si>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</si>
  <si>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</si>
  <si>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</si>
  <si>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</si>
  <si>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</si>
  <si>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</si>
  <si>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</si>
  <si>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</si>
  <si>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</si>
  <si>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</si>
  <si>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</si>
  <si>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</si>
  <si>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</si>
  <si>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</si>
  <si>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</si>
  <si>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</si>
  <si>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</si>
  <si>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</si>
  <si>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</si>
  <si>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</si>
  <si>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</si>
  <si>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</si>
  <si>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</si>
  <si>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</si>
  <si>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</si>
  <si>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</si>
  <si>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</si>
  <si>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</si>
  <si>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</si>
  <si>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</si>
  <si>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</si>
  <si>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</si>
  <si>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</si>
  <si>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</si>
  <si>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</si>
  <si>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</si>
  <si>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</si>
  <si>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</si>
  <si>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</si>
  <si>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</si>
  <si>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</si>
  <si>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</si>
  <si>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</si>
  <si>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</si>
  <si>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</si>
  <si>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</si>
  <si>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</si>
  <si>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</si>
  <si>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</si>
  <si>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</si>
  <si>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</si>
  <si>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</si>
  <si>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</si>
  <si>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</si>
  <si>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</si>
  <si>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</si>
  <si>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</si>
  <si>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</si>
  <si>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</si>
  <si>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</si>
  <si>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</si>
  <si>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</si>
  <si>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</si>
  <si>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</si>
  <si>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</si>
  <si>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</si>
  <si>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</si>
  <si>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</si>
  <si>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</si>
  <si>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</si>
  <si>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</si>
  <si>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</si>
  <si>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</si>
  <si>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</si>
  <si>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</si>
  <si>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</si>
  <si>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</si>
  <si>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</si>
  <si>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</si>
  <si>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</si>
  <si>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</si>
  <si>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</si>
  <si>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</si>
  <si>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</si>
  <si>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</si>
  <si>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</si>
  <si>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</si>
  <si>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</si>
  <si>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</si>
  <si>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</si>
  <si>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</si>
  <si>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</si>
  <si>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</si>
  <si>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</si>
  <si>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</si>
  <si>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</si>
  <si>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</si>
  <si>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</si>
  <si>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</si>
  <si>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</si>
  <si>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</si>
  <si>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</si>
  <si>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</si>
  <si>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</si>
  <si>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</si>
  <si>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</si>
  <si>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</si>
  <si>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</si>
  <si>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</si>
  <si>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</si>
  <si>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</si>
  <si>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</si>
  <si>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</si>
  <si>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</si>
  <si>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</si>
  <si>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</si>
  <si>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</si>
  <si>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</si>
  <si>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</si>
  <si>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</si>
  <si>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</si>
  <si>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</si>
  <si>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</si>
  <si>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</si>
  <si>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</si>
  <si>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</si>
  <si>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</si>
  <si>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</si>
  <si>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</si>
  <si>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</si>
  <si>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</si>
  <si>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</si>
  <si>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</si>
  <si>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</si>
  <si>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</si>
  <si>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</si>
  <si>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</si>
  <si>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</si>
  <si>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</si>
  <si>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</si>
  <si>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</si>
  <si>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</si>
  <si>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</si>
  <si>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</si>
  <si>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</si>
  <si>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</si>
  <si>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</si>
  <si>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</si>
  <si>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</si>
  <si>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</si>
  <si>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</si>
  <si>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</si>
  <si>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</si>
  <si>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</si>
  <si>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</si>
  <si>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</si>
  <si>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</si>
  <si>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</si>
  <si>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</si>
  <si>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</si>
  <si>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</si>
  <si>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</si>
  <si>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</si>
  <si>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</si>
  <si>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</si>
  <si>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</si>
  <si>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</si>
  <si>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</si>
  <si>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</si>
  <si>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</si>
  <si>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</si>
  <si>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</si>
  <si>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</si>
  <si>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</si>
  <si>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</si>
  <si>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</si>
  <si>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</si>
  <si>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</si>
  <si>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</si>
  <si>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</si>
  <si>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</si>
  <si>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</si>
  <si>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</si>
  <si>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</si>
  <si>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</si>
  <si>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</si>
  <si>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</si>
  <si>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</si>
  <si>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</si>
  <si>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</si>
  <si>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</si>
  <si>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</si>
  <si>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</si>
  <si>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</si>
  <si>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</si>
  <si>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</si>
  <si>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</si>
  <si>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</si>
  <si>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</si>
  <si>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</si>
  <si>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</si>
  <si>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</si>
  <si>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</si>
  <si>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</si>
  <si>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</si>
  <si>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</si>
  <si>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</si>
  <si>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</si>
  <si>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</si>
  <si>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</si>
  <si>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</si>
  <si>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</si>
  <si>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</si>
  <si>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</si>
  <si>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</si>
  <si>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</si>
  <si>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</si>
  <si>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</si>
  <si>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</si>
  <si>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</si>
  <si>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</si>
  <si>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</si>
  <si>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</si>
  <si>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</si>
  <si>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</si>
  <si>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</si>
  <si>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</si>
  <si>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</si>
  <si>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</si>
  <si>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</si>
  <si>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</si>
  <si>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</si>
  <si>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</si>
  <si>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</si>
  <si>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</si>
  <si>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</si>
  <si>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</si>
  <si>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</si>
  <si>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</si>
  <si>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</si>
  <si>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</si>
  <si>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</si>
  <si>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</si>
  <si>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</si>
  <si>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</si>
  <si>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</si>
  <si>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</si>
  <si>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</si>
  <si>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</si>
  <si>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</si>
  <si>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</si>
  <si>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</si>
  <si>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</si>
  <si>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</si>
  <si>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</si>
  <si>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</si>
  <si>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</si>
  <si>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</si>
  <si>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</si>
  <si>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</si>
  <si>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</si>
  <si>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</si>
  <si>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</si>
  <si>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</si>
  <si>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</si>
  <si>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</si>
  <si>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</si>
  <si>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</si>
  <si>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</si>
  <si>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</si>
  <si>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</si>
  <si>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</si>
  <si>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</si>
  <si>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</si>
  <si>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</si>
  <si>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</si>
  <si>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</si>
  <si>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</si>
  <si>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</si>
  <si>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</si>
  <si>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</si>
  <si>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</si>
  <si>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</si>
  <si>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</si>
  <si>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</si>
  <si>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</si>
  <si>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</si>
  <si>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</si>
  <si>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</si>
  <si>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</si>
  <si>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</si>
  <si>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</si>
  <si>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</si>
  <si>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</si>
  <si>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</si>
  <si>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</si>
  <si>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</si>
  <si>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</si>
  <si>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</si>
  <si>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</si>
  <si>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</si>
  <si>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</si>
  <si>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</si>
  <si>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</si>
  <si>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</si>
  <si>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</si>
  <si>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</si>
  <si>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</si>
  <si>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</si>
  <si>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</si>
  <si>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</si>
  <si>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</si>
  <si>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</si>
  <si>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</si>
  <si>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</si>
  <si>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</si>
  <si>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</si>
  <si>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</si>
  <si>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</si>
  <si>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</si>
  <si>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</si>
  <si>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</si>
  <si>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</si>
  <si>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</si>
  <si>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</si>
  <si>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</si>
  <si>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</si>
  <si>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</si>
  <si>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</si>
  <si>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</si>
  <si>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</si>
  <si>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</si>
  <si>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</si>
  <si>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</si>
  <si>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</si>
  <si>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</si>
  <si>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</si>
  <si>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</si>
  <si>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</si>
  <si>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</si>
  <si>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</si>
  <si>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</si>
  <si>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</si>
  <si>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</si>
  <si>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</si>
  <si>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</si>
  <si>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</si>
  <si>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</si>
  <si>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</si>
  <si>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</si>
  <si>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</si>
  <si>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</si>
  <si>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</si>
  <si>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</si>
  <si>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</si>
  <si>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</si>
  <si>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</si>
  <si>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</si>
  <si>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</si>
  <si>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</si>
  <si>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</si>
  <si>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</si>
  <si>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</si>
  <si>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</si>
  <si>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</si>
  <si>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</si>
  <si>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</si>
  <si>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</si>
  <si>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</si>
  <si>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</si>
  <si>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</si>
  <si>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</si>
  <si>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</si>
  <si>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</si>
  <si>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</si>
  <si>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</si>
  <si>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</si>
  <si>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</si>
  <si>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</si>
  <si>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</si>
  <si>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</si>
  <si>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</si>
  <si>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</si>
  <si>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</si>
  <si>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</si>
  <si>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</si>
  <si>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</si>
  <si>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</si>
  <si>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</si>
  <si>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</si>
  <si>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</si>
  <si>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</si>
  <si>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</si>
  <si>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</si>
  <si>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</si>
  <si>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</si>
  <si>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</si>
  <si>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</si>
  <si>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</si>
  <si>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</si>
  <si>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</si>
  <si>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</si>
  <si>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</si>
  <si>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</si>
  <si>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</si>
  <si>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</si>
  <si>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</si>
  <si>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</si>
  <si>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</si>
  <si>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</si>
  <si>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</si>
  <si>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</si>
  <si>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</si>
  <si>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</si>
  <si>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</si>
  <si>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</si>
  <si>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</si>
  <si>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</si>
  <si>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</si>
  <si>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</si>
  <si>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</si>
  <si>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</si>
  <si>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</si>
  <si>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</si>
  <si>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</si>
  <si>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</si>
  <si>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</si>
  <si>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</si>
  <si>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</si>
  <si>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</si>
  <si>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</si>
  <si>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</si>
  <si>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</si>
  <si>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</si>
  <si>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</si>
  <si>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</si>
  <si>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</si>
  <si>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</si>
  <si>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</si>
  <si>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</si>
  <si>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</si>
  <si>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</si>
  <si>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</si>
  <si>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</si>
  <si>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</si>
  <si>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</si>
  <si>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</si>
  <si>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</si>
  <si>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</si>
  <si>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</si>
  <si>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</si>
  <si>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</si>
  <si>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</si>
  <si>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</si>
  <si>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</si>
  <si>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</si>
  <si>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</si>
  <si>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</si>
  <si>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</si>
  <si>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</si>
  <si>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</si>
  <si>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</si>
  <si>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</si>
  <si>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</si>
  <si>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</si>
  <si>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</si>
  <si>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</si>
  <si>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</si>
  <si>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</si>
  <si>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</si>
  <si>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</si>
  <si>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</si>
  <si>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</si>
  <si>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</si>
  <si>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</si>
  <si>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</si>
  <si>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</si>
  <si>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</si>
  <si>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</si>
  <si>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</si>
  <si>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</si>
  <si>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</si>
  <si>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</si>
  <si>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</si>
  <si>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</si>
  <si>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</si>
  <si>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</si>
  <si>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</si>
  <si>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</si>
  <si>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</si>
  <si>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</si>
  <si>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</si>
  <si>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</si>
  <si>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</si>
  <si>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</si>
  <si>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</si>
  <si>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</si>
  <si>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</si>
  <si>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</si>
  <si>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</si>
  <si>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</si>
  <si>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</si>
  <si>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</si>
  <si>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</si>
  <si>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</si>
  <si>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</si>
  <si>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</si>
  <si>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</si>
  <si>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</si>
  <si>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</si>
  <si>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</si>
  <si>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</si>
  <si>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</si>
  <si>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</si>
  <si>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</si>
  <si>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</si>
  <si>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</si>
  <si>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</si>
  <si>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</si>
  <si>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</si>
  <si>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</si>
  <si>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</si>
  <si>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</si>
  <si>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</si>
  <si>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</si>
  <si>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</si>
  <si>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</si>
  <si>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</si>
  <si>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</si>
  <si>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</si>
  <si>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</si>
  <si>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</si>
  <si>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</si>
  <si>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</si>
  <si>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</si>
  <si>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</si>
  <si>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</si>
  <si>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</si>
  <si>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</si>
  <si>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</si>
  <si>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</si>
  <si>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</si>
  <si>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</si>
  <si>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</si>
  <si>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</si>
  <si>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</si>
  <si>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</si>
  <si>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</si>
  <si>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</si>
  <si>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</si>
  <si>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</si>
  <si>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</si>
  <si>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</si>
  <si>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</si>
  <si>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</si>
  <si>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</si>
  <si>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</si>
  <si>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</si>
  <si>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</si>
  <si>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</si>
  <si>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</si>
  <si>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</si>
  <si>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</si>
  <si>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</si>
  <si>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</si>
  <si>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</si>
  <si>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</si>
  <si>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</si>
  <si>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</si>
  <si>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</si>
  <si>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</si>
  <si>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</si>
  <si>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</si>
  <si>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</si>
  <si>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</si>
  <si>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</si>
  <si>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</si>
  <si>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</si>
  <si>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</si>
  <si>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</si>
  <si>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</si>
  <si>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</si>
  <si>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</si>
  <si>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</si>
  <si>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</si>
  <si>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</si>
  <si>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</si>
  <si>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</si>
  <si>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</si>
  <si>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</si>
  <si>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</si>
  <si>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</si>
  <si>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</si>
  <si>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</si>
  <si>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</si>
  <si>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</si>
  <si>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</si>
  <si>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</si>
  <si>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</si>
  <si>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</si>
  <si>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</si>
  <si>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</si>
  <si>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</si>
  <si>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</si>
  <si>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</si>
  <si>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</si>
  <si>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</si>
  <si>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</si>
  <si>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</si>
  <si>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</si>
  <si>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</si>
  <si>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</si>
  <si>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</si>
  <si>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</si>
  <si>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</si>
  <si>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</si>
  <si>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</si>
  <si>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</si>
  <si>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</si>
  <si>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</si>
  <si>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</si>
  <si>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</si>
  <si>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</si>
  <si>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</si>
  <si>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</si>
  <si>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</si>
  <si>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</si>
  <si>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</si>
  <si>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</si>
  <si>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</si>
  <si>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</si>
  <si>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</si>
  <si>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</si>
  <si>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</si>
  <si>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</si>
  <si>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</si>
  <si>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</si>
  <si>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</si>
  <si>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</si>
  <si>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</si>
  <si>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</si>
  <si>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</si>
  <si>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</si>
  <si>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</si>
  <si>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</si>
  <si>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</si>
  <si>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</si>
  <si>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</si>
  <si>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</si>
  <si>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</si>
  <si>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</si>
  <si>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</si>
  <si>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</si>
  <si>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</si>
  <si>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</si>
  <si>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</si>
  <si>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</si>
  <si>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</si>
  <si>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</si>
  <si>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</si>
  <si>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</si>
  <si>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</si>
  <si>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</si>
  <si>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</si>
  <si>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</si>
  <si>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</si>
  <si>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</si>
  <si>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</si>
  <si>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</si>
  <si>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</si>
  <si>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</si>
  <si>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</si>
  <si>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</si>
  <si>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</si>
  <si>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</si>
  <si>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</si>
  <si>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</si>
  <si>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</si>
  <si>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</si>
  <si>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</si>
  <si>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</si>
  <si>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</si>
  <si>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</si>
  <si>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</si>
  <si>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</si>
  <si>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</si>
  <si>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</si>
  <si>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</si>
  <si>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</si>
  <si>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</si>
  <si>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</si>
  <si>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</si>
  <si>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</si>
  <si>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</si>
  <si>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</si>
  <si>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</si>
  <si>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</si>
  <si>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</si>
  <si>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</si>
  <si>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</si>
  <si>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</si>
  <si>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</si>
  <si>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</si>
  <si>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</si>
  <si>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</si>
  <si>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</si>
  <si>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</si>
  <si>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</si>
  <si>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</si>
  <si>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</si>
  <si>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</si>
  <si>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</si>
  <si>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</si>
  <si>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</si>
  <si>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</si>
  <si>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</si>
  <si>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</si>
  <si>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</si>
  <si>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</si>
  <si>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</si>
  <si>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</si>
  <si>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</si>
  <si>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</si>
  <si>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</si>
  <si>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</si>
  <si>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</si>
  <si>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</si>
  <si>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</si>
  <si>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</si>
  <si>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</si>
  <si>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</si>
  <si>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</si>
  <si>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</si>
  <si>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</si>
  <si>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</si>
  <si>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</si>
  <si>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</si>
  <si>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</si>
  <si>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</si>
  <si>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</si>
  <si>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</si>
  <si>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</si>
  <si>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</si>
  <si>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</si>
  <si>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</si>
  <si>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</si>
  <si>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</si>
  <si>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</si>
  <si>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</si>
  <si>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</si>
  <si>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</si>
  <si>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</si>
  <si>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</si>
  <si>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</si>
  <si>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</si>
  <si>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</si>
  <si>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</si>
  <si>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</si>
  <si>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</si>
  <si>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</si>
  <si>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</si>
  <si>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</si>
  <si>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</si>
  <si>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</si>
  <si>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</si>
  <si>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</si>
  <si>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</si>
  <si>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</si>
  <si>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</si>
  <si>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</si>
  <si>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</si>
  <si>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</si>
  <si>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</si>
  <si>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</si>
  <si>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</si>
  <si>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</si>
  <si>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</si>
  <si>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</si>
  <si>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</si>
  <si>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</si>
  <si>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</si>
  <si>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</si>
  <si>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</si>
  <si>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</si>
  <si>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</si>
  <si>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</si>
  <si>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</si>
  <si>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</si>
  <si>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</si>
  <si>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</si>
  <si>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</si>
  <si>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</si>
  <si>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</si>
  <si>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</si>
  <si>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</si>
  <si>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</si>
  <si>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</si>
  <si>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</si>
  <si>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</si>
  <si>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</si>
  <si>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</si>
  <si>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</si>
  <si>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</si>
  <si>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</si>
  <si>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</si>
  <si>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</si>
  <si>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</si>
  <si>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</si>
  <si>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</si>
  <si>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</si>
  <si>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</si>
  <si>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</si>
  <si>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</si>
  <si>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</si>
  <si>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</si>
  <si>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</si>
  <si>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</si>
  <si>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</si>
  <si>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</si>
  <si>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</si>
  <si>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</si>
  <si>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</si>
  <si>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</si>
  <si>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</si>
  <si>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</si>
  <si>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</si>
  <si>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</si>
  <si>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</si>
  <si>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</si>
  <si>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</si>
  <si>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</si>
  <si>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</si>
  <si>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</si>
  <si>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</si>
  <si>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</si>
  <si>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</si>
  <si>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</si>
  <si>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</si>
  <si>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</si>
  <si>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</si>
  <si>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</si>
  <si>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</si>
  <si>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</si>
  <si>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</si>
  <si>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</si>
  <si>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</si>
  <si>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</si>
  <si>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</si>
  <si>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</si>
  <si>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</si>
  <si>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</si>
  <si>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</si>
  <si>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</si>
  <si>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</si>
  <si>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</si>
  <si>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</si>
  <si>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</si>
  <si>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</si>
  <si>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</si>
  <si>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</si>
  <si>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</si>
  <si>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</si>
  <si>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</si>
  <si>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</si>
  <si>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</si>
  <si>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</si>
  <si>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</si>
  <si>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</si>
  <si>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</si>
  <si>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</si>
  <si>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</si>
  <si>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</si>
  <si>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</si>
  <si>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</si>
  <si>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</si>
  <si>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</si>
  <si>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</si>
  <si>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</si>
  <si>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</si>
  <si>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</si>
  <si>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</si>
  <si>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</si>
  <si>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</si>
  <si>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</si>
  <si>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</si>
  <si>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</si>
  <si>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</si>
  <si>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</si>
  <si>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</si>
  <si>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</si>
  <si>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</si>
  <si>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</si>
  <si>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</si>
  <si>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</si>
  <si>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</si>
  <si>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</si>
  <si>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</si>
  <si>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</si>
  <si>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</si>
  <si>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</si>
  <si>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</si>
  <si>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</si>
  <si>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</si>
  <si>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</si>
  <si>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</si>
  <si>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</si>
  <si>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</si>
  <si>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</si>
  <si>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</si>
  <si>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</si>
  <si>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</si>
  <si>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</si>
  <si>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</si>
  <si>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</si>
  <si>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</si>
  <si>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</si>
  <si>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</si>
  <si>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</si>
  <si>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</si>
  <si>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</si>
  <si>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</si>
  <si>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</si>
  <si>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</si>
  <si>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</si>
  <si>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</si>
  <si>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</si>
  <si>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</si>
  <si>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</si>
  <si>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</si>
  <si>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</si>
  <si>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</si>
  <si>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</si>
  <si>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</si>
  <si>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</si>
  <si>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</si>
  <si>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</si>
  <si>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</si>
  <si>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</si>
  <si>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</si>
  <si>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</si>
  <si>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</si>
  <si>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</si>
  <si>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</si>
  <si>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</si>
  <si>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</si>
  <si>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</si>
  <si>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</si>
  <si>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</si>
  <si>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</si>
  <si>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</si>
  <si>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</si>
  <si>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</si>
  <si>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</si>
  <si>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</si>
  <si>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</si>
  <si>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</si>
  <si>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</si>
  <si>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</si>
  <si>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</si>
  <si>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</si>
  <si>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</si>
  <si>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</si>
  <si>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</si>
  <si>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</si>
  <si>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</si>
  <si>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</si>
  <si>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</si>
  <si>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</si>
  <si>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</si>
  <si>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</si>
  <si>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</si>
  <si>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</si>
  <si>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</si>
  <si>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</si>
  <si>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</si>
  <si>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</si>
  <si>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</si>
  <si>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</si>
  <si>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</si>
  <si>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</si>
  <si>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</si>
  <si>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</si>
  <si>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</si>
  <si>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</si>
  <si>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</si>
  <si>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</si>
  <si>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</si>
  <si>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</si>
  <si>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</si>
  <si>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</si>
  <si>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</si>
  <si>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</si>
  <si>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</si>
  <si>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</si>
  <si>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</si>
  <si>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</si>
  <si>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</si>
  <si>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</si>
  <si>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</si>
  <si>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</si>
  <si>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</si>
  <si>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</si>
  <si>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</si>
  <si>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</si>
  <si>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</si>
  <si>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</si>
  <si>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</si>
  <si>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</si>
  <si>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</si>
  <si>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</si>
  <si>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</si>
  <si>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</si>
  <si>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</si>
  <si>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</si>
  <si>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</si>
  <si>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</si>
  <si>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</si>
  <si>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</si>
  <si>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</si>
  <si>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</si>
  <si>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</si>
  <si>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</si>
  <si>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</si>
  <si>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</si>
  <si>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</si>
  <si>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</si>
  <si>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</si>
  <si>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</si>
  <si>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</si>
  <si>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</si>
  <si>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</si>
  <si>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</si>
  <si>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</si>
  <si>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</si>
  <si>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</si>
  <si>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</si>
  <si>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</si>
  <si>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</si>
  <si>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</si>
  <si>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</si>
  <si>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</si>
  <si>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</si>
  <si>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</si>
  <si>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</si>
  <si>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</si>
  <si>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</si>
  <si>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</si>
  <si>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</si>
  <si>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</si>
  <si>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</si>
  <si>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</si>
  <si>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</si>
  <si>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</si>
  <si>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</si>
  <si>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</si>
  <si>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</si>
  <si>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</si>
  <si>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</si>
  <si>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</si>
  <si>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</si>
  <si>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</si>
  <si>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</si>
  <si>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</si>
  <si>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</si>
  <si>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</si>
  <si>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</si>
  <si>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</si>
  <si>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</si>
  <si>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</si>
  <si>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</si>
  <si>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</si>
  <si>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</si>
  <si>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</si>
  <si>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</si>
  <si>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</si>
  <si>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</si>
  <si>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</si>
  <si>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</si>
  <si>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</si>
  <si>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</si>
  <si>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</si>
  <si>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</si>
  <si>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</si>
  <si>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</si>
  <si>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</si>
  <si>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</si>
  <si>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</si>
  <si>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</si>
  <si>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</si>
  <si>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</si>
  <si>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</si>
  <si>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</si>
  <si>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</si>
  <si>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</si>
  <si>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</si>
  <si>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</si>
  <si>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</si>
  <si>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</si>
  <si>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</si>
  <si>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</si>
  <si>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</si>
  <si>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</si>
  <si>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</si>
  <si>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</si>
  <si>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</si>
  <si>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</si>
  <si>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</si>
  <si>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</si>
  <si>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</si>
  <si>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</si>
  <si>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</si>
  <si>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</si>
  <si>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</si>
  <si>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</si>
  <si>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</si>
  <si>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</si>
  <si>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</si>
  <si>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</si>
  <si>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</si>
  <si>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</si>
  <si>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</si>
  <si>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</si>
  <si>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</si>
  <si>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</si>
  <si>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</si>
  <si>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</si>
  <si>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</si>
  <si>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</si>
  <si>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</si>
  <si>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</si>
  <si>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</si>
  <si>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</si>
  <si>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</si>
  <si>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</si>
  <si>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</si>
  <si>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</si>
  <si>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</si>
  <si>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</si>
  <si>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</si>
  <si>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</si>
  <si>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</si>
  <si>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</si>
  <si>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</si>
  <si>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</si>
  <si>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</si>
  <si>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</si>
  <si>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</si>
  <si>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</si>
  <si>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</si>
  <si>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</si>
  <si>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</si>
  <si>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</si>
  <si>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</si>
  <si>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</si>
  <si>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</si>
  <si>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</si>
  <si>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</si>
  <si>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</si>
  <si>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</si>
  <si>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</si>
  <si>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</si>
  <si>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</si>
  <si>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</si>
  <si>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</si>
  <si>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</si>
  <si>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</si>
  <si>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</si>
  <si>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</si>
  <si>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</si>
  <si>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</si>
  <si>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</si>
  <si>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</si>
  <si>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</si>
  <si>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</si>
  <si>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</si>
  <si>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</si>
  <si>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</si>
  <si>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</si>
  <si>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</si>
  <si>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</si>
  <si>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</si>
  <si>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</si>
  <si>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</si>
  <si>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</si>
  <si>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</si>
  <si>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</si>
  <si>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</si>
  <si>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</si>
  <si>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</si>
  <si>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</si>
  <si>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</si>
  <si>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</si>
  <si>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</si>
  <si>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</si>
  <si>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</si>
  <si>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</si>
  <si>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</si>
  <si>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</si>
  <si>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</si>
  <si>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</si>
  <si>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</si>
  <si>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</si>
  <si>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</si>
  <si>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</si>
  <si>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</si>
  <si>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</si>
  <si>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</si>
  <si>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</si>
  <si>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</si>
  <si>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</si>
  <si>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</si>
  <si>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</si>
  <si>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</si>
  <si>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</si>
  <si>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</si>
  <si>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</si>
  <si>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</si>
  <si>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</si>
  <si>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</si>
  <si>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</si>
  <si>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</si>
  <si>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</si>
  <si>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</si>
  <si>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</si>
  <si>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</si>
  <si>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</si>
  <si>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</si>
  <si>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</si>
  <si>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</si>
  <si>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</si>
  <si>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</si>
  <si>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</si>
  <si>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</si>
  <si>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</si>
  <si>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</si>
  <si>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</si>
  <si>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</si>
  <si>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</si>
  <si>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</si>
  <si>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</si>
  <si>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</si>
  <si>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</si>
  <si>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</si>
  <si>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</si>
  <si>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</si>
  <si>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</si>
  <si>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</si>
  <si>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</si>
  <si>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</si>
  <si>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</si>
  <si>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</si>
  <si>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</si>
  <si>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</si>
  <si>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</si>
  <si>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</si>
  <si>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</si>
  <si>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</si>
  <si>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</si>
  <si>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</si>
  <si>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</si>
  <si>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</si>
  <si>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</si>
  <si>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</si>
  <si>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</si>
  <si>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</si>
  <si>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</si>
  <si>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</si>
  <si>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</si>
  <si>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</si>
  <si>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</si>
  <si>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</si>
  <si>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</si>
  <si>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</si>
  <si>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</si>
  <si>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</si>
  <si>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</si>
  <si>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</si>
  <si>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</si>
  <si>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</si>
  <si>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</si>
  <si>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</si>
  <si>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</si>
  <si>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</si>
  <si>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</si>
  <si>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</si>
  <si>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</si>
  <si>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</si>
  <si>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</si>
  <si>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</si>
  <si>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</si>
  <si>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</si>
  <si>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</si>
  <si>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</si>
  <si>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</si>
  <si>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</si>
  <si>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</si>
  <si>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</si>
  <si>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</si>
  <si>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</si>
  <si>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</si>
  <si>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</si>
  <si>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</si>
  <si>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</si>
  <si>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</si>
  <si>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</si>
  <si>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</si>
  <si>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</si>
  <si>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</si>
  <si>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</si>
  <si>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</si>
  <si>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</si>
  <si>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</si>
  <si>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</si>
  <si>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</si>
  <si>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</si>
  <si>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</si>
  <si>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</si>
  <si>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</si>
  <si>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</si>
  <si>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</si>
  <si>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</si>
  <si>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</si>
  <si>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</si>
  <si>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</si>
  <si>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</si>
  <si>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</si>
  <si>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</si>
  <si>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</si>
  <si>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</si>
  <si>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</si>
  <si>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</si>
  <si>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</si>
  <si>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</si>
  <si>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</si>
  <si>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</si>
  <si>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</si>
  <si>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</si>
  <si>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</si>
  <si>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</si>
  <si>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</si>
  <si>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</si>
  <si>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</si>
  <si>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</si>
  <si>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</si>
  <si>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</si>
  <si>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</si>
  <si>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</si>
  <si>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</si>
  <si>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</si>
  <si>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</si>
  <si>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</si>
  <si>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</si>
  <si>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</si>
  <si>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</si>
  <si>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</si>
  <si>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</si>
  <si>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</si>
  <si>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</si>
  <si>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</si>
  <si>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</si>
  <si>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</si>
  <si>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</si>
  <si>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</si>
  <si>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</si>
  <si>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</si>
  <si>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</si>
  <si>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</si>
  <si>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</si>
  <si>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</si>
  <si>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</si>
  <si>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</si>
  <si>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</si>
  <si>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</si>
  <si>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</si>
  <si>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</si>
  <si>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</si>
  <si>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</si>
  <si>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</si>
  <si>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</si>
  <si>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</si>
  <si>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</si>
  <si>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</si>
  <si>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</si>
  <si>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</si>
  <si>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</si>
  <si>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</si>
  <si>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</si>
  <si>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</si>
  <si>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</si>
  <si>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</si>
  <si>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</si>
  <si>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</si>
  <si>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</si>
  <si>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</si>
  <si>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</si>
  <si>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</si>
  <si>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</si>
  <si>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</si>
  <si>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</si>
  <si>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</si>
  <si>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</si>
  <si>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</si>
  <si>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</si>
  <si>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</si>
  <si>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</si>
  <si>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</si>
  <si>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</si>
  <si>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</si>
  <si>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</si>
  <si>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</si>
  <si>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</si>
  <si>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</si>
  <si>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</si>
  <si>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</si>
  <si>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</si>
  <si>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</si>
  <si>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</si>
  <si>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</si>
  <si>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</si>
  <si>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</si>
  <si>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</si>
  <si>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</si>
  <si>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</si>
  <si>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</si>
  <si>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</si>
  <si>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</si>
  <si>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</si>
  <si>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</si>
  <si>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</si>
  <si>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</si>
  <si>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</si>
  <si>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</si>
  <si>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</si>
  <si>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</si>
  <si>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</si>
  <si>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</si>
  <si>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</si>
  <si>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</si>
  <si>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</si>
  <si>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</si>
  <si>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</si>
  <si>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</si>
  <si>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</si>
  <si>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</si>
  <si>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</si>
  <si>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</si>
  <si>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</si>
  <si>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</si>
  <si>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</si>
  <si>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</si>
  <si>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</si>
  <si>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</si>
  <si>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</si>
  <si>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</si>
  <si>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</si>
  <si>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</si>
  <si>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</si>
  <si>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</si>
  <si>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</si>
  <si>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</si>
  <si>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</si>
  <si>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</si>
  <si>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</si>
  <si>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</si>
  <si>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</si>
  <si>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</si>
  <si>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</si>
  <si>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</si>
  <si>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</si>
  <si>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</si>
  <si>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</si>
  <si>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</si>
  <si>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</si>
  <si>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</si>
  <si>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</si>
  <si>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</si>
  <si>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</si>
  <si>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</si>
  <si>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</si>
  <si>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</si>
  <si>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</si>
  <si>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</si>
  <si>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</si>
  <si>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</si>
  <si>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</si>
  <si>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</si>
  <si>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</si>
  <si>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</si>
  <si>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</si>
  <si>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</si>
  <si>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</si>
  <si>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</si>
  <si>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</si>
  <si>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</si>
  <si>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</si>
  <si>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</si>
  <si>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</si>
  <si>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</si>
  <si>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</si>
  <si>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</si>
  <si>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</si>
  <si>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</si>
  <si>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</si>
  <si>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</si>
  <si>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</si>
  <si>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</si>
  <si>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</si>
  <si>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</si>
  <si>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</si>
  <si>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</si>
  <si>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</si>
  <si>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</si>
  <si>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</si>
  <si>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</si>
  <si>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</si>
  <si>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</si>
  <si>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</si>
  <si>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</si>
  <si>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</si>
  <si>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</si>
  <si>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</si>
  <si>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</si>
  <si>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</si>
  <si>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</si>
  <si>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</si>
  <si>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</si>
  <si>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</si>
  <si>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</si>
  <si>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</si>
  <si>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</si>
  <si>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</si>
  <si>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</si>
  <si>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</si>
  <si>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</si>
  <si>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</si>
  <si>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</si>
  <si>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</si>
  <si>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</si>
  <si>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</si>
  <si>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</si>
  <si>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</si>
  <si>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</si>
  <si>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</si>
  <si>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</si>
  <si>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</si>
  <si>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</si>
  <si>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</si>
  <si>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</si>
  <si>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</si>
  <si>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</si>
  <si>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</si>
  <si>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</si>
  <si>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</si>
  <si>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</si>
  <si>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</si>
  <si>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</si>
  <si>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</si>
  <si>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</si>
  <si>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</si>
  <si>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</si>
  <si>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</si>
  <si>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</si>
  <si>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</si>
  <si>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</si>
  <si>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</si>
  <si>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</si>
  <si>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</si>
  <si>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</si>
  <si>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</si>
  <si>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</si>
  <si>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</si>
  <si>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</si>
  <si>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</si>
  <si>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</si>
  <si>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</si>
  <si>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</si>
  <si>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</si>
  <si>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</si>
  <si>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</si>
  <si>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</si>
  <si>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</si>
  <si>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</si>
  <si>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</si>
  <si>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</si>
  <si>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</si>
  <si>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</si>
  <si>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</si>
  <si>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</si>
  <si>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</si>
  <si>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</si>
  <si>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</si>
  <si>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</si>
  <si>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</si>
  <si>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</si>
  <si>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</si>
  <si>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</si>
  <si>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</si>
  <si>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</si>
  <si>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</si>
  <si>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</si>
  <si>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</si>
  <si>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</si>
  <si>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</si>
  <si>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</si>
  <si>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</si>
  <si>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</si>
  <si>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</si>
  <si>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</si>
  <si>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</si>
  <si>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</si>
  <si>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</si>
  <si>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</si>
  <si>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</si>
  <si>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</si>
  <si>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</si>
  <si>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</si>
  <si>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</si>
  <si>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</si>
  <si>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</si>
  <si>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</si>
  <si>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</si>
  <si>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</si>
  <si>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</si>
  <si>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</si>
  <si>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</si>
  <si>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</si>
  <si>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</si>
  <si>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</si>
  <si>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</si>
  <si>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</si>
  <si>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</si>
  <si>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</si>
  <si>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</si>
  <si>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</si>
  <si>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</si>
  <si>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</si>
  <si>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</si>
  <si>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</si>
  <si>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</si>
  <si>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</si>
  <si>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</si>
  <si>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</si>
  <si>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</si>
  <si>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</si>
  <si>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</si>
  <si>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</si>
  <si>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</si>
  <si>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</si>
  <si>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</si>
  <si>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</si>
  <si>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</si>
  <si>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</si>
  <si>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</si>
  <si>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</si>
  <si>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</si>
  <si>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</si>
  <si>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</si>
  <si>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</si>
  <si>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</si>
  <si>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</si>
  <si>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</si>
  <si>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</si>
  <si>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</si>
  <si>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</si>
  <si>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</si>
  <si>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</si>
  <si>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</si>
  <si>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</si>
  <si>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</si>
  <si>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</si>
  <si>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</si>
  <si>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</si>
  <si>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</si>
  <si>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</si>
  <si>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</si>
  <si>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</si>
  <si>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</si>
  <si>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</si>
  <si>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</si>
  <si>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</si>
  <si>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</si>
  <si>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</si>
  <si>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</si>
  <si>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</si>
  <si>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</si>
  <si>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</si>
  <si>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</si>
  <si>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</si>
  <si>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</si>
  <si>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</si>
  <si>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</si>
  <si>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</si>
  <si>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</si>
  <si>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</si>
  <si>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</si>
  <si>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</si>
  <si>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</si>
  <si>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</si>
  <si>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</si>
  <si>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</si>
  <si>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</si>
  <si>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</si>
  <si>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</si>
  <si>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</si>
  <si>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</si>
  <si>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</si>
  <si>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</si>
  <si>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</si>
  <si>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</si>
  <si>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</si>
  <si>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</si>
  <si>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</si>
  <si>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</si>
  <si>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</si>
  <si>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</si>
  <si>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</si>
  <si>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</si>
  <si>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</si>
  <si>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</si>
  <si>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</si>
  <si>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</si>
  <si>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</si>
  <si>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</si>
  <si>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</si>
  <si>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</si>
  <si>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</si>
  <si>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</si>
  <si>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</si>
  <si>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</si>
  <si>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</si>
  <si>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</si>
  <si>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</si>
  <si>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</si>
  <si>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</si>
  <si>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</si>
  <si>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</si>
  <si>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</si>
  <si>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</si>
  <si>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</si>
  <si>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</si>
  <si>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</si>
  <si>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</si>
  <si>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</si>
  <si>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</si>
  <si>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</si>
  <si>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</si>
  <si>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</si>
  <si>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</si>
  <si>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</si>
  <si>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</si>
  <si>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</si>
  <si>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</si>
  <si>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</si>
  <si>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</si>
  <si>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</si>
  <si>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</si>
  <si>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</si>
  <si>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</si>
  <si>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</si>
  <si>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</si>
  <si>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</si>
  <si>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</si>
  <si>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</si>
  <si>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</si>
  <si>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</si>
  <si>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</si>
  <si>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</si>
  <si>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</si>
  <si>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</si>
  <si>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</si>
  <si>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</si>
  <si>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</si>
  <si>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</si>
  <si>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</si>
  <si>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</si>
  <si>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</si>
  <si>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</si>
  <si>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</si>
  <si>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</si>
  <si>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</si>
  <si>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</si>
  <si>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</si>
  <si>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</si>
  <si>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</si>
  <si>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</si>
  <si>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</si>
  <si>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</si>
  <si>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</si>
  <si>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</si>
  <si>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</si>
  <si>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</si>
  <si>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</si>
  <si>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</si>
  <si>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</si>
  <si>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</si>
  <si>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</si>
  <si>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</si>
  <si>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</si>
  <si>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</si>
  <si>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</si>
  <si>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</si>
  <si>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</si>
  <si>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</si>
  <si>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</si>
  <si>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</si>
  <si>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</si>
  <si>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</si>
  <si>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</si>
  <si>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</si>
  <si>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</si>
  <si>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</si>
  <si>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</si>
  <si>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</si>
  <si>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</si>
  <si>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</si>
  <si>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</si>
  <si>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</si>
  <si>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</si>
  <si>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</si>
  <si>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</si>
  <si>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</si>
  <si>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</si>
  <si>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</si>
  <si>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</si>
  <si>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</si>
  <si>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</si>
  <si>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</si>
  <si>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</si>
  <si>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</si>
  <si>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</si>
  <si>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</si>
  <si>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</si>
  <si>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</si>
  <si>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</si>
  <si>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</si>
  <si>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</si>
  <si>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</si>
  <si>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</si>
  <si>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</si>
  <si>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</si>
  <si>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</si>
  <si>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</si>
  <si>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</si>
  <si>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</si>
  <si>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</si>
  <si>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</si>
  <si>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</si>
  <si>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</si>
  <si>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</si>
  <si>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</si>
  <si>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</si>
  <si>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</si>
  <si>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</si>
  <si>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</si>
  <si>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</si>
  <si>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</si>
  <si>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</si>
  <si>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</si>
  <si>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</si>
  <si>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</si>
  <si>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</si>
  <si>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</si>
  <si>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</si>
  <si>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</si>
  <si>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</si>
  <si>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</si>
  <si>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</si>
  <si>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</si>
  <si>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</si>
  <si>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</si>
  <si>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</si>
  <si>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</si>
  <si>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</si>
  <si>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</si>
  <si>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</si>
  <si>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</si>
  <si>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</si>
  <si>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</si>
  <si>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</si>
  <si>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</si>
  <si>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</si>
  <si>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</si>
  <si>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</si>
  <si>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</si>
  <si>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</si>
  <si>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</si>
  <si>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</si>
  <si>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</si>
  <si>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</si>
  <si>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</si>
  <si>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</si>
  <si>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</si>
  <si>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</si>
  <si>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</si>
  <si>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</si>
  <si>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</si>
  <si>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</si>
  <si>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</si>
  <si>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</si>
  <si>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</si>
  <si>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</si>
  <si>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</si>
  <si>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</si>
  <si>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</si>
  <si>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</si>
  <si>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</si>
  <si>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</si>
  <si>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</si>
  <si>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</si>
  <si>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</si>
  <si>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</si>
  <si>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</si>
  <si>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</si>
  <si>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</si>
  <si>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</si>
  <si>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</si>
  <si>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</si>
  <si>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</si>
  <si>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</si>
  <si>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</si>
  <si>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</si>
  <si>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</si>
  <si>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</si>
  <si>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</si>
  <si>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</si>
  <si>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</si>
  <si>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</si>
  <si>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</si>
  <si>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</si>
  <si>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</si>
  <si>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</si>
  <si>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</si>
  <si>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</si>
  <si>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</si>
  <si>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</si>
  <si>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</si>
  <si>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</si>
  <si>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</si>
  <si>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</si>
  <si>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</si>
  <si>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</si>
  <si>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</si>
  <si>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</si>
  <si>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</si>
  <si>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</si>
  <si>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</si>
  <si>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</si>
  <si>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</si>
  <si>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</si>
  <si>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</si>
  <si>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</si>
  <si>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</si>
  <si>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</si>
  <si>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</si>
  <si>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</si>
  <si>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</si>
  <si>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</si>
  <si>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</si>
  <si>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</si>
  <si>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</si>
  <si>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</si>
  <si>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</si>
  <si>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8HP50_REBUILD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</si>
  <si>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</si>
  <si>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</si>
  <si>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</si>
  <si>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</si>
  <si>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</si>
  <si>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</si>
  <si>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</si>
  <si>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</si>
  <si>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</si>
  <si>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</si>
  <si>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</si>
  <si>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</si>
  <si>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</si>
  <si>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</si>
  <si>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</si>
  <si>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</si>
  <si>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</si>
  <si>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</si>
  <si>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</si>
  <si>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</si>
  <si>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</si>
  <si>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</si>
  <si>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</si>
  <si>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</si>
  <si>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</si>
  <si>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</si>
  <si>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</si>
  <si>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</si>
  <si>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</si>
  <si>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</si>
  <si>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</si>
  <si>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</si>
  <si>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</si>
  <si>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</si>
  <si>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</si>
  <si>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</si>
  <si>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</si>
  <si>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</si>
  <si>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</si>
  <si>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</si>
  <si>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</si>
  <si>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</si>
  <si>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</si>
  <si>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</si>
  <si>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</si>
  <si>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</si>
  <si>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</si>
  <si>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</si>
  <si>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</si>
  <si>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</si>
  <si>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</si>
  <si>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</si>
  <si>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</si>
  <si>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</si>
  <si>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</si>
  <si>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</si>
  <si>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</si>
  <si>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</si>
  <si>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</si>
  <si>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</si>
  <si>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</si>
  <si>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</si>
  <si>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</si>
  <si>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</si>
  <si>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</si>
  <si>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</si>
  <si>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</si>
  <si>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</si>
  <si>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</si>
  <si>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</si>
  <si>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</si>
  <si>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</si>
  <si>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</si>
  <si>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</si>
  <si>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</si>
  <si>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</si>
  <si>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</si>
  <si>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</si>
  <si>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</si>
  <si>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</si>
  <si>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</si>
  <si>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</si>
  <si>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</si>
  <si>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</si>
  <si>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</si>
  <si>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</si>
  <si>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</si>
  <si>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</si>
  <si>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</si>
  <si>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</si>
  <si>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</si>
  <si>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</si>
  <si>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</si>
  <si>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</si>
  <si>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</si>
  <si>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</si>
  <si>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</si>
  <si>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</si>
  <si>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</si>
  <si>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</si>
  <si>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</si>
  <si>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</si>
  <si>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</si>
  <si>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</si>
  <si>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</si>
  <si>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</si>
  <si>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</si>
  <si>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</si>
  <si>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</si>
  <si>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</si>
  <si>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</si>
  <si>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</si>
  <si>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</si>
  <si>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</si>
  <si>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</si>
  <si>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</si>
  <si>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</si>
  <si>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</si>
  <si>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</si>
  <si>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</si>
  <si>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</si>
  <si>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</si>
  <si>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</si>
  <si>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2026-01-28</t>
  </si>
  <si>
    <t>대구오토(대구)_260129_174405.xlsx</t>
  </si>
  <si>
    <t>경원자동변속기(창원)</t>
    <phoneticPr fontId="2" type="noConversion"/>
  </si>
  <si>
    <t>경남 창원시 마산합포구 두월동 1-1</t>
    <phoneticPr fontId="2" type="noConversion"/>
  </si>
  <si>
    <t>010-8001-4306</t>
    <phoneticPr fontId="2" type="noConversion"/>
  </si>
  <si>
    <t>경원자동변속기(창원)_260129_174435.xlsx</t>
  </si>
  <si>
    <t>경원자동변속기(창원)_260129_174435.xlsx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</si>
</sst>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8215000</c:v>
                </c:pt>
                <c:pt idx="1">
                  <c:v>0</c:v>
                </c:pt>
                <c:pt idx="2">
                  <c:v>1650000</c:v>
                </c:pt>
                <c:pt idx="3">
                  <c:v>850000</c:v>
                </c:pt>
                <c:pt idx="4">
                  <c:v>2559000</c:v>
                </c:pt>
                <c:pt idx="5">
                  <c:v>385000</c:v>
                </c:pt>
                <c:pt idx="6">
                  <c:v>737000</c:v>
                </c:pt>
                <c:pt idx="7">
                  <c:v>2035000</c:v>
                </c:pt>
                <c:pt idx="8">
                  <c:v>0</c:v>
                </c:pt>
                <c:pt idx="9">
                  <c:v>1345000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51</c:v>
                      </c:pt>
                      <c:pt idx="2">
                        <c:v>21</c:v>
                      </c:pt>
                      <c:pt idx="3">
                        <c:v>33</c:v>
                      </c:pt>
                      <c:pt idx="4">
                        <c:v>13</c:v>
                      </c:pt>
                      <c:pt idx="5">
                        <c:v>43</c:v>
                      </c:pt>
                      <c:pt idx="6">
                        <c:v>35</c:v>
                      </c:pt>
                      <c:pt idx="7">
                        <c:v>16</c:v>
                      </c:pt>
                      <c:pt idx="8">
                        <c:v>51</c:v>
                      </c:pt>
                      <c:pt idx="9">
                        <c:v>25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28575</xdr:colOff>
      <xdr:row>0</xdr:row>
      <xdr:rowOff>0</xdr:rowOff>
    </xdr:from>
    <xdr:to>
      <xdr:col>17</xdr:col>
      <xdr:colOff>676274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28575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1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8"/>
  <sheetViews>
    <sheetView tabSelected="1"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3573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opLeftCell="A5" zoomScaleNormal="100" workbookViewId="0">
      <selection activeCell="T43" sqref="T43:U43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77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46050</v>
      </c>
      <c r="U2" s="324"/>
    </row>
    <row r="3" spans="1:21" ht="24.95" customHeight="1" x14ac:dyDescent="0.3">
      <c r="A3" s="391" t="s">
        <v>1162</v>
      </c>
      <c r="B3" s="37" t="s">
        <v>59</v>
      </c>
      <c r="C3" s="394" t="s">
        <v>5005</v>
      </c>
      <c r="D3" s="395"/>
      <c r="E3" s="395"/>
      <c r="F3" s="395"/>
      <c r="G3" s="395"/>
      <c r="H3" s="395"/>
      <c r="I3" s="395"/>
      <c r="J3" s="396"/>
      <c r="K3" s="397" t="s">
        <v>1163</v>
      </c>
      <c r="L3" s="37" t="s">
        <v>59</v>
      </c>
      <c r="M3" s="400" t="s">
        <v>964</v>
      </c>
      <c r="N3" s="401"/>
      <c r="O3" s="401"/>
      <c r="P3" s="401"/>
      <c r="Q3" s="401"/>
      <c r="R3" s="401"/>
      <c r="S3" s="401"/>
      <c r="T3" s="401"/>
      <c r="U3" s="402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06" t="s">
        <v>73</v>
      </c>
      <c r="U4" s="409"/>
    </row>
    <row r="5" spans="1:21" ht="24.95" customHeight="1" x14ac:dyDescent="0.3">
      <c r="A5" s="392"/>
      <c r="B5" s="38" t="s">
        <v>10</v>
      </c>
      <c r="C5" s="406" t="s">
        <v>5006</v>
      </c>
      <c r="D5" s="407"/>
      <c r="E5" s="407"/>
      <c r="F5" s="407"/>
      <c r="G5" s="407"/>
      <c r="H5" s="407"/>
      <c r="I5" s="407"/>
      <c r="J5" s="408"/>
      <c r="K5" s="398"/>
      <c r="L5" s="38" t="s">
        <v>10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24.95" customHeight="1" x14ac:dyDescent="0.3">
      <c r="A6" s="393"/>
      <c r="B6" s="38" t="s">
        <v>75</v>
      </c>
      <c r="C6" s="406" t="s">
        <v>5007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34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44</v>
      </c>
      <c r="G7" s="326"/>
      <c r="H7" s="326"/>
      <c r="I7" s="388"/>
      <c r="J7" s="389" t="s">
        <v>42</v>
      </c>
      <c r="K7" s="326"/>
      <c r="L7" s="326"/>
      <c r="M7" s="326"/>
      <c r="N7" s="388"/>
      <c r="O7" s="326" t="s">
        <v>50</v>
      </c>
      <c r="P7" s="388"/>
      <c r="Q7" s="389" t="s">
        <v>69</v>
      </c>
      <c r="R7" s="326"/>
      <c r="S7" s="388"/>
      <c r="T7" s="389" t="s">
        <v>68</v>
      </c>
      <c r="U7" s="390"/>
    </row>
    <row r="8" spans="1:21" ht="15.6" customHeight="1" x14ac:dyDescent="0.3">
      <c r="A8" s="432" t="s">
        <v>1213</v>
      </c>
      <c r="B8" s="433"/>
      <c r="C8" s="433"/>
      <c r="D8" s="433"/>
      <c r="E8" s="434"/>
      <c r="F8" s="435" t="s">
        <v>2152</v>
      </c>
      <c r="G8" s="436"/>
      <c r="H8" s="436"/>
      <c r="I8" s="437"/>
      <c r="J8" s="443">
        <v>1200000</v>
      </c>
      <c r="K8" s="443"/>
      <c r="L8" s="443"/>
      <c r="M8" s="443"/>
      <c r="N8" s="443"/>
      <c r="O8" s="444">
        <v>1</v>
      </c>
      <c r="P8" s="444"/>
      <c r="Q8" s="438"/>
      <c r="R8" s="439"/>
      <c r="S8" s="440"/>
      <c r="T8" s="441">
        <v>1200000</v>
      </c>
      <c r="U8" s="442"/>
    </row>
    <row r="9" spans="1:21" ht="15.6" customHeight="1" x14ac:dyDescent="0.3">
      <c r="A9" s="421" t="s">
        <v>2328</v>
      </c>
      <c r="B9" s="422"/>
      <c r="C9" s="422"/>
      <c r="D9" s="422"/>
      <c r="E9" s="423"/>
      <c r="F9" s="424" t="s">
        <v>2708</v>
      </c>
      <c r="G9" s="422"/>
      <c r="H9" s="422"/>
      <c r="I9" s="423"/>
      <c r="J9" s="430">
        <v>350000</v>
      </c>
      <c r="K9" s="430"/>
      <c r="L9" s="430"/>
      <c r="M9" s="430"/>
      <c r="N9" s="430"/>
      <c r="O9" s="431">
        <v>1</v>
      </c>
      <c r="P9" s="431"/>
      <c r="Q9" s="425"/>
      <c r="R9" s="426"/>
      <c r="S9" s="427"/>
      <c r="T9" s="428">
        <v>350000</v>
      </c>
      <c r="U9" s="429"/>
    </row>
    <row r="10" spans="1:21" ht="15.6" customHeight="1" x14ac:dyDescent="0.3">
      <c r="A10" s="421"/>
      <c r="B10" s="422"/>
      <c r="C10" s="422"/>
      <c r="D10" s="422"/>
      <c r="E10" s="423"/>
      <c r="F10" s="424"/>
      <c r="G10" s="422"/>
      <c r="H10" s="422"/>
      <c r="I10" s="423"/>
      <c r="J10" s="430"/>
      <c r="K10" s="430"/>
      <c r="L10" s="430"/>
      <c r="M10" s="430"/>
      <c r="N10" s="430"/>
      <c r="O10" s="431"/>
      <c r="P10" s="431"/>
      <c r="Q10" s="425"/>
      <c r="R10" s="426"/>
      <c r="S10" s="427"/>
      <c r="T10" s="428"/>
      <c r="U10" s="429"/>
    </row>
    <row r="11" spans="1:21" ht="15.6" customHeight="1" x14ac:dyDescent="0.3">
      <c r="A11" s="421"/>
      <c r="B11" s="422"/>
      <c r="C11" s="422"/>
      <c r="D11" s="422"/>
      <c r="E11" s="423"/>
      <c r="F11" s="424"/>
      <c r="G11" s="422"/>
      <c r="H11" s="422"/>
      <c r="I11" s="423"/>
      <c r="J11" s="430"/>
      <c r="K11" s="430"/>
      <c r="L11" s="430"/>
      <c r="M11" s="430"/>
      <c r="N11" s="430"/>
      <c r="O11" s="431"/>
      <c r="P11" s="431"/>
      <c r="Q11" s="425"/>
      <c r="R11" s="426"/>
      <c r="S11" s="427"/>
      <c r="T11" s="428"/>
      <c r="U11" s="429"/>
    </row>
    <row r="12" spans="1:21" ht="15.6" customHeight="1" x14ac:dyDescent="0.3">
      <c r="A12" s="421"/>
      <c r="B12" s="422"/>
      <c r="C12" s="422"/>
      <c r="D12" s="422"/>
      <c r="E12" s="423"/>
      <c r="F12" s="424"/>
      <c r="G12" s="422"/>
      <c r="H12" s="422"/>
      <c r="I12" s="423"/>
      <c r="J12" s="430"/>
      <c r="K12" s="430"/>
      <c r="L12" s="430"/>
      <c r="M12" s="430"/>
      <c r="N12" s="430"/>
      <c r="O12" s="431"/>
      <c r="P12" s="431"/>
      <c r="Q12" s="425"/>
      <c r="R12" s="426"/>
      <c r="S12" s="427"/>
      <c r="T12" s="428"/>
      <c r="U12" s="429"/>
    </row>
    <row r="13" spans="1:21" ht="15.6" customHeight="1" x14ac:dyDescent="0.3">
      <c r="A13" s="421"/>
      <c r="B13" s="422"/>
      <c r="C13" s="422"/>
      <c r="D13" s="422"/>
      <c r="E13" s="423"/>
      <c r="F13" s="424"/>
      <c r="G13" s="422"/>
      <c r="H13" s="422"/>
      <c r="I13" s="423"/>
      <c r="J13" s="430"/>
      <c r="K13" s="430"/>
      <c r="L13" s="430"/>
      <c r="M13" s="430"/>
      <c r="N13" s="430"/>
      <c r="O13" s="431"/>
      <c r="P13" s="431"/>
      <c r="Q13" s="425"/>
      <c r="R13" s="426"/>
      <c r="S13" s="427"/>
      <c r="T13" s="428"/>
      <c r="U13" s="429"/>
    </row>
    <row r="14" spans="1:21" ht="15.6" customHeight="1" x14ac:dyDescent="0.3">
      <c r="A14" s="421"/>
      <c r="B14" s="422"/>
      <c r="C14" s="422"/>
      <c r="D14" s="422"/>
      <c r="E14" s="423"/>
      <c r="F14" s="424"/>
      <c r="G14" s="422"/>
      <c r="H14" s="422"/>
      <c r="I14" s="423"/>
      <c r="J14" s="430"/>
      <c r="K14" s="430"/>
      <c r="L14" s="430"/>
      <c r="M14" s="430"/>
      <c r="N14" s="430"/>
      <c r="O14" s="431"/>
      <c r="P14" s="431"/>
      <c r="Q14" s="425"/>
      <c r="R14" s="426"/>
      <c r="S14" s="427"/>
      <c r="T14" s="428"/>
      <c r="U14" s="429"/>
    </row>
    <row r="15" spans="1:21" ht="15.6" customHeight="1" thickBot="1" x14ac:dyDescent="0.35">
      <c r="A15" s="410"/>
      <c r="B15" s="411"/>
      <c r="C15" s="411"/>
      <c r="D15" s="411"/>
      <c r="E15" s="412"/>
      <c r="F15" s="413"/>
      <c r="G15" s="411"/>
      <c r="H15" s="411"/>
      <c r="I15" s="412"/>
      <c r="J15" s="419"/>
      <c r="K15" s="419"/>
      <c r="L15" s="419"/>
      <c r="M15" s="419"/>
      <c r="N15" s="419"/>
      <c r="O15" s="420"/>
      <c r="P15" s="420"/>
      <c r="Q15" s="414"/>
      <c r="R15" s="415"/>
      <c r="S15" s="416"/>
      <c r="T15" s="417"/>
      <c r="U15" s="418"/>
    </row>
    <row r="16" spans="1:21" ht="15" customHeight="1" thickTop="1" x14ac:dyDescent="0.3">
      <c r="A16" s="341" t="s">
        <v>2307</v>
      </c>
      <c r="B16" s="342"/>
      <c r="C16" s="342"/>
      <c r="D16" s="342"/>
      <c r="E16" s="343"/>
      <c r="F16" s="350"/>
      <c r="G16" s="351"/>
      <c r="H16" s="351"/>
      <c r="I16" s="351"/>
      <c r="J16" s="351"/>
      <c r="K16" s="351"/>
      <c r="L16" s="351"/>
      <c r="M16" s="351"/>
      <c r="N16" s="351"/>
      <c r="O16" s="351"/>
      <c r="P16" s="351"/>
      <c r="Q16" s="351"/>
      <c r="R16" s="351"/>
      <c r="S16" s="351"/>
      <c r="T16" s="351"/>
      <c r="U16" s="352"/>
    </row>
    <row r="17" spans="1:21" ht="15" customHeight="1" x14ac:dyDescent="0.3">
      <c r="A17" s="344"/>
      <c r="B17" s="345"/>
      <c r="C17" s="345"/>
      <c r="D17" s="345"/>
      <c r="E17" s="346"/>
      <c r="F17" s="353"/>
      <c r="G17" s="354"/>
      <c r="H17" s="354"/>
      <c r="I17" s="354"/>
      <c r="J17" s="354"/>
      <c r="K17" s="354"/>
      <c r="L17" s="354"/>
      <c r="M17" s="354"/>
      <c r="N17" s="354"/>
      <c r="O17" s="354"/>
      <c r="P17" s="354"/>
      <c r="Q17" s="354"/>
      <c r="R17" s="354"/>
      <c r="S17" s="354"/>
      <c r="T17" s="354"/>
      <c r="U17" s="355"/>
    </row>
    <row r="18" spans="1:21" ht="15" customHeight="1" x14ac:dyDescent="0.3">
      <c r="A18" s="344"/>
      <c r="B18" s="345"/>
      <c r="C18" s="345"/>
      <c r="D18" s="345"/>
      <c r="E18" s="346"/>
      <c r="F18" s="353"/>
      <c r="G18" s="354"/>
      <c r="H18" s="354"/>
      <c r="I18" s="354"/>
      <c r="J18" s="354"/>
      <c r="K18" s="354"/>
      <c r="L18" s="354"/>
      <c r="M18" s="354"/>
      <c r="N18" s="354"/>
      <c r="O18" s="354"/>
      <c r="P18" s="354"/>
      <c r="Q18" s="354"/>
      <c r="R18" s="354"/>
      <c r="S18" s="354"/>
      <c r="T18" s="354"/>
      <c r="U18" s="355"/>
    </row>
    <row r="19" spans="1:21" ht="15" customHeight="1" x14ac:dyDescent="0.3">
      <c r="A19" s="347"/>
      <c r="B19" s="348"/>
      <c r="C19" s="348"/>
      <c r="D19" s="348"/>
      <c r="E19" s="349"/>
      <c r="F19" s="356"/>
      <c r="G19" s="357"/>
      <c r="H19" s="357"/>
      <c r="I19" s="357"/>
      <c r="J19" s="357"/>
      <c r="K19" s="357"/>
      <c r="L19" s="357"/>
      <c r="M19" s="357"/>
      <c r="N19" s="357"/>
      <c r="O19" s="357"/>
      <c r="P19" s="357"/>
      <c r="Q19" s="357"/>
      <c r="R19" s="357"/>
      <c r="S19" s="357"/>
      <c r="T19" s="357"/>
      <c r="U19" s="358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327">
        <v>0</v>
      </c>
      <c r="G20" s="327"/>
      <c r="H20" s="327"/>
      <c r="I20" s="328"/>
      <c r="J20" s="364">
        <f>SUM(J8:N19)</f>
        <v>1550000</v>
      </c>
      <c r="K20" s="365"/>
      <c r="L20" s="365"/>
      <c r="M20" s="365"/>
      <c r="N20" s="366"/>
      <c r="O20" s="329">
        <f>SUM(O8:P19)</f>
        <v>2</v>
      </c>
      <c r="P20" s="329"/>
      <c r="Q20" s="367">
        <f>SUM(Q8:S19)</f>
        <v>0</v>
      </c>
      <c r="R20" s="327"/>
      <c r="S20" s="328"/>
      <c r="T20" s="327">
        <f>SUM(T8:U15)</f>
        <v>1550000</v>
      </c>
      <c r="U20" s="368"/>
    </row>
    <row r="21" spans="1:21" ht="20.100000000000001" customHeight="1" thickBot="1" x14ac:dyDescent="0.35">
      <c r="A21" s="330" t="s">
        <v>90</v>
      </c>
      <c r="B21" s="331"/>
      <c r="C21" s="331"/>
      <c r="D21" s="331"/>
      <c r="E21" s="331"/>
      <c r="F21" s="332">
        <f>F20+T20</f>
        <v>1550000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31"/>
      <c r="Q21" s="335" t="str">
        <f>C3</f>
        <v>경원자동변속기(창원)</v>
      </c>
      <c r="R21" s="335"/>
      <c r="S21" s="335"/>
      <c r="T21" s="335"/>
      <c r="U21" s="387"/>
    </row>
    <row r="22" spans="1:21" ht="20.100000000000001" customHeight="1" x14ac:dyDescent="0.3">
      <c r="A22" s="314" t="s">
        <v>5009</v>
      </c>
      <c r="B22" s="314"/>
      <c r="C22" s="314"/>
      <c r="D22" s="314"/>
      <c r="E22" s="314"/>
      <c r="F22" s="314"/>
      <c r="G22" s="314"/>
      <c r="H22" s="314"/>
      <c r="I22" s="314"/>
      <c r="J22" s="314"/>
      <c r="K22" s="314"/>
      <c r="L22" s="314"/>
      <c r="M22" s="314"/>
      <c r="N22" s="314"/>
      <c r="O22" s="314"/>
      <c r="P22" s="314"/>
      <c r="Q22" s="314"/>
      <c r="R22" s="314"/>
      <c r="S22" s="314"/>
      <c r="T22" s="314"/>
      <c r="U22" s="314"/>
    </row>
    <row r="23" spans="1:21" ht="20.100000000000001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">
      <c r="A24" s="336"/>
      <c r="B24" s="337"/>
      <c r="C24" s="337"/>
      <c r="D24" s="337"/>
      <c r="E24" s="337"/>
      <c r="F24" s="337"/>
      <c r="G24" s="337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8" t="s">
        <v>1192</v>
      </c>
      <c r="R24" s="338"/>
      <c r="S24" s="339">
        <f>S1</f>
        <v>0</v>
      </c>
      <c r="T24" s="339"/>
      <c r="U24" s="34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76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46050</v>
      </c>
      <c r="U25" s="324"/>
    </row>
    <row r="26" spans="1:21" ht="24.95" customHeight="1" x14ac:dyDescent="0.3">
      <c r="A26" s="391" t="s">
        <v>1162</v>
      </c>
      <c r="B26" s="37" t="s">
        <v>59</v>
      </c>
      <c r="C26" s="394" t="str">
        <f>C3</f>
        <v>경원자동변속기(창원)</v>
      </c>
      <c r="D26" s="395"/>
      <c r="E26" s="395"/>
      <c r="F26" s="395"/>
      <c r="G26" s="395"/>
      <c r="H26" s="395"/>
      <c r="I26" s="395"/>
      <c r="J26" s="396"/>
      <c r="K26" s="397" t="s">
        <v>1163</v>
      </c>
      <c r="L26" s="37" t="s">
        <v>59</v>
      </c>
      <c r="M26" s="400" t="s">
        <v>964</v>
      </c>
      <c r="N26" s="401"/>
      <c r="O26" s="401"/>
      <c r="P26" s="401"/>
      <c r="Q26" s="401"/>
      <c r="R26" s="401"/>
      <c r="S26" s="401"/>
      <c r="T26" s="401"/>
      <c r="U26" s="402"/>
    </row>
    <row r="27" spans="1:21" ht="24.95" customHeight="1" x14ac:dyDescent="0.3">
      <c r="A27" s="392"/>
      <c r="B27" s="37" t="s">
        <v>61</v>
      </c>
      <c r="C27" s="403">
        <f>C4</f>
        <v>0</v>
      </c>
      <c r="D27" s="404"/>
      <c r="E27" s="404"/>
      <c r="F27" s="404"/>
      <c r="G27" s="404"/>
      <c r="H27" s="404"/>
      <c r="I27" s="404"/>
      <c r="J27" s="405"/>
      <c r="K27" s="398"/>
      <c r="L27" s="37" t="s">
        <v>61</v>
      </c>
      <c r="M27" s="406" t="s">
        <v>962</v>
      </c>
      <c r="N27" s="407"/>
      <c r="O27" s="407"/>
      <c r="P27" s="407"/>
      <c r="Q27" s="407"/>
      <c r="R27" s="408"/>
      <c r="S27" s="38" t="s">
        <v>62</v>
      </c>
      <c r="T27" s="406" t="s">
        <v>73</v>
      </c>
      <c r="U27" s="409"/>
    </row>
    <row r="28" spans="1:21" ht="24.95" customHeight="1" x14ac:dyDescent="0.3">
      <c r="A28" s="392"/>
      <c r="B28" s="38" t="s">
        <v>10</v>
      </c>
      <c r="C28" s="406" t="str">
        <f>C5</f>
        <v>경남 창원시 마산합포구 두월동 1-1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">
        <v>74</v>
      </c>
      <c r="N28" s="407"/>
      <c r="O28" s="407"/>
      <c r="P28" s="407"/>
      <c r="Q28" s="407"/>
      <c r="R28" s="407"/>
      <c r="S28" s="407"/>
      <c r="T28" s="407"/>
      <c r="U28" s="409"/>
    </row>
    <row r="29" spans="1:21" ht="24.95" customHeight="1" x14ac:dyDescent="0.3">
      <c r="A29" s="393"/>
      <c r="B29" s="38" t="s">
        <v>75</v>
      </c>
      <c r="C29" s="406" t="str">
        <f>C6</f>
        <v>010-8001-4306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">
        <v>66</v>
      </c>
      <c r="N29" s="407"/>
      <c r="O29" s="407"/>
      <c r="P29" s="407"/>
      <c r="Q29" s="407"/>
      <c r="R29" s="408"/>
      <c r="S29" s="38" t="s">
        <v>22</v>
      </c>
      <c r="T29" s="406" t="str">
        <f>T6</f>
        <v>대신(화물)</v>
      </c>
      <c r="U29" s="409"/>
    </row>
    <row r="30" spans="1:21" ht="15.6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42</v>
      </c>
      <c r="K30" s="326"/>
      <c r="L30" s="326"/>
      <c r="M30" s="326"/>
      <c r="N30" s="388"/>
      <c r="O30" s="326" t="s">
        <v>50</v>
      </c>
      <c r="P30" s="388"/>
      <c r="Q30" s="389" t="s">
        <v>69</v>
      </c>
      <c r="R30" s="326"/>
      <c r="S30" s="388"/>
      <c r="T30" s="389" t="s">
        <v>68</v>
      </c>
      <c r="U30" s="390"/>
    </row>
    <row r="31" spans="1:21" ht="15.6" customHeight="1" x14ac:dyDescent="0.3">
      <c r="A31" s="381" t="str">
        <f>A8</f>
        <v>VGSNAG3</v>
      </c>
      <c r="B31" s="382"/>
      <c r="C31" s="382"/>
      <c r="D31" s="382"/>
      <c r="E31" s="382"/>
      <c r="F31" s="382" t="str">
        <f>F8</f>
        <v>A7252709011-1</v>
      </c>
      <c r="G31" s="382"/>
      <c r="H31" s="382"/>
      <c r="I31" s="382"/>
      <c r="J31" s="386">
        <f>J8</f>
        <v>1200000</v>
      </c>
      <c r="K31" s="386"/>
      <c r="L31" s="386"/>
      <c r="M31" s="386"/>
      <c r="N31" s="386"/>
      <c r="O31" s="386">
        <f>O8</f>
        <v>1</v>
      </c>
      <c r="P31" s="386"/>
      <c r="Q31" s="383">
        <f>Q8</f>
        <v>0</v>
      </c>
      <c r="R31" s="383"/>
      <c r="S31" s="383"/>
      <c r="T31" s="384">
        <f>T8</f>
        <v>1200000</v>
      </c>
      <c r="U31" s="385"/>
    </row>
    <row r="32" spans="1:21" ht="15.6" customHeight="1" x14ac:dyDescent="0.3">
      <c r="A32" s="374" t="str">
        <f t="shared" ref="A32:A38" si="0">A9</f>
        <v>PARK_PAWL</v>
      </c>
      <c r="B32" s="375"/>
      <c r="C32" s="375"/>
      <c r="D32" s="375"/>
      <c r="E32" s="375"/>
      <c r="F32" s="375" t="str">
        <f t="shared" ref="F32:F38" si="1">F9</f>
        <v>A7259820003</v>
      </c>
      <c r="G32" s="375"/>
      <c r="H32" s="375"/>
      <c r="I32" s="375"/>
      <c r="J32" s="379">
        <f t="shared" ref="J32:J38" si="2">J9</f>
        <v>350000</v>
      </c>
      <c r="K32" s="379"/>
      <c r="L32" s="379"/>
      <c r="M32" s="379"/>
      <c r="N32" s="379"/>
      <c r="O32" s="379">
        <f t="shared" ref="O32:O38" si="3">O9</f>
        <v>1</v>
      </c>
      <c r="P32" s="379"/>
      <c r="Q32" s="376">
        <f t="shared" ref="Q32:Q38" si="4">Q9</f>
        <v>0</v>
      </c>
      <c r="R32" s="376"/>
      <c r="S32" s="376"/>
      <c r="T32" s="377">
        <f t="shared" ref="T32:T38" si="5">T9</f>
        <v>350000</v>
      </c>
      <c r="U32" s="378"/>
    </row>
    <row r="33" spans="1:21" ht="15.6" customHeight="1" x14ac:dyDescent="0.3">
      <c r="A33" s="374">
        <f t="shared" si="0"/>
        <v>0</v>
      </c>
      <c r="B33" s="375"/>
      <c r="C33" s="375"/>
      <c r="D33" s="375"/>
      <c r="E33" s="375"/>
      <c r="F33" s="375">
        <f t="shared" si="1"/>
        <v>0</v>
      </c>
      <c r="G33" s="375"/>
      <c r="H33" s="375"/>
      <c r="I33" s="375"/>
      <c r="J33" s="379">
        <f t="shared" si="2"/>
        <v>0</v>
      </c>
      <c r="K33" s="379"/>
      <c r="L33" s="379"/>
      <c r="M33" s="379"/>
      <c r="N33" s="379"/>
      <c r="O33" s="379">
        <f t="shared" si="3"/>
        <v>0</v>
      </c>
      <c r="P33" s="379"/>
      <c r="Q33" s="376">
        <f t="shared" si="4"/>
        <v>0</v>
      </c>
      <c r="R33" s="376"/>
      <c r="S33" s="376"/>
      <c r="T33" s="377">
        <f t="shared" si="5"/>
        <v>0</v>
      </c>
      <c r="U33" s="378"/>
    </row>
    <row r="34" spans="1:21" ht="15.6" customHeight="1" x14ac:dyDescent="0.3">
      <c r="A34" s="374">
        <f t="shared" si="0"/>
        <v>0</v>
      </c>
      <c r="B34" s="375"/>
      <c r="C34" s="375"/>
      <c r="D34" s="375"/>
      <c r="E34" s="375"/>
      <c r="F34" s="375">
        <f t="shared" si="1"/>
        <v>0</v>
      </c>
      <c r="G34" s="375"/>
      <c r="H34" s="375"/>
      <c r="I34" s="375"/>
      <c r="J34" s="379">
        <f t="shared" si="2"/>
        <v>0</v>
      </c>
      <c r="K34" s="379"/>
      <c r="L34" s="379"/>
      <c r="M34" s="379"/>
      <c r="N34" s="379"/>
      <c r="O34" s="379">
        <f t="shared" si="3"/>
        <v>0</v>
      </c>
      <c r="P34" s="379"/>
      <c r="Q34" s="376">
        <f t="shared" si="4"/>
        <v>0</v>
      </c>
      <c r="R34" s="376"/>
      <c r="S34" s="376"/>
      <c r="T34" s="377">
        <f t="shared" si="5"/>
        <v>0</v>
      </c>
      <c r="U34" s="378"/>
    </row>
    <row r="35" spans="1:21" ht="15.6" customHeight="1" x14ac:dyDescent="0.3">
      <c r="A35" s="374">
        <f t="shared" si="0"/>
        <v>0</v>
      </c>
      <c r="B35" s="375"/>
      <c r="C35" s="375"/>
      <c r="D35" s="375"/>
      <c r="E35" s="375"/>
      <c r="F35" s="375">
        <f t="shared" si="1"/>
        <v>0</v>
      </c>
      <c r="G35" s="375"/>
      <c r="H35" s="375"/>
      <c r="I35" s="375"/>
      <c r="J35" s="379">
        <f t="shared" si="2"/>
        <v>0</v>
      </c>
      <c r="K35" s="379"/>
      <c r="L35" s="379"/>
      <c r="M35" s="379"/>
      <c r="N35" s="379"/>
      <c r="O35" s="379">
        <f t="shared" si="3"/>
        <v>0</v>
      </c>
      <c r="P35" s="379"/>
      <c r="Q35" s="376">
        <f t="shared" si="4"/>
        <v>0</v>
      </c>
      <c r="R35" s="376"/>
      <c r="S35" s="376"/>
      <c r="T35" s="377">
        <f t="shared" si="5"/>
        <v>0</v>
      </c>
      <c r="U35" s="378"/>
    </row>
    <row r="36" spans="1:21" ht="15.6" customHeight="1" x14ac:dyDescent="0.3">
      <c r="A36" s="374">
        <f t="shared" si="0"/>
        <v>0</v>
      </c>
      <c r="B36" s="375"/>
      <c r="C36" s="375"/>
      <c r="D36" s="375"/>
      <c r="E36" s="375"/>
      <c r="F36" s="375">
        <f t="shared" si="1"/>
        <v>0</v>
      </c>
      <c r="G36" s="375"/>
      <c r="H36" s="375"/>
      <c r="I36" s="375"/>
      <c r="J36" s="379">
        <f t="shared" si="2"/>
        <v>0</v>
      </c>
      <c r="K36" s="379"/>
      <c r="L36" s="379"/>
      <c r="M36" s="379"/>
      <c r="N36" s="379"/>
      <c r="O36" s="379">
        <f t="shared" si="3"/>
        <v>0</v>
      </c>
      <c r="P36" s="379"/>
      <c r="Q36" s="376">
        <f t="shared" si="4"/>
        <v>0</v>
      </c>
      <c r="R36" s="376"/>
      <c r="S36" s="376"/>
      <c r="T36" s="377">
        <f t="shared" si="5"/>
        <v>0</v>
      </c>
      <c r="U36" s="378"/>
    </row>
    <row r="37" spans="1:21" ht="15.6" customHeight="1" x14ac:dyDescent="0.3">
      <c r="A37" s="374">
        <f t="shared" si="0"/>
        <v>0</v>
      </c>
      <c r="B37" s="375"/>
      <c r="C37" s="375"/>
      <c r="D37" s="375"/>
      <c r="E37" s="375"/>
      <c r="F37" s="375">
        <f t="shared" si="1"/>
        <v>0</v>
      </c>
      <c r="G37" s="375"/>
      <c r="H37" s="375"/>
      <c r="I37" s="375"/>
      <c r="J37" s="379">
        <f t="shared" si="2"/>
        <v>0</v>
      </c>
      <c r="K37" s="379"/>
      <c r="L37" s="379"/>
      <c r="M37" s="379"/>
      <c r="N37" s="379"/>
      <c r="O37" s="379">
        <f t="shared" si="3"/>
        <v>0</v>
      </c>
      <c r="P37" s="379"/>
      <c r="Q37" s="376">
        <f t="shared" si="4"/>
        <v>0</v>
      </c>
      <c r="R37" s="376"/>
      <c r="S37" s="376"/>
      <c r="T37" s="377">
        <f t="shared" si="5"/>
        <v>0</v>
      </c>
      <c r="U37" s="378"/>
    </row>
    <row r="38" spans="1:21" ht="15.6" customHeight="1" thickBot="1" x14ac:dyDescent="0.35">
      <c r="A38" s="369">
        <f t="shared" si="0"/>
        <v>0</v>
      </c>
      <c r="B38" s="370"/>
      <c r="C38" s="370"/>
      <c r="D38" s="370"/>
      <c r="E38" s="370"/>
      <c r="F38" s="370">
        <f t="shared" si="1"/>
        <v>0</v>
      </c>
      <c r="G38" s="370"/>
      <c r="H38" s="370"/>
      <c r="I38" s="370"/>
      <c r="J38" s="380">
        <f t="shared" si="2"/>
        <v>0</v>
      </c>
      <c r="K38" s="380"/>
      <c r="L38" s="380"/>
      <c r="M38" s="380"/>
      <c r="N38" s="380"/>
      <c r="O38" s="380">
        <f t="shared" si="3"/>
        <v>0</v>
      </c>
      <c r="P38" s="380"/>
      <c r="Q38" s="371">
        <f t="shared" si="4"/>
        <v>0</v>
      </c>
      <c r="R38" s="371"/>
      <c r="S38" s="371"/>
      <c r="T38" s="372">
        <f t="shared" si="5"/>
        <v>0</v>
      </c>
      <c r="U38" s="373"/>
    </row>
    <row r="39" spans="1:21" ht="15" customHeight="1" thickTop="1" x14ac:dyDescent="0.3">
      <c r="A39" s="341" t="s">
        <v>2307</v>
      </c>
      <c r="B39" s="342"/>
      <c r="C39" s="342"/>
      <c r="D39" s="342"/>
      <c r="E39" s="343"/>
      <c r="F39" s="350">
        <f>F16</f>
        <v>0</v>
      </c>
      <c r="G39" s="351"/>
      <c r="H39" s="351"/>
      <c r="I39" s="351"/>
      <c r="J39" s="351"/>
      <c r="K39" s="351"/>
      <c r="L39" s="351"/>
      <c r="M39" s="351"/>
      <c r="N39" s="351"/>
      <c r="O39" s="351"/>
      <c r="P39" s="351"/>
      <c r="Q39" s="351"/>
      <c r="R39" s="351"/>
      <c r="S39" s="351"/>
      <c r="T39" s="351"/>
      <c r="U39" s="352"/>
    </row>
    <row r="40" spans="1:21" ht="15" customHeight="1" x14ac:dyDescent="0.3">
      <c r="A40" s="344"/>
      <c r="B40" s="345"/>
      <c r="C40" s="345"/>
      <c r="D40" s="345"/>
      <c r="E40" s="346"/>
      <c r="F40" s="353"/>
      <c r="G40" s="354"/>
      <c r="H40" s="354"/>
      <c r="I40" s="354"/>
      <c r="J40" s="354"/>
      <c r="K40" s="354"/>
      <c r="L40" s="354"/>
      <c r="M40" s="354"/>
      <c r="N40" s="354"/>
      <c r="O40" s="354"/>
      <c r="P40" s="354"/>
      <c r="Q40" s="354"/>
      <c r="R40" s="354"/>
      <c r="S40" s="354"/>
      <c r="T40" s="354"/>
      <c r="U40" s="355"/>
    </row>
    <row r="41" spans="1:21" ht="15" customHeight="1" x14ac:dyDescent="0.3">
      <c r="A41" s="344"/>
      <c r="B41" s="345"/>
      <c r="C41" s="345"/>
      <c r="D41" s="345"/>
      <c r="E41" s="346"/>
      <c r="F41" s="353"/>
      <c r="G41" s="354"/>
      <c r="H41" s="354"/>
      <c r="I41" s="354"/>
      <c r="J41" s="354"/>
      <c r="K41" s="354"/>
      <c r="L41" s="354"/>
      <c r="M41" s="354"/>
      <c r="N41" s="354"/>
      <c r="O41" s="354"/>
      <c r="P41" s="354"/>
      <c r="Q41" s="354"/>
      <c r="R41" s="354"/>
      <c r="S41" s="354"/>
      <c r="T41" s="354"/>
      <c r="U41" s="355"/>
    </row>
    <row r="42" spans="1:21" ht="15" customHeight="1" x14ac:dyDescent="0.3">
      <c r="A42" s="347"/>
      <c r="B42" s="348"/>
      <c r="C42" s="348"/>
      <c r="D42" s="348"/>
      <c r="E42" s="349"/>
      <c r="F42" s="356"/>
      <c r="G42" s="357"/>
      <c r="H42" s="357"/>
      <c r="I42" s="357"/>
      <c r="J42" s="357"/>
      <c r="K42" s="357"/>
      <c r="L42" s="357"/>
      <c r="M42" s="357"/>
      <c r="N42" s="357"/>
      <c r="O42" s="357"/>
      <c r="P42" s="357"/>
      <c r="Q42" s="357"/>
      <c r="R42" s="357"/>
      <c r="S42" s="357"/>
      <c r="T42" s="357"/>
      <c r="U42" s="358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327">
        <f>F20</f>
        <v>0</v>
      </c>
      <c r="G43" s="327"/>
      <c r="H43" s="327"/>
      <c r="I43" s="328"/>
      <c r="J43" s="364">
        <f>J20</f>
        <v>1550000</v>
      </c>
      <c r="K43" s="365"/>
      <c r="L43" s="365"/>
      <c r="M43" s="365"/>
      <c r="N43" s="366"/>
      <c r="O43" s="329">
        <f>O20</f>
        <v>2</v>
      </c>
      <c r="P43" s="329"/>
      <c r="Q43" s="367">
        <f>Q20</f>
        <v>0</v>
      </c>
      <c r="R43" s="327"/>
      <c r="S43" s="327"/>
      <c r="T43" s="327">
        <f>T20</f>
        <v>1550000</v>
      </c>
      <c r="U43" s="368"/>
    </row>
    <row r="44" spans="1:21" ht="20.100000000000001" customHeight="1" thickBot="1" x14ac:dyDescent="0.35">
      <c r="A44" s="330" t="s">
        <v>90</v>
      </c>
      <c r="B44" s="331"/>
      <c r="C44" s="331"/>
      <c r="D44" s="331"/>
      <c r="E44" s="331"/>
      <c r="F44" s="332">
        <f>F21</f>
        <v>1550000</v>
      </c>
      <c r="G44" s="332"/>
      <c r="H44" s="332"/>
      <c r="I44" s="333"/>
      <c r="J44" s="334" t="s">
        <v>965</v>
      </c>
      <c r="K44" s="331"/>
      <c r="L44" s="359" t="str">
        <f>T27</f>
        <v>장효주</v>
      </c>
      <c r="M44" s="359"/>
      <c r="N44" s="359"/>
      <c r="O44" s="334" t="s">
        <v>64</v>
      </c>
      <c r="P44" s="360"/>
      <c r="Q44" s="361" t="str">
        <f>Q21</f>
        <v>경원자동변속기(창원)</v>
      </c>
      <c r="R44" s="362"/>
      <c r="S44" s="362"/>
      <c r="T44" s="362"/>
      <c r="U44" s="363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1200000</v>
      </c>
      <c r="H1" s="107">
        <f>SUM(H2:H2)</f>
        <v>1</v>
      </c>
      <c r="I1" s="107">
        <f>SUM(I2:I2)</f>
        <v>0</v>
      </c>
      <c r="J1" s="107">
        <f>SUM(J2:J2)</f>
        <v>1200000</v>
      </c>
      <c r="K1" s="108" t="s">
        <v>4</v>
      </c>
      <c r="L1" s="96">
        <v>3</v>
      </c>
    </row>
    <row r="2" spans="1:12" x14ac:dyDescent="0.3">
      <c r="A2" s="47">
        <v>1</v>
      </c>
      <c r="B2" s="47" t="s">
        <v>5003</v>
      </c>
      <c r="C2" s="47" t="s">
        <v>3902</v>
      </c>
      <c r="D2" s="290" t="s">
        <v>1743</v>
      </c>
      <c r="E2" t="s">
        <v>1198</v>
      </c>
      <c r="F2" s="290" t="s">
        <v>1743</v>
      </c>
      <c r="G2">
        <v>1200000</v>
      </c>
      <c r="H2">
        <v>1</v>
      </c>
      <c r="I2" s="226"/>
      <c r="J2" s="226">
        <v>1200000</v>
      </c>
    </row>
    <row r="3" spans="1:12" x14ac:dyDescent="0.3">
      <c r="A3" s="47">
        <v>2</v>
      </c>
      <c r="B3" s="47" t="s">
        <v>5003</v>
      </c>
      <c r="C3" s="47" t="s">
        <v>3902</v>
      </c>
      <c r="D3" s="290" t="s">
        <v>2667</v>
      </c>
      <c r="E3" t="s">
        <v>1487</v>
      </c>
      <c r="F3" s="290" t="s">
        <v>2667</v>
      </c>
      <c r="G3">
        <v>350000</v>
      </c>
      <c r="H3">
        <v>1</v>
      </c>
      <c r="I3" s="226"/>
      <c r="J3" s="226">
        <v>350000</v>
      </c>
    </row>
    <row r="4" spans="1:12" x14ac:dyDescent="0.3">
      <c r="I4" s="226"/>
      <c r="J4" s="226"/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895"/>
  <sheetViews>
    <sheetView workbookViewId="0">
      <pane xSplit="1" ySplit="1" topLeftCell="B2860" activePane="bottomRight" state="frozen"/>
      <selection activeCell="N26" sqref="N26"/>
      <selection pane="topRight" activeCell="N26" sqref="N26"/>
      <selection pane="bottomLeft" activeCell="N26" sqref="N26"/>
      <selection pane="bottomRight" activeCell="A2887" sqref="A288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2896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4347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4348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4347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4348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4348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4348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4348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3648</v>
      </c>
      <c r="E196" s="292" t="s">
        <v>1850</v>
      </c>
      <c r="F196" s="269" t="s">
        <v>3648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4348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4348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4348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3648</v>
      </c>
      <c r="E236" s="292" t="s">
        <v>1850</v>
      </c>
      <c r="F236" s="269" t="s">
        <v>3648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4348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4348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4348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4348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4348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4348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4348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4348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4005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4005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4005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4005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3648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4005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3648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3469</v>
      </c>
      <c r="E1430" s="292" t="s">
        <v>3470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3469</v>
      </c>
      <c r="E1431" s="292" t="s">
        <v>3471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3469</v>
      </c>
      <c r="E1432" s="292" t="s">
        <v>3472</v>
      </c>
      <c r="F1432" s="269" t="s">
        <v>3473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3469</v>
      </c>
      <c r="E1433" s="292" t="s">
        <v>3474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3469</v>
      </c>
      <c r="E1434" s="292" t="s">
        <v>3475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3469</v>
      </c>
      <c r="E1453" s="292" t="s">
        <v>3476</v>
      </c>
      <c r="F1453" s="269" t="s">
        <v>3477</v>
      </c>
      <c r="G1453" s="265">
        <v>800000</v>
      </c>
      <c r="H1453" s="269">
        <v>1</v>
      </c>
      <c r="K1453" s="265">
        <v>800000</v>
      </c>
      <c r="M1453" s="269" t="s">
        <v>3478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3596</v>
      </c>
      <c r="E1490" s="292" t="s">
        <v>3597</v>
      </c>
      <c r="F1490" s="269" t="s">
        <v>3598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3596</v>
      </c>
      <c r="E1493" s="292" t="s">
        <v>3599</v>
      </c>
      <c r="G1493" s="265">
        <v>150000</v>
      </c>
      <c r="H1493" s="269">
        <v>1</v>
      </c>
      <c r="J1493" s="266" t="s">
        <v>3600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4005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3454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3456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3458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3464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3504</v>
      </c>
      <c r="E1567" s="292" t="s">
        <v>3505</v>
      </c>
      <c r="G1567" s="265">
        <v>1100000</v>
      </c>
      <c r="H1567" s="269">
        <v>1</v>
      </c>
      <c r="J1567" s="266" t="s">
        <v>3506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3492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3642</v>
      </c>
      <c r="E1578" s="292" t="s">
        <v>3644</v>
      </c>
      <c r="F1578" s="269" t="s">
        <v>3645</v>
      </c>
      <c r="G1578" s="265">
        <v>150000</v>
      </c>
      <c r="H1578" s="269">
        <v>1</v>
      </c>
      <c r="K1578" s="265">
        <v>150000</v>
      </c>
      <c r="M1578" s="292" t="s">
        <v>3646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3491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3488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3488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3508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3515</v>
      </c>
      <c r="F1608" s="269" t="s">
        <v>3514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3526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3529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3531</v>
      </c>
      <c r="E1623" s="292" t="s">
        <v>3532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3529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3535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3544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3547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3556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3566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3566</v>
      </c>
      <c r="F1675" s="269" t="s">
        <v>3576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3586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3578</v>
      </c>
      <c r="F1683" s="269" t="s">
        <v>3577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3575</v>
      </c>
      <c r="F1685" s="269" t="s">
        <v>3574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3566</v>
      </c>
      <c r="F1686" s="269" t="s">
        <v>3576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3572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3608</v>
      </c>
      <c r="E1692" s="292" t="s">
        <v>3609</v>
      </c>
      <c r="F1692" s="269" t="s">
        <v>3610</v>
      </c>
      <c r="G1692" s="265">
        <v>350000</v>
      </c>
      <c r="H1692" s="269">
        <v>2</v>
      </c>
      <c r="J1692" s="266" t="s">
        <v>3611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3556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3566</v>
      </c>
      <c r="F1701" s="269" t="s">
        <v>3576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3605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3607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3694</v>
      </c>
      <c r="E1714" s="292" t="s">
        <v>3695</v>
      </c>
      <c r="F1714" s="269" t="s">
        <v>3696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3630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3566</v>
      </c>
      <c r="F1732" s="269" t="s">
        <v>3576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3637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3639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3642</v>
      </c>
      <c r="E1746" s="292" t="s">
        <v>3643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3641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3648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3566</v>
      </c>
      <c r="F1749" s="269" t="s">
        <v>3576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3704</v>
      </c>
      <c r="E1768" s="292">
        <v>2703900</v>
      </c>
      <c r="F1768" s="269" t="s">
        <v>3705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3704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3707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3707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3712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3713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3717</v>
      </c>
      <c r="H1775" s="269">
        <v>1</v>
      </c>
      <c r="K1775" s="265">
        <v>0</v>
      </c>
      <c r="M1775" s="292" t="s">
        <v>3718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3724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3726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3731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3733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3735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4209</v>
      </c>
      <c r="D1791" s="295" t="s">
        <v>4074</v>
      </c>
      <c r="E1791" s="292" t="s">
        <v>4210</v>
      </c>
      <c r="F1791" s="269" t="s">
        <v>4211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4209</v>
      </c>
      <c r="D1792" s="295" t="s">
        <v>4074</v>
      </c>
      <c r="E1792" s="292" t="s">
        <v>4212</v>
      </c>
      <c r="F1792" s="269" t="s">
        <v>4213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4209</v>
      </c>
      <c r="D1793" s="295" t="s">
        <v>4074</v>
      </c>
      <c r="E1793" s="292" t="s">
        <v>4214</v>
      </c>
      <c r="F1793" s="269" t="s">
        <v>4215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3742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3761</v>
      </c>
      <c r="E1810" s="292" t="s">
        <v>3762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3761</v>
      </c>
      <c r="E1811" s="292" t="s">
        <v>3763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3760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3766</v>
      </c>
      <c r="E1819" s="292" t="s">
        <v>3767</v>
      </c>
      <c r="F1819" s="269" t="s">
        <v>3768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3639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3795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3797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3797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3799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3806</v>
      </c>
      <c r="F1834" s="269" t="s">
        <v>3805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3800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3810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3813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3800</v>
      </c>
      <c r="E1838" s="292" t="s">
        <v>3814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3815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3816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3817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3823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3830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3831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3833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3613</v>
      </c>
      <c r="F1855" s="269" t="s">
        <v>3612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4073</v>
      </c>
      <c r="D1856" s="295" t="s">
        <v>4074</v>
      </c>
      <c r="E1856" s="292" t="s">
        <v>4075</v>
      </c>
      <c r="F1856" s="269" t="s">
        <v>4076</v>
      </c>
      <c r="G1856" s="265">
        <v>250000</v>
      </c>
      <c r="H1856" s="269">
        <v>1</v>
      </c>
      <c r="K1856" s="265">
        <v>0</v>
      </c>
      <c r="M1856" s="304" t="s">
        <v>3838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3797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3848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3849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3797</v>
      </c>
      <c r="E1870" s="292" t="s">
        <v>3850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3851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3852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3861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3859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3863</v>
      </c>
    </row>
    <row r="1880" spans="1:15" x14ac:dyDescent="0.3">
      <c r="A1880" s="271">
        <v>1879</v>
      </c>
      <c r="B1880" s="264">
        <v>45943</v>
      </c>
      <c r="C1880" s="292" t="s">
        <v>3865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4199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4198</v>
      </c>
    </row>
    <row r="1884" spans="1:15" x14ac:dyDescent="0.3">
      <c r="A1884" s="271">
        <v>1883</v>
      </c>
      <c r="B1884" s="264">
        <v>45943</v>
      </c>
      <c r="C1884" s="292" t="s">
        <v>3871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3871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3874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3871</v>
      </c>
      <c r="E1888" s="292" t="s">
        <v>3875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3876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3877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3878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3865</v>
      </c>
      <c r="E1892" s="292" t="s">
        <v>3879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4045</v>
      </c>
      <c r="E1894" s="292" t="s">
        <v>4046</v>
      </c>
      <c r="F1894" s="269" t="s">
        <v>4047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4045</v>
      </c>
      <c r="E1895" s="292" t="s">
        <v>4048</v>
      </c>
      <c r="F1895" s="269" t="s">
        <v>4049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3883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3885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3508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3893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3896</v>
      </c>
      <c r="F1909" s="269" t="s">
        <v>3895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3899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4198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4198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4198</v>
      </c>
    </row>
    <row r="1915" spans="1:15" x14ac:dyDescent="0.3">
      <c r="A1915" s="58">
        <v>1915</v>
      </c>
      <c r="B1915" s="264">
        <v>45945</v>
      </c>
      <c r="C1915" s="292" t="s">
        <v>3995</v>
      </c>
      <c r="E1915" s="292" t="s">
        <v>3996</v>
      </c>
      <c r="G1915" s="265">
        <v>1100000</v>
      </c>
      <c r="H1915" s="269">
        <v>1</v>
      </c>
      <c r="J1915" s="266" t="s">
        <v>3506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3995</v>
      </c>
      <c r="E1916" s="292" t="s">
        <v>3997</v>
      </c>
      <c r="F1916" s="269" t="s">
        <v>3998</v>
      </c>
      <c r="G1916" s="265">
        <v>1000000</v>
      </c>
      <c r="H1916" s="269">
        <v>1</v>
      </c>
      <c r="J1916" s="266" t="s">
        <v>3999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3902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3910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3912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3913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3902</v>
      </c>
      <c r="E1929" s="292" t="s">
        <v>3914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3915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3797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3926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3928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3849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3797</v>
      </c>
      <c r="E1938" s="292" t="s">
        <v>3929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3915</v>
      </c>
      <c r="E1939" s="292" t="s">
        <v>3930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3913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3931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3933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3935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3939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3939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4000</v>
      </c>
      <c r="E1954" s="292" t="s">
        <v>4001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3944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3939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3885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3948</v>
      </c>
      <c r="E1960" s="292" t="s">
        <v>3947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3951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3648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3648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3955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3958</v>
      </c>
      <c r="F1970" s="269" t="s">
        <v>3957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3902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3902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3902</v>
      </c>
      <c r="E1974" s="292" t="s">
        <v>3963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4089</v>
      </c>
      <c r="E1976" s="292" t="s">
        <v>4090</v>
      </c>
      <c r="F1976" s="269" t="s">
        <v>4091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3948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3968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3970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3933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3984</v>
      </c>
      <c r="F1991" s="269" t="s">
        <v>3983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4198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3992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3968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3970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4127</v>
      </c>
      <c r="D2026" s="295" t="s">
        <v>4074</v>
      </c>
      <c r="E2026" s="292" t="s">
        <v>4128</v>
      </c>
      <c r="F2026" s="269" t="s">
        <v>4129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4111</v>
      </c>
      <c r="D2027" s="295" t="s">
        <v>4074</v>
      </c>
      <c r="E2027" s="292" t="s">
        <v>4114</v>
      </c>
      <c r="F2027" s="269" t="s">
        <v>4115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4055</v>
      </c>
      <c r="E2030" s="292" t="s">
        <v>4056</v>
      </c>
      <c r="F2030" s="269" t="s">
        <v>4057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4022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3902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4025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4044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4037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4033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3933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4029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4029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4029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4029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4029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4050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4033</v>
      </c>
      <c r="E2049" s="292" t="s">
        <v>4051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4029</v>
      </c>
      <c r="E2050" s="292" t="s">
        <v>4052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4072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3883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3933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3933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4058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4198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4198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3637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4058</v>
      </c>
      <c r="E2072" s="292" t="s">
        <v>4071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3613</v>
      </c>
      <c r="F2077" s="269" t="s">
        <v>3612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4077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4111</v>
      </c>
      <c r="E2082" s="292" t="s">
        <v>4112</v>
      </c>
      <c r="F2082" s="269" t="s">
        <v>4113</v>
      </c>
      <c r="G2082" s="265">
        <v>1100000</v>
      </c>
      <c r="H2082" s="269">
        <v>1</v>
      </c>
      <c r="J2082" s="266" t="s">
        <v>3506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4077</v>
      </c>
      <c r="E2087" s="292" t="s">
        <v>4088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3912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4092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4139</v>
      </c>
      <c r="D2090" s="295" t="s">
        <v>4074</v>
      </c>
      <c r="E2090" s="292" t="s">
        <v>4128</v>
      </c>
      <c r="F2090" s="269" t="s">
        <v>4129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4097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3637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4098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4102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3508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4033</v>
      </c>
      <c r="E2102" s="292" t="s">
        <v>3209</v>
      </c>
      <c r="F2102" s="269" t="s">
        <v>3508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4033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4094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4198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4198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4198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4110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4012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4116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4118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4117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3724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4122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4119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4120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4033</v>
      </c>
      <c r="E2120" s="292" t="s">
        <v>4121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4173</v>
      </c>
      <c r="D2121" s="295" t="s">
        <v>4074</v>
      </c>
      <c r="E2121" s="292" t="s">
        <v>4174</v>
      </c>
      <c r="F2121" s="269" t="s">
        <v>4175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4131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4094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4177</v>
      </c>
      <c r="D2128" s="295" t="s">
        <v>4074</v>
      </c>
      <c r="E2128" s="292" t="s">
        <v>4178</v>
      </c>
      <c r="F2128" s="269" t="s">
        <v>4179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4141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4142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3913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4143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4131</v>
      </c>
      <c r="E2134" s="292" t="s">
        <v>4144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4145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3765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3760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4146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4563</v>
      </c>
    </row>
    <row r="2140" spans="1:14" x14ac:dyDescent="0.3">
      <c r="A2140" s="58">
        <v>2140</v>
      </c>
      <c r="B2140" s="264">
        <v>45964</v>
      </c>
      <c r="C2140" s="292" t="s">
        <v>4771</v>
      </c>
      <c r="D2140" s="295" t="s">
        <v>4074</v>
      </c>
      <c r="E2140" s="292" t="s">
        <v>4774</v>
      </c>
      <c r="F2140" s="269" t="s">
        <v>4775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4563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4563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3883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4563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4563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4563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4563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4563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4563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3648</v>
      </c>
      <c r="G2148" s="265">
        <v>1200000</v>
      </c>
      <c r="H2148" s="269">
        <v>1</v>
      </c>
      <c r="K2148" s="265">
        <v>1200000</v>
      </c>
      <c r="N2148" t="s">
        <v>4563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4157</v>
      </c>
      <c r="L2149" s="265">
        <v>-300000</v>
      </c>
      <c r="N2149" t="s">
        <v>4563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4158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4159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4160</v>
      </c>
      <c r="L2152" s="265">
        <v>-1760000</v>
      </c>
    </row>
    <row r="2153" spans="1:14" x14ac:dyDescent="0.3">
      <c r="A2153" s="58">
        <v>2153</v>
      </c>
      <c r="B2153" s="264">
        <v>45965</v>
      </c>
      <c r="C2153" s="292" t="s">
        <v>2248</v>
      </c>
      <c r="D2153" s="295" t="s">
        <v>4163</v>
      </c>
      <c r="E2153" s="292" t="s">
        <v>4161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4164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4563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4563</v>
      </c>
    </row>
    <row r="2157" spans="1:14" x14ac:dyDescent="0.3">
      <c r="A2157" s="58">
        <v>2157</v>
      </c>
      <c r="B2157" s="264">
        <v>45965</v>
      </c>
      <c r="C2157" s="292" t="s">
        <v>3948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4563</v>
      </c>
    </row>
    <row r="2158" spans="1:14" x14ac:dyDescent="0.3">
      <c r="A2158" s="58">
        <v>2158</v>
      </c>
      <c r="B2158" s="264">
        <v>45965</v>
      </c>
      <c r="C2158" s="292" t="s">
        <v>3948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4563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4563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4242</v>
      </c>
      <c r="E2161" s="292" t="s">
        <v>4243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4563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4171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3948</v>
      </c>
      <c r="E2163" s="292" t="s">
        <v>4172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4176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4292</v>
      </c>
      <c r="E2165" s="292" t="s">
        <v>4293</v>
      </c>
      <c r="F2165" s="269" t="s">
        <v>4294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4563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4222</v>
      </c>
      <c r="D2167" s="295" t="s">
        <v>4223</v>
      </c>
      <c r="E2167" s="292" t="s">
        <v>4224</v>
      </c>
      <c r="F2167" s="269" t="s">
        <v>4225</v>
      </c>
      <c r="G2167" s="265">
        <v>50000</v>
      </c>
      <c r="H2167" s="269">
        <v>1</v>
      </c>
      <c r="M2167" s="292" t="s">
        <v>4186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4187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4563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4187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4563</v>
      </c>
    </row>
    <row r="2170" spans="1:14" x14ac:dyDescent="0.3">
      <c r="A2170" s="58">
        <v>2170</v>
      </c>
      <c r="B2170" s="264">
        <v>45966</v>
      </c>
      <c r="C2170" s="292" t="s">
        <v>4194</v>
      </c>
      <c r="E2170" s="292" t="s">
        <v>4195</v>
      </c>
      <c r="F2170" s="269" t="s">
        <v>4196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4563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4563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4563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4563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4563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4160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4193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4197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3764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3799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4563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4563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4202</v>
      </c>
      <c r="G2182" s="265">
        <v>450000</v>
      </c>
      <c r="H2182" s="269">
        <v>1</v>
      </c>
      <c r="K2182" s="265">
        <v>450000</v>
      </c>
      <c r="N2182" t="s">
        <v>4563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4563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4563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4206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3933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4563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4563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4563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4563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4216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4141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4012</v>
      </c>
      <c r="E2192" s="292" t="s">
        <v>4217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4563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4563</v>
      </c>
    </row>
    <row r="2194" spans="1:14" x14ac:dyDescent="0.3">
      <c r="A2194" s="58">
        <v>2194</v>
      </c>
      <c r="B2194" s="264">
        <v>45968</v>
      </c>
      <c r="C2194" s="292" t="s">
        <v>4012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4226</v>
      </c>
      <c r="E2199" s="292" t="s">
        <v>4227</v>
      </c>
      <c r="F2199" s="269" t="s">
        <v>4228</v>
      </c>
      <c r="G2199" s="265">
        <v>1500000</v>
      </c>
      <c r="H2199" s="269">
        <v>1</v>
      </c>
      <c r="K2199" s="265">
        <v>1500000</v>
      </c>
      <c r="N2199" t="s">
        <v>4563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4229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4110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4563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4231</v>
      </c>
      <c r="N2203" t="s">
        <v>4563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4563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4234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4563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4563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4563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4563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4238</v>
      </c>
      <c r="G2209" s="265">
        <v>1000000</v>
      </c>
      <c r="H2209" s="269">
        <v>1</v>
      </c>
      <c r="K2209" s="265">
        <v>1000000</v>
      </c>
      <c r="N2209" t="s">
        <v>4563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4239</v>
      </c>
      <c r="G2210" s="265">
        <v>200000</v>
      </c>
      <c r="H2210" s="269">
        <v>1</v>
      </c>
      <c r="K2210" s="265">
        <v>200000</v>
      </c>
      <c r="N2210" t="s">
        <v>4563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3876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4244</v>
      </c>
      <c r="G2212" s="265">
        <v>734000</v>
      </c>
      <c r="H2212" s="269">
        <v>1</v>
      </c>
      <c r="K2212" s="265">
        <v>734000</v>
      </c>
      <c r="N2212" t="s">
        <v>4563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4246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4563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4172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4563</v>
      </c>
    </row>
    <row r="2218" spans="1:14" x14ac:dyDescent="0.3">
      <c r="A2218" s="58">
        <v>2218</v>
      </c>
      <c r="B2218" s="264">
        <v>45972</v>
      </c>
      <c r="C2218" s="292" t="s">
        <v>4254</v>
      </c>
      <c r="E2218" s="292" t="s">
        <v>4255</v>
      </c>
      <c r="F2218" s="269" t="s">
        <v>4256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4563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4563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4563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4253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4257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4258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3933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4563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4563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4266</v>
      </c>
      <c r="N2226" t="s">
        <v>4563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4268</v>
      </c>
      <c r="N2227" t="s">
        <v>4563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3578</v>
      </c>
      <c r="F2228" s="269" t="s">
        <v>3577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4563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4563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4563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4563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4274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4275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4276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4277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4160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4278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4563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4563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4563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4563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4563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4563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4563</v>
      </c>
    </row>
    <row r="2245" spans="1:14" x14ac:dyDescent="0.3">
      <c r="A2245" s="58">
        <v>2245</v>
      </c>
      <c r="B2245" s="264">
        <v>45974</v>
      </c>
      <c r="C2245" s="292" t="s">
        <v>4356</v>
      </c>
      <c r="E2245" s="292" t="s">
        <v>4357</v>
      </c>
      <c r="F2245" s="269" t="s">
        <v>4358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4563</v>
      </c>
    </row>
    <row r="2246" spans="1:14" x14ac:dyDescent="0.3">
      <c r="A2246" s="58">
        <v>2246</v>
      </c>
      <c r="B2246" s="264">
        <v>45974</v>
      </c>
      <c r="C2246" s="292" t="s">
        <v>4356</v>
      </c>
      <c r="E2246" s="292" t="s">
        <v>4359</v>
      </c>
      <c r="F2246" s="269" t="s">
        <v>4360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4563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4286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4563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4563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3913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4291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4159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4290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4289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4180</v>
      </c>
      <c r="E2255" s="292" t="s">
        <v>4295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4296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4297</v>
      </c>
      <c r="G2257" s="265">
        <v>150000</v>
      </c>
      <c r="H2257" s="269">
        <v>1</v>
      </c>
      <c r="K2257" s="265">
        <v>150000</v>
      </c>
      <c r="N2257" t="s">
        <v>4563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4300</v>
      </c>
      <c r="N2259" t="s">
        <v>4563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4563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4563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4563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4563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4304</v>
      </c>
      <c r="N2264" t="s">
        <v>4563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4234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4306</v>
      </c>
      <c r="N2265" t="s">
        <v>4563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4563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4563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4563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4563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3817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4312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4313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4314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4315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4563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4563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4563</v>
      </c>
    </row>
    <row r="2279" spans="1:14" x14ac:dyDescent="0.3">
      <c r="A2279" s="58">
        <v>2279</v>
      </c>
      <c r="B2279" s="264">
        <v>45978</v>
      </c>
      <c r="C2279" s="292" t="s">
        <v>4343</v>
      </c>
      <c r="E2279" s="292" t="s">
        <v>4344</v>
      </c>
      <c r="F2279" s="269" t="s">
        <v>4345</v>
      </c>
      <c r="G2279" s="265">
        <v>1000000</v>
      </c>
      <c r="H2279" s="269">
        <v>1</v>
      </c>
      <c r="K2279" s="265">
        <v>1000000</v>
      </c>
      <c r="N2279" t="s">
        <v>4563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4563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4563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4563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4563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4563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4320</v>
      </c>
      <c r="G2285" s="265">
        <v>200000</v>
      </c>
      <c r="H2285" s="269">
        <v>1</v>
      </c>
      <c r="K2285" s="265">
        <v>200000</v>
      </c>
      <c r="N2285" t="s">
        <v>4563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4563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4563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4325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4141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3586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4327</v>
      </c>
      <c r="G2292" s="265">
        <v>1700000</v>
      </c>
      <c r="H2292" s="269">
        <v>1</v>
      </c>
      <c r="K2292" s="265">
        <v>1700000</v>
      </c>
      <c r="N2292" t="s">
        <v>4563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4563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4563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4563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4563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4563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4563</v>
      </c>
    </row>
    <row r="2299" spans="1:14" x14ac:dyDescent="0.3">
      <c r="A2299" s="58">
        <v>2299</v>
      </c>
      <c r="B2299" s="264">
        <v>45979</v>
      </c>
      <c r="C2299" s="292" t="s">
        <v>4334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4563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4346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4159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4563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4563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4563</v>
      </c>
    </row>
    <row r="2308" spans="1:14" x14ac:dyDescent="0.3">
      <c r="A2308" s="58">
        <v>2308</v>
      </c>
      <c r="B2308" s="264">
        <v>45980</v>
      </c>
      <c r="C2308" s="292" t="s">
        <v>4339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4563</v>
      </c>
    </row>
    <row r="2309" spans="1:14" x14ac:dyDescent="0.3">
      <c r="A2309" s="58">
        <v>2309</v>
      </c>
      <c r="B2309" s="264">
        <v>45980</v>
      </c>
      <c r="C2309" s="292" t="s">
        <v>4339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4563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4563</v>
      </c>
    </row>
    <row r="2311" spans="1:14" x14ac:dyDescent="0.3">
      <c r="A2311" s="58">
        <v>2311</v>
      </c>
      <c r="B2311" s="264">
        <v>45980</v>
      </c>
      <c r="C2311" s="292" t="s">
        <v>4339</v>
      </c>
      <c r="E2311" s="292" t="s">
        <v>4354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3874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4430</v>
      </c>
      <c r="E2313" s="292" t="s">
        <v>4431</v>
      </c>
      <c r="F2313" s="269" t="s">
        <v>4432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4563</v>
      </c>
    </row>
    <row r="2314" spans="1:14" x14ac:dyDescent="0.3">
      <c r="A2314" s="58">
        <v>2314</v>
      </c>
      <c r="B2314" s="264">
        <v>45981</v>
      </c>
      <c r="C2314" s="292" t="s">
        <v>4279</v>
      </c>
      <c r="E2314" s="292" t="s">
        <v>4361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4362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4363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4563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4563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4379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3935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4563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4384</v>
      </c>
      <c r="G2324" s="265">
        <v>270000</v>
      </c>
      <c r="H2324" s="269">
        <v>1</v>
      </c>
      <c r="K2324" s="265">
        <v>270000</v>
      </c>
      <c r="N2324" t="s">
        <v>4563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4563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4563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4563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4563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4563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4563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4563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4275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4312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4334</v>
      </c>
      <c r="E2334" s="292" t="s">
        <v>4389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4117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3935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4563</v>
      </c>
    </row>
    <row r="2339" spans="1:14" x14ac:dyDescent="0.3">
      <c r="A2339" s="58">
        <v>2339</v>
      </c>
      <c r="B2339" s="264">
        <v>45985</v>
      </c>
      <c r="C2339" s="292" t="s">
        <v>3529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4563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4400</v>
      </c>
      <c r="N2340" t="s">
        <v>4563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4401</v>
      </c>
      <c r="N2341" t="s">
        <v>4563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4403</v>
      </c>
      <c r="N2342" t="s">
        <v>4575</v>
      </c>
    </row>
    <row r="2343" spans="1:14" x14ac:dyDescent="0.3">
      <c r="A2343" s="58">
        <v>2343</v>
      </c>
      <c r="B2343" s="264">
        <v>45985</v>
      </c>
      <c r="C2343" s="292" t="s">
        <v>4430</v>
      </c>
      <c r="E2343" s="292" t="s">
        <v>4433</v>
      </c>
      <c r="F2343" s="269" t="s">
        <v>4434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4435</v>
      </c>
      <c r="N2343" t="s">
        <v>4563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4563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4407</v>
      </c>
      <c r="N2345" t="s">
        <v>4563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4409</v>
      </c>
      <c r="N2346" t="s">
        <v>4575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4411</v>
      </c>
      <c r="N2347" t="s">
        <v>4563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4563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4563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4563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4253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4276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3529</v>
      </c>
      <c r="E2354" s="292" t="s">
        <v>4414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4416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4563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4258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3799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4290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4575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4575</v>
      </c>
    </row>
    <row r="2361" spans="1:14" x14ac:dyDescent="0.3">
      <c r="A2361" s="58">
        <v>2361</v>
      </c>
      <c r="B2361" s="264">
        <v>45986</v>
      </c>
      <c r="C2361" s="292" t="s">
        <v>4423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4575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4575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4429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3831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4423</v>
      </c>
      <c r="E2365" s="292" t="s">
        <v>4428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3819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4575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4575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4575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4575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4575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4575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4119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4442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4443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4447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4575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4575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4575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4575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4575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4575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4575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4575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4575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4575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4575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4575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4575</v>
      </c>
    </row>
    <row r="2390" spans="1:14" x14ac:dyDescent="0.3">
      <c r="A2390" s="58">
        <v>2390</v>
      </c>
      <c r="B2390" s="264">
        <v>45988</v>
      </c>
      <c r="C2390" s="292" t="s">
        <v>4447</v>
      </c>
      <c r="E2390" s="292" t="s">
        <v>4458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4459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4575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4575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4575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4575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4575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4575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4575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4462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4575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4575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4575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4160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4466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4416</v>
      </c>
      <c r="E2408" s="292" t="s">
        <v>4467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4469</v>
      </c>
      <c r="N2409" t="s">
        <v>4563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3760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3765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4470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4792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4792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4792</v>
      </c>
    </row>
    <row r="2416" spans="1:14" x14ac:dyDescent="0.3">
      <c r="A2416" s="58">
        <v>2416</v>
      </c>
      <c r="B2416" s="264">
        <v>45992</v>
      </c>
      <c r="C2416" s="292" t="s">
        <v>4471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4792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3724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4471</v>
      </c>
      <c r="E2421" s="292" t="s">
        <v>4477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3848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3877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3935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4479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4792</v>
      </c>
    </row>
    <row r="2426" spans="1:14" x14ac:dyDescent="0.3">
      <c r="A2426" s="58">
        <v>2426</v>
      </c>
      <c r="B2426" s="264">
        <v>45993</v>
      </c>
      <c r="C2426" s="292" t="s">
        <v>4497</v>
      </c>
      <c r="E2426" s="292" t="s">
        <v>4498</v>
      </c>
      <c r="F2426" s="269" t="s">
        <v>4499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4792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4792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4792</v>
      </c>
    </row>
    <row r="2429" spans="1:14" x14ac:dyDescent="0.3">
      <c r="A2429" s="58">
        <v>2429</v>
      </c>
      <c r="B2429" s="264">
        <v>45993</v>
      </c>
      <c r="C2429" s="292" t="s">
        <v>4479</v>
      </c>
      <c r="E2429" s="292" t="s">
        <v>4485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4792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4792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4792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3586</v>
      </c>
      <c r="G2433" s="265">
        <v>1000000</v>
      </c>
      <c r="H2433" s="269">
        <v>1</v>
      </c>
      <c r="K2433" s="265">
        <v>1000000</v>
      </c>
      <c r="N2433" t="s">
        <v>4792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4792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4792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4792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3637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4792</v>
      </c>
    </row>
    <row r="2438" spans="1:14" x14ac:dyDescent="0.3">
      <c r="A2438" s="58">
        <v>2438</v>
      </c>
      <c r="B2438" s="264">
        <v>45994</v>
      </c>
      <c r="C2438" s="292" t="s">
        <v>4771</v>
      </c>
      <c r="D2438" s="295" t="s">
        <v>4074</v>
      </c>
      <c r="E2438" s="292" t="s">
        <v>4772</v>
      </c>
      <c r="F2438" s="269" t="s">
        <v>4773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4792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4792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4792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4496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4012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4145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4792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4792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4792</v>
      </c>
    </row>
    <row r="2448" spans="1:14" x14ac:dyDescent="0.3">
      <c r="A2448" s="58">
        <v>2448</v>
      </c>
      <c r="B2448" s="264">
        <v>45995</v>
      </c>
      <c r="C2448" s="292" t="s">
        <v>4500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4792</v>
      </c>
    </row>
    <row r="2449" spans="1:14" x14ac:dyDescent="0.3">
      <c r="A2449" s="58">
        <v>2449</v>
      </c>
      <c r="B2449" s="264">
        <v>45995</v>
      </c>
      <c r="C2449" s="292" t="s">
        <v>4500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4506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3764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4509</v>
      </c>
      <c r="G2452" s="265">
        <v>600000</v>
      </c>
      <c r="H2452" s="269">
        <v>1</v>
      </c>
      <c r="K2452" s="265">
        <v>600000</v>
      </c>
      <c r="N2452" t="s">
        <v>4792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4792</v>
      </c>
    </row>
    <row r="2454" spans="1:14" x14ac:dyDescent="0.3">
      <c r="A2454" s="58">
        <v>2454</v>
      </c>
      <c r="B2454" s="264">
        <v>45996</v>
      </c>
      <c r="C2454" s="292" t="s">
        <v>4561</v>
      </c>
      <c r="E2454" s="292" t="s">
        <v>4562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4792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3831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4443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3871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4792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4517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4792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4792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4792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4792</v>
      </c>
    </row>
    <row r="2465" spans="1:14" x14ac:dyDescent="0.3">
      <c r="A2465" s="58">
        <v>2465</v>
      </c>
      <c r="B2465" s="264">
        <v>45999</v>
      </c>
      <c r="C2465" s="292" t="s">
        <v>3871</v>
      </c>
      <c r="E2465" s="292" t="s">
        <v>3875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4524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4525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4118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4792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4792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4792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4792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4792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4792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4792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4792</v>
      </c>
    </row>
    <row r="2477" spans="1:14" x14ac:dyDescent="0.3">
      <c r="A2477" s="58">
        <v>2477</v>
      </c>
      <c r="B2477" s="264">
        <v>46000</v>
      </c>
      <c r="C2477" s="292" t="s">
        <v>4557</v>
      </c>
      <c r="E2477" s="292" t="s">
        <v>4558</v>
      </c>
      <c r="F2477" s="269" t="s">
        <v>4559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4792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4792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3637</v>
      </c>
      <c r="G2481" s="265">
        <v>200000</v>
      </c>
      <c r="H2481" s="269">
        <v>1</v>
      </c>
      <c r="K2481" s="265">
        <v>200000</v>
      </c>
      <c r="N2481" t="s">
        <v>4792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4535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4276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4257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3876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4537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3849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4110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4524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4539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4792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4792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4792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4792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4792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4792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4792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3566</v>
      </c>
      <c r="F2498" s="269" t="s">
        <v>3576</v>
      </c>
      <c r="G2498" s="265">
        <v>2500000</v>
      </c>
      <c r="H2498" s="269">
        <v>1</v>
      </c>
      <c r="K2498" s="265">
        <v>2500000</v>
      </c>
      <c r="N2498" t="s">
        <v>4792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4549</v>
      </c>
      <c r="F2499" s="269" t="s">
        <v>4548</v>
      </c>
      <c r="G2499" s="265">
        <v>850000</v>
      </c>
      <c r="H2499" s="269">
        <v>1</v>
      </c>
      <c r="K2499" s="265">
        <v>850000</v>
      </c>
      <c r="N2499" t="s">
        <v>4792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4792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4552</v>
      </c>
      <c r="N2501" t="s">
        <v>4792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4554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4289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4555</v>
      </c>
      <c r="N2504" t="s">
        <v>4792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3799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4560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3566</v>
      </c>
      <c r="F2508" s="269" t="s">
        <v>3576</v>
      </c>
      <c r="G2508" s="265">
        <v>2200000</v>
      </c>
      <c r="H2508" s="269">
        <v>1</v>
      </c>
      <c r="K2508" s="265">
        <v>2200000</v>
      </c>
      <c r="N2508" t="s">
        <v>4792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4566</v>
      </c>
      <c r="F2509" s="269" t="s">
        <v>4565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4792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4569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4792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4792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4792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4792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4792</v>
      </c>
    </row>
    <row r="2515" spans="1:14" x14ac:dyDescent="0.3">
      <c r="A2515" s="58">
        <v>2515</v>
      </c>
      <c r="B2515" s="264">
        <v>46003</v>
      </c>
      <c r="C2515" s="292" t="s">
        <v>4180</v>
      </c>
      <c r="E2515" s="292" t="s">
        <v>4573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4574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4291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4334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4792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4792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4792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4630</v>
      </c>
      <c r="G2521" s="265">
        <v>850000</v>
      </c>
      <c r="H2521" s="269">
        <v>1</v>
      </c>
      <c r="K2521" s="265">
        <v>850000</v>
      </c>
      <c r="N2521" t="s">
        <v>4792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4637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4334</v>
      </c>
      <c r="E2523" s="292" t="s">
        <v>4389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4638</v>
      </c>
      <c r="G2524" s="265">
        <v>250000</v>
      </c>
      <c r="H2524" s="269">
        <v>1</v>
      </c>
      <c r="K2524" s="265">
        <v>250000</v>
      </c>
      <c r="N2524" t="s">
        <v>4792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4792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4792</v>
      </c>
    </row>
    <row r="2527" spans="1:14" x14ac:dyDescent="0.3">
      <c r="A2527" s="58">
        <v>2527</v>
      </c>
      <c r="B2527" s="264">
        <v>46007</v>
      </c>
      <c r="C2527" s="292" t="s">
        <v>3871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4792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3859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4792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4792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4792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4792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4792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4792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4792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4792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4792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4792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4792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3833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4792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4792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4143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4160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4650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3871</v>
      </c>
      <c r="E2544" s="292" t="s">
        <v>3875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4792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4792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4792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4657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4792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4658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4792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4792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3933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4792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4792</v>
      </c>
    </row>
    <row r="2553" spans="1:14" x14ac:dyDescent="0.3">
      <c r="A2553" s="58">
        <v>2553</v>
      </c>
      <c r="B2553" s="264">
        <v>46008</v>
      </c>
      <c r="C2553" s="292" t="s">
        <v>4679</v>
      </c>
      <c r="D2553" s="295" t="s">
        <v>4074</v>
      </c>
      <c r="E2553" s="292" t="s">
        <v>4680</v>
      </c>
      <c r="F2553" s="269" t="s">
        <v>4681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4792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4792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4792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4792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4792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4792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4666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4667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4668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4792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4792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4792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4792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4792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4792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4792</v>
      </c>
    </row>
    <row r="2569" spans="1:14" x14ac:dyDescent="0.3">
      <c r="A2569" s="58">
        <v>2569</v>
      </c>
      <c r="B2569" s="264">
        <v>46009</v>
      </c>
      <c r="C2569" s="292" t="s">
        <v>4668</v>
      </c>
      <c r="E2569" s="292" t="s">
        <v>4677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3848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4684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4792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4792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4792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4792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4792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4694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4176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4696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3877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4792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4234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4792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4792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4700</v>
      </c>
      <c r="F2588" s="269" t="s">
        <v>4699</v>
      </c>
      <c r="G2588" s="265">
        <v>22000</v>
      </c>
      <c r="H2588" s="269">
        <v>1</v>
      </c>
      <c r="K2588" s="265">
        <v>22000</v>
      </c>
      <c r="N2588" t="s">
        <v>4792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3451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4792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4792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4792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4702</v>
      </c>
      <c r="G2592" s="265">
        <v>10000</v>
      </c>
      <c r="H2592" s="269">
        <v>2</v>
      </c>
      <c r="K2592" s="265">
        <v>20000</v>
      </c>
      <c r="N2592" t="s">
        <v>4792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4792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4792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4792</v>
      </c>
    </row>
    <row r="2596" spans="1:14" x14ac:dyDescent="0.3">
      <c r="A2596" s="58">
        <v>2596</v>
      </c>
      <c r="B2596" s="264">
        <v>46013</v>
      </c>
      <c r="C2596" s="292" t="s">
        <v>4668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4792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3566</v>
      </c>
      <c r="F2597" s="269" t="s">
        <v>3576</v>
      </c>
      <c r="G2597" s="265">
        <v>2500000</v>
      </c>
      <c r="H2597" s="269">
        <v>1</v>
      </c>
      <c r="K2597" s="265">
        <v>2500000</v>
      </c>
      <c r="N2597" t="s">
        <v>4792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4708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4290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4792</v>
      </c>
    </row>
    <row r="2604" spans="1:14" x14ac:dyDescent="0.3">
      <c r="A2604" s="58">
        <v>2604</v>
      </c>
      <c r="B2604" s="264">
        <v>46014</v>
      </c>
      <c r="C2604" s="292" t="s">
        <v>3939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4792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4792</v>
      </c>
    </row>
    <row r="2606" spans="1:14" x14ac:dyDescent="0.3">
      <c r="A2606" s="58">
        <v>2606</v>
      </c>
      <c r="B2606" s="264">
        <v>46014</v>
      </c>
      <c r="C2606" s="292" t="s">
        <v>4391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4792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4714</v>
      </c>
      <c r="F2607" s="269" t="s">
        <v>4713</v>
      </c>
      <c r="G2607" s="265">
        <v>600000</v>
      </c>
      <c r="H2607" s="269">
        <v>1</v>
      </c>
      <c r="K2607" s="265">
        <v>600000</v>
      </c>
      <c r="N2607" t="s">
        <v>4792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4792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4792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4792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3933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4792</v>
      </c>
    </row>
    <row r="2612" spans="1:14" x14ac:dyDescent="0.3">
      <c r="A2612" s="58">
        <v>2612</v>
      </c>
      <c r="B2612" s="264">
        <v>46014</v>
      </c>
      <c r="C2612" s="292" t="s">
        <v>4391</v>
      </c>
      <c r="E2612" s="292" t="s">
        <v>4723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4668</v>
      </c>
      <c r="E2613" s="292" t="s">
        <v>4724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3939</v>
      </c>
      <c r="E2614" s="292" t="s">
        <v>4725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4726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4727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4792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4792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4792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4792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4296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4732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4637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4733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4734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4524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4792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4792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4792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4738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3586</v>
      </c>
      <c r="G2631" s="265">
        <v>1000000</v>
      </c>
      <c r="H2631" s="269">
        <v>1</v>
      </c>
      <c r="K2631" s="265">
        <v>1000000</v>
      </c>
      <c r="N2631" t="s">
        <v>4792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4792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4741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4742</v>
      </c>
      <c r="N2634" t="s">
        <v>4792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4792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4744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4745</v>
      </c>
      <c r="N2636" t="s">
        <v>4792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4746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4792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4792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4792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4749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4750</v>
      </c>
      <c r="N2640" t="s">
        <v>4792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4752</v>
      </c>
      <c r="N2641" t="s">
        <v>4792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4792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3852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3451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4792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3933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4792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4275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4792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4759</v>
      </c>
      <c r="N2650" t="s">
        <v>4792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4193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4761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4442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4762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4763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4764</v>
      </c>
      <c r="L2656" s="265">
        <v>-1200000</v>
      </c>
    </row>
    <row r="2657" spans="1:13" x14ac:dyDescent="0.3">
      <c r="A2657" s="58">
        <v>2657</v>
      </c>
      <c r="B2657" s="264">
        <v>46022</v>
      </c>
      <c r="C2657" s="292" t="s">
        <v>1390</v>
      </c>
      <c r="E2657" s="292" t="s">
        <v>4765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4766</v>
      </c>
    </row>
    <row r="2658" spans="1:13" x14ac:dyDescent="0.3">
      <c r="A2658" s="58">
        <v>2658</v>
      </c>
      <c r="B2658" s="264">
        <v>46022</v>
      </c>
      <c r="C2658" s="292" t="s">
        <v>1390</v>
      </c>
      <c r="E2658" s="292" t="s">
        <v>3760</v>
      </c>
      <c r="L2658" s="265">
        <v>-15390000</v>
      </c>
    </row>
    <row r="2659" spans="1:13" x14ac:dyDescent="0.3">
      <c r="A2659" s="58">
        <v>2659</v>
      </c>
      <c r="B2659" s="264">
        <v>46022</v>
      </c>
      <c r="C2659" s="292" t="s">
        <v>1852</v>
      </c>
      <c r="E2659" s="292" t="s">
        <v>4768</v>
      </c>
      <c r="L2659" s="265">
        <v>-1550000</v>
      </c>
    </row>
    <row r="2660" spans="1:13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3" x14ac:dyDescent="0.3">
      <c r="A2661" s="58">
        <v>2661</v>
      </c>
      <c r="B2661" s="264">
        <v>46022</v>
      </c>
      <c r="C2661" s="292" t="s">
        <v>1144</v>
      </c>
      <c r="E2661" s="292" t="s">
        <v>4145</v>
      </c>
      <c r="L2661" s="265">
        <v>-1100000</v>
      </c>
    </row>
    <row r="2662" spans="1:13" x14ac:dyDescent="0.3">
      <c r="A2662" s="58">
        <v>2662</v>
      </c>
      <c r="B2662" s="264">
        <v>46022</v>
      </c>
      <c r="C2662" s="292" t="s">
        <v>1445</v>
      </c>
      <c r="E2662" s="292" t="s">
        <v>4770</v>
      </c>
      <c r="L2662" s="265">
        <v>-1500000</v>
      </c>
    </row>
    <row r="2663" spans="1:13" x14ac:dyDescent="0.3">
      <c r="A2663" s="58">
        <v>2663</v>
      </c>
      <c r="B2663" s="264">
        <v>46024</v>
      </c>
      <c r="C2663" s="292" t="s">
        <v>1532</v>
      </c>
      <c r="E2663" s="292" t="s">
        <v>3765</v>
      </c>
      <c r="L2663" s="265">
        <v>-5950000</v>
      </c>
    </row>
    <row r="2664" spans="1:13" x14ac:dyDescent="0.3">
      <c r="A2664" s="58">
        <v>2664</v>
      </c>
      <c r="B2664" s="264">
        <v>46024</v>
      </c>
      <c r="C2664" s="292" t="s">
        <v>1577</v>
      </c>
      <c r="E2664" s="292" t="s">
        <v>4443</v>
      </c>
      <c r="L2664" s="265">
        <v>-825000</v>
      </c>
    </row>
    <row r="2665" spans="1:13" x14ac:dyDescent="0.3">
      <c r="A2665" s="58">
        <v>2665</v>
      </c>
      <c r="B2665" s="264">
        <v>46024</v>
      </c>
      <c r="C2665" s="292" t="s">
        <v>1013</v>
      </c>
      <c r="E2665" s="292" t="s">
        <v>3799</v>
      </c>
      <c r="L2665" s="265">
        <v>-2090000</v>
      </c>
    </row>
    <row r="2666" spans="1:13" x14ac:dyDescent="0.3">
      <c r="A2666" s="58">
        <v>2666</v>
      </c>
      <c r="B2666" s="264">
        <v>46022</v>
      </c>
      <c r="C2666" s="292" t="s">
        <v>1568</v>
      </c>
      <c r="E2666" s="292" t="s">
        <v>4470</v>
      </c>
      <c r="L2666" s="265">
        <v>-393501</v>
      </c>
    </row>
    <row r="2667" spans="1:13" x14ac:dyDescent="0.3">
      <c r="A2667" s="58">
        <v>2667</v>
      </c>
      <c r="B2667" s="264">
        <v>46024</v>
      </c>
      <c r="C2667" s="292" t="s">
        <v>1796</v>
      </c>
      <c r="E2667" s="292" t="s">
        <v>3724</v>
      </c>
      <c r="L2667" s="265">
        <v>-3740000</v>
      </c>
    </row>
    <row r="2668" spans="1:13" x14ac:dyDescent="0.3">
      <c r="A2668" s="58">
        <v>2668</v>
      </c>
      <c r="B2668" s="264">
        <v>46024</v>
      </c>
      <c r="C2668" s="292" t="s">
        <v>4776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</row>
    <row r="2669" spans="1:13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4248</v>
      </c>
      <c r="G2669" s="265">
        <v>1200000</v>
      </c>
      <c r="H2669" s="269">
        <v>1</v>
      </c>
      <c r="K2669" s="265">
        <v>1200000</v>
      </c>
    </row>
    <row r="2670" spans="1:13" x14ac:dyDescent="0.3">
      <c r="A2670" s="58">
        <v>2670</v>
      </c>
      <c r="B2670" s="264">
        <v>46024</v>
      </c>
      <c r="C2670" s="292" t="s">
        <v>4779</v>
      </c>
      <c r="E2670" s="292" t="s">
        <v>1884</v>
      </c>
      <c r="G2670" s="265">
        <v>300000</v>
      </c>
      <c r="H2670" s="269">
        <v>1</v>
      </c>
      <c r="K2670" s="265">
        <v>300000</v>
      </c>
    </row>
    <row r="2671" spans="1:13" x14ac:dyDescent="0.3">
      <c r="A2671" s="58">
        <v>2671</v>
      </c>
      <c r="B2671" s="264">
        <v>46024</v>
      </c>
      <c r="C2671" s="292" t="s">
        <v>1587</v>
      </c>
      <c r="E2671" s="292" t="s">
        <v>3933</v>
      </c>
      <c r="F2671" s="269" t="s">
        <v>1202</v>
      </c>
      <c r="G2671" s="265">
        <v>450000</v>
      </c>
      <c r="H2671" s="269">
        <v>1</v>
      </c>
      <c r="K2671" s="265">
        <v>450000</v>
      </c>
    </row>
    <row r="2672" spans="1:13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</row>
    <row r="2673" spans="1:12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</row>
    <row r="2674" spans="1:12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</row>
    <row r="2675" spans="1:12" x14ac:dyDescent="0.3">
      <c r="A2675" s="58">
        <v>2675</v>
      </c>
      <c r="B2675" s="264">
        <v>46024</v>
      </c>
      <c r="C2675" s="292" t="s">
        <v>3885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</row>
    <row r="2676" spans="1:12" x14ac:dyDescent="0.3">
      <c r="A2676" s="58">
        <v>2676</v>
      </c>
      <c r="B2676" s="264">
        <v>46024</v>
      </c>
      <c r="C2676" s="292" t="s">
        <v>4806</v>
      </c>
      <c r="E2676" s="292" t="s">
        <v>4807</v>
      </c>
      <c r="F2676" s="269" t="s">
        <v>4808</v>
      </c>
      <c r="G2676" s="265">
        <v>950000</v>
      </c>
      <c r="H2676" s="269">
        <v>1</v>
      </c>
      <c r="K2676" s="265">
        <v>950000</v>
      </c>
    </row>
    <row r="2677" spans="1:12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</row>
    <row r="2678" spans="1:12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</row>
    <row r="2679" spans="1:12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</row>
    <row r="2680" spans="1:12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</row>
    <row r="2681" spans="1:12" x14ac:dyDescent="0.3">
      <c r="A2681" s="58">
        <v>2681</v>
      </c>
      <c r="B2681" s="264">
        <v>46024</v>
      </c>
      <c r="C2681" s="292" t="s">
        <v>4776</v>
      </c>
      <c r="E2681" s="292" t="s">
        <v>4789</v>
      </c>
      <c r="L2681" s="265">
        <v>-1500000</v>
      </c>
    </row>
    <row r="2682" spans="1:12" x14ac:dyDescent="0.3">
      <c r="A2682" s="58">
        <v>2682</v>
      </c>
      <c r="B2682" s="264">
        <v>46024</v>
      </c>
      <c r="C2682" s="292" t="s">
        <v>4779</v>
      </c>
      <c r="E2682" s="292" t="s">
        <v>4790</v>
      </c>
      <c r="L2682" s="265">
        <v>-300000</v>
      </c>
    </row>
    <row r="2683" spans="1:12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</row>
    <row r="2684" spans="1:12" x14ac:dyDescent="0.3">
      <c r="A2684" s="58">
        <v>2684</v>
      </c>
      <c r="B2684" s="264">
        <v>46027</v>
      </c>
      <c r="C2684" s="292" t="s">
        <v>1051</v>
      </c>
      <c r="E2684" s="292" t="s">
        <v>3831</v>
      </c>
      <c r="L2684" s="265">
        <v>-1200000</v>
      </c>
    </row>
    <row r="2685" spans="1:12" x14ac:dyDescent="0.3">
      <c r="A2685" s="58">
        <v>2685</v>
      </c>
      <c r="B2685" s="264">
        <v>46027</v>
      </c>
      <c r="C2685" s="292" t="s">
        <v>4801</v>
      </c>
      <c r="E2685" s="292" t="s">
        <v>4802</v>
      </c>
      <c r="F2685" s="269" t="s">
        <v>4803</v>
      </c>
      <c r="G2685" s="265">
        <v>1200000</v>
      </c>
      <c r="H2685" s="269">
        <v>1</v>
      </c>
      <c r="K2685" s="265">
        <v>1200000</v>
      </c>
    </row>
    <row r="2686" spans="1:12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</row>
    <row r="2687" spans="1:12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</row>
    <row r="2688" spans="1:12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</row>
    <row r="2689" spans="1:12" x14ac:dyDescent="0.3">
      <c r="A2689" s="58">
        <v>2689</v>
      </c>
      <c r="B2689" s="264">
        <v>46027</v>
      </c>
      <c r="C2689" s="292" t="s">
        <v>1464</v>
      </c>
      <c r="E2689" s="292" t="s">
        <v>4797</v>
      </c>
      <c r="F2689" s="269" t="s">
        <v>1199</v>
      </c>
      <c r="G2689" s="265">
        <v>100000</v>
      </c>
      <c r="H2689" s="269">
        <v>1</v>
      </c>
      <c r="K2689" s="265">
        <v>100000</v>
      </c>
    </row>
    <row r="2690" spans="1:12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</row>
    <row r="2691" spans="1:12" x14ac:dyDescent="0.3">
      <c r="A2691" s="58">
        <v>2691</v>
      </c>
      <c r="B2691" s="264">
        <v>46027</v>
      </c>
      <c r="C2691" s="292" t="s">
        <v>1144</v>
      </c>
      <c r="E2691" s="292" t="s">
        <v>1708</v>
      </c>
      <c r="F2691" s="269">
        <v>2800802</v>
      </c>
      <c r="G2691" s="265">
        <v>150000</v>
      </c>
      <c r="H2691" s="269">
        <v>1</v>
      </c>
      <c r="K2691" s="265">
        <v>150000</v>
      </c>
    </row>
    <row r="2692" spans="1:12" x14ac:dyDescent="0.3">
      <c r="A2692" s="58">
        <v>2692</v>
      </c>
      <c r="B2692" s="264">
        <v>46027</v>
      </c>
      <c r="C2692" s="292" t="s">
        <v>1144</v>
      </c>
      <c r="E2692" s="292" t="s">
        <v>1510</v>
      </c>
      <c r="G2692" s="265">
        <v>20000</v>
      </c>
      <c r="H2692" s="269">
        <v>1</v>
      </c>
      <c r="K2692" s="265">
        <v>20000</v>
      </c>
    </row>
    <row r="2693" spans="1:12" x14ac:dyDescent="0.3">
      <c r="A2693" s="58">
        <v>2693</v>
      </c>
      <c r="B2693" s="264">
        <v>46027</v>
      </c>
      <c r="C2693" s="292" t="s">
        <v>3065</v>
      </c>
      <c r="E2693" s="292" t="s">
        <v>4804</v>
      </c>
      <c r="L2693" s="265">
        <v>-1200000</v>
      </c>
    </row>
    <row r="2694" spans="1:12" x14ac:dyDescent="0.3">
      <c r="A2694" s="58">
        <v>2694</v>
      </c>
      <c r="B2694" s="264">
        <v>46028</v>
      </c>
      <c r="C2694" s="292" t="s">
        <v>1738</v>
      </c>
      <c r="E2694" s="292" t="s">
        <v>4805</v>
      </c>
      <c r="L2694" s="265">
        <v>-2458500</v>
      </c>
    </row>
    <row r="2695" spans="1:12" x14ac:dyDescent="0.3">
      <c r="A2695" s="58">
        <v>2695</v>
      </c>
      <c r="B2695" s="264">
        <v>46028</v>
      </c>
      <c r="C2695" s="292" t="s">
        <v>1589</v>
      </c>
      <c r="E2695" s="292" t="s">
        <v>3849</v>
      </c>
      <c r="L2695" s="265">
        <v>-1350000</v>
      </c>
    </row>
    <row r="2696" spans="1:12" x14ac:dyDescent="0.3">
      <c r="A2696" s="58">
        <v>2696</v>
      </c>
      <c r="B2696" s="264">
        <v>46028</v>
      </c>
      <c r="C2696" s="292" t="s">
        <v>2590</v>
      </c>
      <c r="E2696" s="292" t="s">
        <v>4314</v>
      </c>
      <c r="L2696" s="265">
        <v>-420000</v>
      </c>
    </row>
    <row r="2697" spans="1:12" x14ac:dyDescent="0.3">
      <c r="A2697" s="58">
        <v>2697</v>
      </c>
      <c r="B2697" s="264">
        <v>46028</v>
      </c>
      <c r="C2697" s="292" t="s">
        <v>2138</v>
      </c>
      <c r="E2697" s="292" t="s">
        <v>4809</v>
      </c>
      <c r="L2697" s="265">
        <v>-600000</v>
      </c>
    </row>
    <row r="2698" spans="1:12" x14ac:dyDescent="0.3">
      <c r="A2698" s="58">
        <v>2698</v>
      </c>
      <c r="B2698" s="264">
        <v>46028</v>
      </c>
      <c r="C2698" s="292" t="s">
        <v>976</v>
      </c>
      <c r="E2698" s="292" t="s">
        <v>3984</v>
      </c>
      <c r="F2698" s="269" t="s">
        <v>3983</v>
      </c>
      <c r="G2698" s="265">
        <v>1272728</v>
      </c>
      <c r="H2698" s="269">
        <v>1</v>
      </c>
      <c r="J2698" s="266">
        <v>127273</v>
      </c>
      <c r="K2698" s="265">
        <v>1400001</v>
      </c>
    </row>
    <row r="2699" spans="1:12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</row>
    <row r="2700" spans="1:12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2" x14ac:dyDescent="0.3">
      <c r="A2701" s="58">
        <v>2701</v>
      </c>
      <c r="B2701" s="264">
        <v>46028</v>
      </c>
      <c r="C2701" s="292" t="s">
        <v>1532</v>
      </c>
      <c r="E2701" s="292" t="s">
        <v>4005</v>
      </c>
      <c r="F2701" s="269" t="s">
        <v>2207</v>
      </c>
      <c r="G2701" s="265">
        <v>250000</v>
      </c>
      <c r="H2701" s="269">
        <v>1</v>
      </c>
      <c r="K2701" s="265">
        <v>250000</v>
      </c>
    </row>
    <row r="2702" spans="1:12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</row>
    <row r="2703" spans="1:12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</row>
    <row r="2704" spans="1:12" x14ac:dyDescent="0.3">
      <c r="A2704" s="58">
        <v>2704</v>
      </c>
      <c r="B2704" s="264">
        <v>46028</v>
      </c>
      <c r="C2704" s="292" t="s">
        <v>1476</v>
      </c>
      <c r="E2704" s="292" t="s">
        <v>4816</v>
      </c>
      <c r="F2704" s="269" t="s">
        <v>4815</v>
      </c>
      <c r="G2704" s="265">
        <v>1400000</v>
      </c>
      <c r="H2704" s="269">
        <v>1</v>
      </c>
      <c r="K2704" s="265">
        <v>1400000</v>
      </c>
    </row>
    <row r="2705" spans="1:12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</row>
    <row r="2706" spans="1:12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</row>
    <row r="2707" spans="1:12" x14ac:dyDescent="0.3">
      <c r="A2707" s="58">
        <v>2707</v>
      </c>
      <c r="B2707" s="264">
        <v>46028</v>
      </c>
      <c r="C2707" s="292" t="s">
        <v>976</v>
      </c>
      <c r="E2707" s="292" t="s">
        <v>4253</v>
      </c>
      <c r="L2707" s="265">
        <v>-1400000</v>
      </c>
    </row>
    <row r="2708" spans="1:12" x14ac:dyDescent="0.3">
      <c r="A2708" s="58">
        <v>2708</v>
      </c>
      <c r="B2708" s="264">
        <v>46028</v>
      </c>
      <c r="C2708" s="292" t="s">
        <v>2015</v>
      </c>
      <c r="E2708" s="292" t="s">
        <v>4535</v>
      </c>
      <c r="L2708" s="265">
        <v>-600000</v>
      </c>
    </row>
    <row r="2709" spans="1:12" x14ac:dyDescent="0.3">
      <c r="A2709" s="58">
        <v>2709</v>
      </c>
      <c r="B2709" s="264">
        <v>46029</v>
      </c>
      <c r="C2709" s="292" t="s">
        <v>1447</v>
      </c>
      <c r="E2709" s="292" t="s">
        <v>4819</v>
      </c>
      <c r="L2709" s="265">
        <v>-1100000</v>
      </c>
    </row>
    <row r="2710" spans="1:12" x14ac:dyDescent="0.3">
      <c r="A2710" s="58">
        <v>2710</v>
      </c>
      <c r="B2710" s="264">
        <v>46029</v>
      </c>
      <c r="C2710" s="292" t="s">
        <v>4668</v>
      </c>
      <c r="E2710" s="292" t="s">
        <v>4161</v>
      </c>
      <c r="F2710" s="269" t="s">
        <v>4821</v>
      </c>
      <c r="G2710" s="265">
        <v>1600000</v>
      </c>
      <c r="H2710" s="269">
        <v>1</v>
      </c>
      <c r="J2710" s="266">
        <v>160000</v>
      </c>
      <c r="K2710" s="265">
        <v>1760000</v>
      </c>
    </row>
    <row r="2711" spans="1:12" x14ac:dyDescent="0.3">
      <c r="A2711" s="58">
        <v>2711</v>
      </c>
      <c r="B2711" s="264">
        <v>46029</v>
      </c>
      <c r="C2711" s="292" t="s">
        <v>4668</v>
      </c>
      <c r="E2711" s="292" t="s">
        <v>4822</v>
      </c>
      <c r="G2711" s="265">
        <v>-1200000</v>
      </c>
      <c r="H2711" s="269">
        <v>1</v>
      </c>
      <c r="J2711" s="266">
        <v>-120000</v>
      </c>
      <c r="K2711" s="265">
        <v>-1320000</v>
      </c>
    </row>
    <row r="2712" spans="1:12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</row>
    <row r="2713" spans="1:12" x14ac:dyDescent="0.3">
      <c r="A2713" s="58">
        <v>2713</v>
      </c>
      <c r="B2713" s="264">
        <v>46029</v>
      </c>
      <c r="C2713" s="292" t="s">
        <v>1571</v>
      </c>
      <c r="E2713" s="292" t="s">
        <v>4883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2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2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2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2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4826</v>
      </c>
      <c r="G2717" s="265">
        <v>1550000</v>
      </c>
      <c r="H2717" s="269">
        <v>1</v>
      </c>
      <c r="K2717" s="265">
        <v>1550000</v>
      </c>
    </row>
    <row r="2718" spans="1:12" x14ac:dyDescent="0.3">
      <c r="A2718" s="58">
        <v>2718</v>
      </c>
      <c r="B2718" s="264">
        <v>46029</v>
      </c>
      <c r="C2718" s="292" t="s">
        <v>4668</v>
      </c>
      <c r="E2718" s="292" t="s">
        <v>4828</v>
      </c>
      <c r="L2718" s="265">
        <v>-440000</v>
      </c>
    </row>
    <row r="2719" spans="1:12" x14ac:dyDescent="0.3">
      <c r="A2719" s="58">
        <v>2719</v>
      </c>
      <c r="B2719" s="264">
        <v>46030</v>
      </c>
      <c r="C2719" s="292" t="s">
        <v>1589</v>
      </c>
      <c r="E2719" s="292" t="s">
        <v>3849</v>
      </c>
      <c r="L2719" s="265">
        <v>-1550000</v>
      </c>
    </row>
    <row r="2720" spans="1:12" x14ac:dyDescent="0.3">
      <c r="A2720" s="58">
        <v>2720</v>
      </c>
      <c r="B2720" s="264">
        <v>46030</v>
      </c>
      <c r="C2720" s="292" t="s">
        <v>1435</v>
      </c>
      <c r="E2720" s="292" t="s">
        <v>4833</v>
      </c>
      <c r="L2720" s="265">
        <v>-300000</v>
      </c>
    </row>
    <row r="2721" spans="1:12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</row>
    <row r="2722" spans="1:12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</row>
    <row r="2723" spans="1:12" x14ac:dyDescent="0.3">
      <c r="A2723" s="58">
        <v>2723</v>
      </c>
      <c r="B2723" s="264">
        <v>46030</v>
      </c>
      <c r="C2723" s="292" t="s">
        <v>4845</v>
      </c>
      <c r="E2723" s="292" t="s">
        <v>3566</v>
      </c>
      <c r="F2723" s="269" t="s">
        <v>3576</v>
      </c>
      <c r="G2723" s="265">
        <v>2500000</v>
      </c>
      <c r="H2723" s="269">
        <v>1</v>
      </c>
      <c r="J2723" s="265">
        <v>250000</v>
      </c>
      <c r="K2723" s="265">
        <v>2750000</v>
      </c>
    </row>
    <row r="2724" spans="1:12" x14ac:dyDescent="0.3">
      <c r="A2724" s="58">
        <v>2724</v>
      </c>
      <c r="B2724" s="264">
        <v>46030</v>
      </c>
      <c r="C2724" s="292" t="s">
        <v>4845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</row>
    <row r="2725" spans="1:12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</row>
    <row r="2726" spans="1:12" x14ac:dyDescent="0.3">
      <c r="A2726" s="58">
        <v>2726</v>
      </c>
      <c r="B2726" s="264">
        <v>46030</v>
      </c>
      <c r="C2726" s="292" t="s">
        <v>1390</v>
      </c>
      <c r="E2726" s="292" t="s">
        <v>3933</v>
      </c>
      <c r="F2726" s="269" t="s">
        <v>1202</v>
      </c>
      <c r="G2726" s="265">
        <v>400000</v>
      </c>
      <c r="H2726" s="269">
        <v>2</v>
      </c>
      <c r="K2726" s="265">
        <v>800000</v>
      </c>
    </row>
    <row r="2727" spans="1:12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</row>
    <row r="2728" spans="1:12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</row>
    <row r="2729" spans="1:12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</row>
    <row r="2730" spans="1:12" x14ac:dyDescent="0.3">
      <c r="A2730" s="58">
        <v>2730</v>
      </c>
      <c r="B2730" s="264">
        <v>46030</v>
      </c>
      <c r="C2730" s="292" t="s">
        <v>1390</v>
      </c>
      <c r="E2730" s="292" t="s">
        <v>4837</v>
      </c>
      <c r="G2730" s="265">
        <v>10000</v>
      </c>
      <c r="H2730" s="269">
        <v>3</v>
      </c>
      <c r="K2730" s="265">
        <v>30000</v>
      </c>
    </row>
    <row r="2731" spans="1:12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</row>
    <row r="2732" spans="1:12" x14ac:dyDescent="0.3">
      <c r="A2732" s="58">
        <v>2732</v>
      </c>
      <c r="B2732" s="264">
        <v>46030</v>
      </c>
      <c r="C2732" s="292" t="s">
        <v>1858</v>
      </c>
      <c r="E2732" s="292" t="s">
        <v>4840</v>
      </c>
      <c r="L2732" s="265">
        <v>-1600000</v>
      </c>
    </row>
    <row r="2733" spans="1:12" x14ac:dyDescent="0.3">
      <c r="A2733" s="58">
        <v>2733</v>
      </c>
      <c r="B2733" s="264">
        <v>46031</v>
      </c>
      <c r="C2733" s="292" t="s">
        <v>1476</v>
      </c>
      <c r="E2733" s="292" t="s">
        <v>3928</v>
      </c>
      <c r="L2733" s="265">
        <v>-1850000</v>
      </c>
    </row>
    <row r="2734" spans="1:12" x14ac:dyDescent="0.3">
      <c r="A2734" s="58">
        <v>2734</v>
      </c>
      <c r="B2734" s="264">
        <v>46031</v>
      </c>
      <c r="C2734" s="292" t="s">
        <v>1587</v>
      </c>
      <c r="E2734" s="292" t="s">
        <v>4363</v>
      </c>
      <c r="L2734" s="265">
        <v>-600000</v>
      </c>
    </row>
    <row r="2735" spans="1:12" x14ac:dyDescent="0.3">
      <c r="A2735" s="58">
        <v>2735</v>
      </c>
      <c r="B2735" s="264">
        <v>46031</v>
      </c>
      <c r="C2735" s="292" t="s">
        <v>4843</v>
      </c>
      <c r="E2735" s="292" t="s">
        <v>4846</v>
      </c>
      <c r="L2735" s="265">
        <v>-2827000</v>
      </c>
    </row>
    <row r="2736" spans="1:12" x14ac:dyDescent="0.3">
      <c r="A2736" s="58">
        <v>2736</v>
      </c>
      <c r="B2736" s="264">
        <v>46031</v>
      </c>
      <c r="C2736" s="292" t="s">
        <v>1713</v>
      </c>
      <c r="E2736" s="292" t="s">
        <v>4848</v>
      </c>
      <c r="L2736" s="265">
        <v>-2500000</v>
      </c>
    </row>
    <row r="2737" spans="1:13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</row>
    <row r="2738" spans="1:13" x14ac:dyDescent="0.3">
      <c r="A2738" s="58">
        <v>2738</v>
      </c>
      <c r="B2738" s="264">
        <v>46031</v>
      </c>
      <c r="C2738" s="292" t="s">
        <v>1435</v>
      </c>
      <c r="E2738" s="292" t="s">
        <v>4851</v>
      </c>
      <c r="F2738" s="269" t="s">
        <v>4850</v>
      </c>
      <c r="G2738" s="265">
        <v>1000000</v>
      </c>
      <c r="H2738" s="269">
        <v>1</v>
      </c>
      <c r="K2738" s="265">
        <v>1000000</v>
      </c>
    </row>
    <row r="2739" spans="1:13" x14ac:dyDescent="0.3">
      <c r="A2739" s="58">
        <v>2739</v>
      </c>
      <c r="B2739" s="264">
        <v>46031</v>
      </c>
      <c r="C2739" s="292" t="s">
        <v>1435</v>
      </c>
      <c r="E2739" s="292" t="s">
        <v>4883</v>
      </c>
      <c r="F2739" s="269" t="s">
        <v>1202</v>
      </c>
      <c r="G2739" s="265">
        <v>560000</v>
      </c>
      <c r="H2739" s="269">
        <v>1</v>
      </c>
      <c r="K2739" s="265">
        <v>560000</v>
      </c>
    </row>
    <row r="2740" spans="1:13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</row>
    <row r="2741" spans="1:13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3" x14ac:dyDescent="0.3">
      <c r="A2742" s="58">
        <v>2742</v>
      </c>
      <c r="B2742" s="264">
        <v>46031</v>
      </c>
      <c r="C2742" s="292" t="s">
        <v>4923</v>
      </c>
      <c r="D2742" s="295" t="s">
        <v>4074</v>
      </c>
      <c r="E2742" s="292" t="s">
        <v>4924</v>
      </c>
      <c r="F2742" s="269" t="s">
        <v>4925</v>
      </c>
      <c r="H2742" s="269">
        <v>1</v>
      </c>
    </row>
    <row r="2743" spans="1:13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</row>
    <row r="2744" spans="1:13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</row>
    <row r="2745" spans="1:13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</row>
    <row r="2746" spans="1:13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</row>
    <row r="2747" spans="1:13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3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3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1</v>
      </c>
      <c r="K2749" s="265">
        <v>80000</v>
      </c>
    </row>
    <row r="2750" spans="1:13" x14ac:dyDescent="0.3">
      <c r="A2750" s="58">
        <v>2750</v>
      </c>
      <c r="B2750" s="264">
        <v>46032</v>
      </c>
      <c r="C2750" s="292" t="s">
        <v>1713</v>
      </c>
      <c r="E2750" s="292" t="s">
        <v>4216</v>
      </c>
      <c r="L2750" s="265">
        <v>-5172000</v>
      </c>
    </row>
    <row r="2751" spans="1:13" x14ac:dyDescent="0.3">
      <c r="A2751" s="58">
        <v>2751</v>
      </c>
      <c r="B2751" s="264">
        <v>46034</v>
      </c>
      <c r="C2751" s="292" t="s">
        <v>1971</v>
      </c>
      <c r="E2751" s="292" t="s">
        <v>4819</v>
      </c>
      <c r="L2751" s="265">
        <v>-2150000</v>
      </c>
    </row>
    <row r="2752" spans="1:13" x14ac:dyDescent="0.3">
      <c r="A2752" s="58">
        <v>2752</v>
      </c>
      <c r="B2752" s="264">
        <v>46034</v>
      </c>
      <c r="C2752" s="292" t="s">
        <v>1458</v>
      </c>
      <c r="D2752" s="295" t="s">
        <v>3717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4863</v>
      </c>
    </row>
    <row r="2753" spans="1:11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</row>
    <row r="2754" spans="1:11" x14ac:dyDescent="0.3">
      <c r="A2754" s="58">
        <v>2754</v>
      </c>
      <c r="B2754" s="264">
        <v>46034</v>
      </c>
      <c r="C2754" s="292" t="s">
        <v>1051</v>
      </c>
      <c r="E2754" s="292" t="s">
        <v>4883</v>
      </c>
      <c r="F2754" s="269" t="s">
        <v>1202</v>
      </c>
      <c r="G2754" s="265">
        <v>580000</v>
      </c>
      <c r="H2754" s="269">
        <v>1</v>
      </c>
      <c r="K2754" s="265">
        <v>580000</v>
      </c>
    </row>
    <row r="2755" spans="1:11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</row>
    <row r="2756" spans="1:11" x14ac:dyDescent="0.3">
      <c r="A2756" s="58">
        <v>2756</v>
      </c>
      <c r="B2756" s="264">
        <v>46034</v>
      </c>
      <c r="C2756" s="292" t="s">
        <v>1297</v>
      </c>
      <c r="E2756" s="292" t="s">
        <v>4657</v>
      </c>
      <c r="F2756" s="269">
        <v>2295000324</v>
      </c>
      <c r="G2756" s="265">
        <v>360000</v>
      </c>
      <c r="H2756" s="269">
        <v>1</v>
      </c>
      <c r="K2756" s="265">
        <v>360000</v>
      </c>
    </row>
    <row r="2757" spans="1:11" x14ac:dyDescent="0.3">
      <c r="A2757" s="58">
        <v>2757</v>
      </c>
      <c r="B2757" s="264">
        <v>46034</v>
      </c>
      <c r="C2757" s="292" t="s">
        <v>1297</v>
      </c>
      <c r="E2757" s="292" t="s">
        <v>4658</v>
      </c>
      <c r="F2757" s="269">
        <v>410013910</v>
      </c>
      <c r="G2757" s="265">
        <v>8500</v>
      </c>
      <c r="H2757" s="269">
        <v>1</v>
      </c>
      <c r="K2757" s="265">
        <v>8500</v>
      </c>
    </row>
    <row r="2758" spans="1:11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</row>
    <row r="2759" spans="1:11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</row>
    <row r="2760" spans="1:11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</row>
    <row r="2761" spans="1:11" x14ac:dyDescent="0.3">
      <c r="A2761" s="58">
        <v>2761</v>
      </c>
      <c r="B2761" s="264">
        <v>46034</v>
      </c>
      <c r="C2761" s="292" t="s">
        <v>4858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</row>
    <row r="2762" spans="1:11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</row>
    <row r="2763" spans="1:11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1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1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</row>
    <row r="2766" spans="1:11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4744</v>
      </c>
      <c r="G2766" s="265">
        <v>1000000</v>
      </c>
      <c r="H2766" s="269">
        <v>1</v>
      </c>
      <c r="K2766" s="265">
        <v>1000000</v>
      </c>
    </row>
    <row r="2767" spans="1:11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</row>
    <row r="2768" spans="1:11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</row>
    <row r="2769" spans="1:12" x14ac:dyDescent="0.3">
      <c r="A2769" s="58">
        <v>2769</v>
      </c>
      <c r="B2769" s="264">
        <v>46035</v>
      </c>
      <c r="C2769" s="292" t="s">
        <v>1435</v>
      </c>
      <c r="E2769" s="292" t="s">
        <v>4878</v>
      </c>
      <c r="L2769" s="265">
        <v>-500000</v>
      </c>
    </row>
    <row r="2770" spans="1:12" x14ac:dyDescent="0.3">
      <c r="A2770" s="58">
        <v>2770</v>
      </c>
      <c r="B2770" s="264">
        <v>46035</v>
      </c>
      <c r="C2770" s="292" t="s">
        <v>4901</v>
      </c>
      <c r="E2770" s="292" t="s">
        <v>4902</v>
      </c>
      <c r="F2770" s="269" t="s">
        <v>4903</v>
      </c>
      <c r="G2770" s="265">
        <v>900000</v>
      </c>
      <c r="H2770" s="269">
        <v>1</v>
      </c>
      <c r="K2770" s="265">
        <v>900000</v>
      </c>
    </row>
    <row r="2771" spans="1:12" x14ac:dyDescent="0.3">
      <c r="A2771" s="58">
        <v>2771</v>
      </c>
      <c r="B2771" s="264">
        <v>46035</v>
      </c>
      <c r="C2771" s="292" t="s">
        <v>1449</v>
      </c>
      <c r="E2771" s="292" t="s">
        <v>3566</v>
      </c>
      <c r="F2771" s="269" t="s">
        <v>3576</v>
      </c>
      <c r="G2771" s="265">
        <v>2500000</v>
      </c>
      <c r="H2771" s="269">
        <v>1</v>
      </c>
      <c r="K2771" s="265">
        <v>2500000</v>
      </c>
    </row>
    <row r="2772" spans="1:12" x14ac:dyDescent="0.3">
      <c r="A2772" s="58">
        <v>2772</v>
      </c>
      <c r="B2772" s="264">
        <v>46035</v>
      </c>
      <c r="C2772" s="292" t="s">
        <v>1449</v>
      </c>
      <c r="E2772" s="292" t="s">
        <v>4881</v>
      </c>
      <c r="G2772" s="265">
        <v>220000</v>
      </c>
      <c r="H2772" s="269">
        <v>1</v>
      </c>
      <c r="K2772" s="265">
        <v>220000</v>
      </c>
    </row>
    <row r="2773" spans="1:12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2" x14ac:dyDescent="0.3">
      <c r="A2774" s="58">
        <v>2774</v>
      </c>
      <c r="B2774" s="264">
        <v>46035</v>
      </c>
      <c r="C2774" s="292" t="s">
        <v>1440</v>
      </c>
      <c r="E2774" s="292" t="s">
        <v>3951</v>
      </c>
      <c r="L2774" s="265">
        <v>-627000</v>
      </c>
    </row>
    <row r="2775" spans="1:12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</row>
    <row r="2776" spans="1:12" x14ac:dyDescent="0.3">
      <c r="A2776" s="58">
        <v>2776</v>
      </c>
      <c r="B2776" s="264">
        <v>46036</v>
      </c>
      <c r="C2776" s="292" t="s">
        <v>4858</v>
      </c>
      <c r="E2776" s="292" t="s">
        <v>4885</v>
      </c>
      <c r="L2776" s="265">
        <v>-200000</v>
      </c>
    </row>
    <row r="2777" spans="1:12" x14ac:dyDescent="0.3">
      <c r="A2777" s="58">
        <v>2777</v>
      </c>
      <c r="B2777" s="264">
        <v>46036</v>
      </c>
      <c r="C2777" s="292" t="s">
        <v>3189</v>
      </c>
      <c r="E2777" s="292" t="s">
        <v>4886</v>
      </c>
      <c r="L2777" s="265">
        <v>-1600000</v>
      </c>
    </row>
    <row r="2778" spans="1:12" x14ac:dyDescent="0.3">
      <c r="A2778" s="58">
        <v>2778</v>
      </c>
      <c r="B2778" s="264">
        <v>46036</v>
      </c>
      <c r="C2778" s="292" t="s">
        <v>2251</v>
      </c>
      <c r="E2778" s="292" t="s">
        <v>4296</v>
      </c>
      <c r="L2778" s="265">
        <v>-1050000</v>
      </c>
    </row>
    <row r="2779" spans="1:12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</row>
    <row r="2780" spans="1:12" x14ac:dyDescent="0.3">
      <c r="A2780" s="58">
        <v>2780</v>
      </c>
      <c r="B2780" s="264">
        <v>46036</v>
      </c>
      <c r="C2780" s="292" t="s">
        <v>1013</v>
      </c>
      <c r="E2780" s="292" t="s">
        <v>4005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</row>
    <row r="2781" spans="1:12" x14ac:dyDescent="0.3">
      <c r="A2781" s="58">
        <v>2781</v>
      </c>
      <c r="B2781" s="264">
        <v>46036</v>
      </c>
      <c r="C2781" s="292" t="s">
        <v>3871</v>
      </c>
      <c r="E2781" s="292" t="s">
        <v>4890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</row>
    <row r="2782" spans="1:12" x14ac:dyDescent="0.3">
      <c r="A2782" s="58">
        <v>2782</v>
      </c>
      <c r="B2782" s="264">
        <v>46036</v>
      </c>
      <c r="C2782" s="292" t="s">
        <v>3871</v>
      </c>
      <c r="E2782" s="292" t="s">
        <v>3875</v>
      </c>
      <c r="L2782" s="265">
        <v>-1760000</v>
      </c>
    </row>
    <row r="2783" spans="1:12" x14ac:dyDescent="0.3">
      <c r="A2783" s="58">
        <v>2783</v>
      </c>
      <c r="B2783" s="264">
        <v>46036</v>
      </c>
      <c r="C2783" s="292" t="s">
        <v>3137</v>
      </c>
      <c r="E2783" s="292" t="s">
        <v>4892</v>
      </c>
      <c r="L2783" s="265">
        <v>-396000</v>
      </c>
    </row>
    <row r="2784" spans="1:12" x14ac:dyDescent="0.3">
      <c r="A2784" s="58">
        <v>2784</v>
      </c>
      <c r="B2784" s="264">
        <v>46036</v>
      </c>
      <c r="C2784" s="292" t="s">
        <v>3256</v>
      </c>
      <c r="E2784" s="292" t="s">
        <v>3878</v>
      </c>
      <c r="L2784" s="265">
        <v>-1100000</v>
      </c>
    </row>
    <row r="2785" spans="1:12" x14ac:dyDescent="0.3">
      <c r="A2785" s="58">
        <v>2785</v>
      </c>
      <c r="B2785" s="264">
        <v>46032</v>
      </c>
      <c r="C2785" s="292" t="s">
        <v>1532</v>
      </c>
      <c r="E2785" s="292" t="s">
        <v>3423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2" x14ac:dyDescent="0.3">
      <c r="A2786" s="58">
        <v>2786</v>
      </c>
      <c r="B2786" s="264">
        <v>46037</v>
      </c>
      <c r="C2786" s="292" t="s">
        <v>2808</v>
      </c>
      <c r="E2786" s="292" t="s">
        <v>4906</v>
      </c>
      <c r="L2786" s="265">
        <v>-900000</v>
      </c>
    </row>
    <row r="2787" spans="1:12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2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2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2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</row>
    <row r="2791" spans="1:12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</row>
    <row r="2792" spans="1:12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</row>
    <row r="2793" spans="1:12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</row>
    <row r="2794" spans="1:12" x14ac:dyDescent="0.3">
      <c r="A2794" s="58">
        <v>2794</v>
      </c>
      <c r="B2794" s="264">
        <v>46037</v>
      </c>
      <c r="C2794" s="292" t="s">
        <v>1024</v>
      </c>
      <c r="E2794" s="292" t="s">
        <v>4790</v>
      </c>
      <c r="L2794" s="265">
        <v>-1600000</v>
      </c>
    </row>
    <row r="2795" spans="1:12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</row>
    <row r="2796" spans="1:12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</row>
    <row r="2797" spans="1:12" x14ac:dyDescent="0.3">
      <c r="A2797" s="58">
        <v>2797</v>
      </c>
      <c r="B2797" s="264">
        <v>46038</v>
      </c>
      <c r="C2797" s="292" t="s">
        <v>4926</v>
      </c>
      <c r="D2797" s="295" t="s">
        <v>4074</v>
      </c>
      <c r="E2797" s="292" t="s">
        <v>4927</v>
      </c>
      <c r="F2797" s="270">
        <v>1094302044</v>
      </c>
      <c r="H2797" s="269">
        <v>1</v>
      </c>
    </row>
    <row r="2798" spans="1:12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</row>
    <row r="2799" spans="1:12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</row>
    <row r="2800" spans="1:12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</row>
    <row r="2801" spans="1:13" x14ac:dyDescent="0.3">
      <c r="A2801" s="58">
        <v>2801</v>
      </c>
      <c r="B2801" s="264">
        <v>46038</v>
      </c>
      <c r="C2801" s="292" t="s">
        <v>3871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</row>
    <row r="2802" spans="1:13" x14ac:dyDescent="0.3">
      <c r="A2802" s="58">
        <v>2802</v>
      </c>
      <c r="B2802" s="264">
        <v>46038</v>
      </c>
      <c r="C2802" s="292" t="s">
        <v>3871</v>
      </c>
      <c r="E2802" s="292" t="s">
        <v>4915</v>
      </c>
      <c r="L2802" s="265">
        <v>-1100000</v>
      </c>
    </row>
    <row r="2803" spans="1:13" x14ac:dyDescent="0.3">
      <c r="A2803" s="58">
        <v>2803</v>
      </c>
      <c r="B2803" s="264">
        <v>46039</v>
      </c>
      <c r="C2803" s="292" t="s">
        <v>4391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4917</v>
      </c>
    </row>
    <row r="2804" spans="1:13" x14ac:dyDescent="0.3">
      <c r="A2804" s="58">
        <v>2804</v>
      </c>
      <c r="B2804" s="264">
        <v>46039</v>
      </c>
      <c r="C2804" s="292" t="s">
        <v>4391</v>
      </c>
      <c r="E2804" s="292" t="s">
        <v>4723</v>
      </c>
      <c r="L2804" s="265">
        <v>-1100000</v>
      </c>
    </row>
    <row r="2805" spans="1:13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</row>
    <row r="2806" spans="1:13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</row>
    <row r="2807" spans="1:13" x14ac:dyDescent="0.3">
      <c r="A2807" s="58">
        <v>2807</v>
      </c>
      <c r="B2807" s="264">
        <v>46041</v>
      </c>
      <c r="C2807" s="292" t="s">
        <v>1144</v>
      </c>
      <c r="E2807" s="292" t="s">
        <v>1198</v>
      </c>
      <c r="F2807" s="269" t="s">
        <v>1743</v>
      </c>
      <c r="G2807" s="265">
        <v>1200000</v>
      </c>
      <c r="H2807" s="269">
        <v>1</v>
      </c>
      <c r="K2807" s="265">
        <v>1200000</v>
      </c>
    </row>
    <row r="2808" spans="1:13" x14ac:dyDescent="0.3">
      <c r="A2808" s="58">
        <v>2808</v>
      </c>
      <c r="B2808" s="264">
        <v>46041</v>
      </c>
      <c r="C2808" s="292" t="s">
        <v>1464</v>
      </c>
      <c r="E2808" s="292" t="s">
        <v>4496</v>
      </c>
      <c r="L2808" s="265">
        <v>-1100000</v>
      </c>
    </row>
    <row r="2809" spans="1:13" x14ac:dyDescent="0.3">
      <c r="A2809" s="58">
        <v>2809</v>
      </c>
      <c r="B2809" s="264">
        <v>46038</v>
      </c>
      <c r="C2809" s="292" t="s">
        <v>3137</v>
      </c>
      <c r="E2809" s="292" t="s">
        <v>4726</v>
      </c>
      <c r="L2809" s="265">
        <v>-400000</v>
      </c>
    </row>
    <row r="2810" spans="1:13" x14ac:dyDescent="0.3">
      <c r="A2810" s="58">
        <v>2810</v>
      </c>
      <c r="B2810" s="264">
        <v>46042</v>
      </c>
      <c r="C2810" s="292" t="s">
        <v>2730</v>
      </c>
      <c r="E2810" s="292" t="s">
        <v>3712</v>
      </c>
      <c r="L2810" s="265">
        <v>-2150000</v>
      </c>
    </row>
    <row r="2811" spans="1:13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</row>
    <row r="2812" spans="1:13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</row>
    <row r="2813" spans="1:13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</row>
    <row r="2814" spans="1:13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</row>
    <row r="2815" spans="1:13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</row>
    <row r="2816" spans="1:13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</row>
    <row r="2817" spans="1:13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3" x14ac:dyDescent="0.3">
      <c r="A2818" s="58">
        <v>2818</v>
      </c>
      <c r="B2818" s="264">
        <v>46042</v>
      </c>
      <c r="C2818" s="292" t="s">
        <v>976</v>
      </c>
      <c r="E2818" s="292" t="s">
        <v>4253</v>
      </c>
      <c r="L2818" s="265">
        <v>-1870000</v>
      </c>
    </row>
    <row r="2819" spans="1:13" x14ac:dyDescent="0.3">
      <c r="A2819" s="58">
        <v>2819</v>
      </c>
      <c r="B2819" s="264">
        <v>46042</v>
      </c>
      <c r="C2819" s="292" t="s">
        <v>3948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</row>
    <row r="2820" spans="1:13" x14ac:dyDescent="0.3">
      <c r="A2820" s="58">
        <v>2820</v>
      </c>
      <c r="B2820" s="264">
        <v>46042</v>
      </c>
      <c r="C2820" s="292" t="s">
        <v>3948</v>
      </c>
      <c r="E2820" s="292" t="s">
        <v>4938</v>
      </c>
      <c r="L2820" s="265">
        <v>-150000</v>
      </c>
    </row>
    <row r="2821" spans="1:13" x14ac:dyDescent="0.3">
      <c r="A2821" s="58">
        <v>2821</v>
      </c>
      <c r="B2821" s="264">
        <v>46042</v>
      </c>
      <c r="C2821" s="292" t="s">
        <v>1713</v>
      </c>
      <c r="E2821" s="292" t="s">
        <v>4939</v>
      </c>
      <c r="F2821" s="269" t="s">
        <v>2387</v>
      </c>
      <c r="G2821" s="265">
        <v>850000</v>
      </c>
      <c r="H2821" s="269">
        <v>1</v>
      </c>
      <c r="K2821" s="265">
        <v>850000</v>
      </c>
    </row>
    <row r="2822" spans="1:13" x14ac:dyDescent="0.3">
      <c r="A2822" s="58">
        <v>2822</v>
      </c>
      <c r="B2822" s="264">
        <v>46043</v>
      </c>
      <c r="C2822" s="292" t="s">
        <v>1852</v>
      </c>
      <c r="E2822" s="292" t="s">
        <v>4941</v>
      </c>
      <c r="F2822" s="269" t="s">
        <v>4949</v>
      </c>
      <c r="G2822" s="265">
        <v>1200000</v>
      </c>
      <c r="H2822" s="269">
        <v>1</v>
      </c>
      <c r="K2822" s="265">
        <v>1200000</v>
      </c>
      <c r="M2822" s="292" t="s">
        <v>4942</v>
      </c>
    </row>
    <row r="2823" spans="1:13" x14ac:dyDescent="0.3">
      <c r="A2823" s="58">
        <v>2823</v>
      </c>
      <c r="B2823" s="264">
        <v>46043</v>
      </c>
      <c r="C2823" s="292" t="s">
        <v>4471</v>
      </c>
      <c r="E2823" s="292" t="s">
        <v>3566</v>
      </c>
      <c r="F2823" s="269" t="s">
        <v>3576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4945</v>
      </c>
    </row>
    <row r="2824" spans="1:13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</row>
    <row r="2825" spans="1:13" x14ac:dyDescent="0.3">
      <c r="A2825" s="58">
        <v>2825</v>
      </c>
      <c r="B2825" s="264">
        <v>46043</v>
      </c>
      <c r="C2825" s="292" t="s">
        <v>4012</v>
      </c>
      <c r="E2825" s="292" t="s">
        <v>3819</v>
      </c>
      <c r="F2825" s="269">
        <v>6058008122</v>
      </c>
      <c r="G2825" s="265">
        <v>400000</v>
      </c>
      <c r="H2825" s="269">
        <v>1</v>
      </c>
      <c r="K2825" s="265">
        <v>400000</v>
      </c>
    </row>
    <row r="2826" spans="1:13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</row>
    <row r="2827" spans="1:13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</row>
    <row r="2828" spans="1:13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</row>
    <row r="2829" spans="1:13" x14ac:dyDescent="0.3">
      <c r="A2829" s="58">
        <v>2829</v>
      </c>
      <c r="B2829" s="264">
        <v>46044</v>
      </c>
      <c r="C2829" s="292" t="s">
        <v>1532</v>
      </c>
      <c r="E2829" s="292" t="s">
        <v>3451</v>
      </c>
      <c r="F2829" s="269" t="s">
        <v>1202</v>
      </c>
      <c r="G2829" s="265">
        <v>600000</v>
      </c>
      <c r="H2829" s="269">
        <v>1</v>
      </c>
      <c r="K2829" s="265">
        <v>600000</v>
      </c>
    </row>
    <row r="2830" spans="1:13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</row>
    <row r="2831" spans="1:13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</row>
    <row r="2832" spans="1:13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</row>
    <row r="2833" spans="1:13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</row>
    <row r="2834" spans="1:13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</row>
    <row r="2835" spans="1:13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</row>
    <row r="2836" spans="1:13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</row>
    <row r="2837" spans="1:13" x14ac:dyDescent="0.3">
      <c r="A2837" s="58">
        <v>2837</v>
      </c>
      <c r="B2837" s="264">
        <v>46045</v>
      </c>
      <c r="C2837" s="292" t="s">
        <v>4953</v>
      </c>
      <c r="E2837" s="292" t="s">
        <v>3451</v>
      </c>
      <c r="F2837" s="269" t="s">
        <v>1202</v>
      </c>
      <c r="G2837" s="265">
        <v>600000</v>
      </c>
      <c r="H2837" s="269">
        <v>1</v>
      </c>
      <c r="K2837" s="265">
        <v>600000</v>
      </c>
    </row>
    <row r="2838" spans="1:13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4826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4960</v>
      </c>
    </row>
    <row r="2839" spans="1:13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4962</v>
      </c>
    </row>
    <row r="2840" spans="1:13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</row>
    <row r="2841" spans="1:13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</row>
    <row r="2842" spans="1:13" x14ac:dyDescent="0.3">
      <c r="A2842" s="58">
        <v>2842</v>
      </c>
      <c r="B2842" s="264">
        <v>46045</v>
      </c>
      <c r="C2842" s="292" t="s">
        <v>4964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</row>
    <row r="2843" spans="1:13" x14ac:dyDescent="0.3">
      <c r="A2843" s="58">
        <v>2843</v>
      </c>
      <c r="B2843" s="264">
        <v>46045</v>
      </c>
      <c r="C2843" s="292" t="s">
        <v>4964</v>
      </c>
      <c r="E2843" s="292" t="s">
        <v>4005</v>
      </c>
      <c r="F2843" s="269" t="s">
        <v>2207</v>
      </c>
      <c r="G2843" s="265">
        <v>300000</v>
      </c>
      <c r="H2843" s="269">
        <v>1</v>
      </c>
      <c r="K2843" s="265">
        <v>300000</v>
      </c>
    </row>
    <row r="2844" spans="1:13" x14ac:dyDescent="0.3">
      <c r="A2844" s="58">
        <v>2844</v>
      </c>
      <c r="B2844" s="264">
        <v>46045</v>
      </c>
      <c r="C2844" s="292" t="s">
        <v>4953</v>
      </c>
      <c r="E2844" s="292" t="s">
        <v>4966</v>
      </c>
      <c r="L2844" s="265">
        <v>-600000</v>
      </c>
    </row>
    <row r="2845" spans="1:13" x14ac:dyDescent="0.3">
      <c r="A2845" s="58">
        <v>2845</v>
      </c>
      <c r="B2845" s="264">
        <v>46045</v>
      </c>
      <c r="C2845" s="292" t="s">
        <v>1858</v>
      </c>
      <c r="E2845" s="292" t="s">
        <v>4840</v>
      </c>
      <c r="L2845" s="265">
        <v>-1100000</v>
      </c>
    </row>
    <row r="2846" spans="1:13" x14ac:dyDescent="0.3">
      <c r="A2846" s="58">
        <v>2846</v>
      </c>
      <c r="B2846" s="264">
        <v>46045</v>
      </c>
      <c r="C2846" s="292" t="s">
        <v>1382</v>
      </c>
      <c r="E2846" s="292" t="s">
        <v>4290</v>
      </c>
      <c r="L2846" s="265">
        <v>-1100000</v>
      </c>
    </row>
    <row r="2847" spans="1:13" x14ac:dyDescent="0.3">
      <c r="A2847" s="58">
        <v>2847</v>
      </c>
      <c r="B2847" s="264">
        <v>46045</v>
      </c>
      <c r="C2847" s="292" t="s">
        <v>1449</v>
      </c>
      <c r="E2847" s="292" t="s">
        <v>4967</v>
      </c>
      <c r="L2847" s="265">
        <v>-2720000</v>
      </c>
    </row>
    <row r="2848" spans="1:13" x14ac:dyDescent="0.3">
      <c r="A2848" s="58">
        <v>2848</v>
      </c>
      <c r="B2848" s="264">
        <v>46045</v>
      </c>
      <c r="C2848" s="292" t="s">
        <v>4012</v>
      </c>
      <c r="E2848" s="292" t="s">
        <v>4968</v>
      </c>
      <c r="L2848" s="265">
        <v>-400000</v>
      </c>
    </row>
    <row r="2849" spans="1:12" x14ac:dyDescent="0.3">
      <c r="A2849" s="58">
        <v>2849</v>
      </c>
      <c r="B2849" s="264">
        <v>46045</v>
      </c>
      <c r="C2849" s="292" t="s">
        <v>2777</v>
      </c>
      <c r="E2849" s="292" t="s">
        <v>4969</v>
      </c>
      <c r="L2849" s="265">
        <v>-650000</v>
      </c>
    </row>
    <row r="2850" spans="1:12" x14ac:dyDescent="0.3">
      <c r="A2850" s="58">
        <v>2850</v>
      </c>
      <c r="B2850" s="264">
        <v>46045</v>
      </c>
      <c r="C2850" s="292" t="s">
        <v>3189</v>
      </c>
      <c r="E2850" s="292" t="s">
        <v>4159</v>
      </c>
      <c r="L2850" s="265">
        <v>-250000</v>
      </c>
    </row>
    <row r="2851" spans="1:12" x14ac:dyDescent="0.3">
      <c r="A2851" s="58">
        <v>2851</v>
      </c>
      <c r="B2851" s="264">
        <v>46045</v>
      </c>
      <c r="C2851" s="292" t="s">
        <v>1016</v>
      </c>
      <c r="E2851" s="292" t="s">
        <v>4970</v>
      </c>
      <c r="L2851" s="265">
        <v>-500000</v>
      </c>
    </row>
    <row r="2852" spans="1:12" x14ac:dyDescent="0.3">
      <c r="A2852" s="58">
        <v>2852</v>
      </c>
      <c r="B2852" s="264">
        <v>46045</v>
      </c>
      <c r="C2852" s="292" t="s">
        <v>4471</v>
      </c>
      <c r="E2852" s="292" t="s">
        <v>2047</v>
      </c>
      <c r="L2852" s="265">
        <v>-2750000</v>
      </c>
    </row>
    <row r="2853" spans="1:12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</row>
    <row r="2854" spans="1:12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</row>
    <row r="2855" spans="1:12" x14ac:dyDescent="0.3">
      <c r="A2855" s="58">
        <v>2855</v>
      </c>
      <c r="B2855" s="264">
        <v>46046</v>
      </c>
      <c r="C2855" s="292" t="s">
        <v>2474</v>
      </c>
      <c r="E2855" s="292" t="s">
        <v>3851</v>
      </c>
      <c r="L2855" s="265">
        <v>-300000</v>
      </c>
    </row>
    <row r="2856" spans="1:12" x14ac:dyDescent="0.3">
      <c r="A2856" s="58">
        <v>2856</v>
      </c>
      <c r="B2856" s="264">
        <v>46046</v>
      </c>
      <c r="C2856" s="292" t="s">
        <v>1297</v>
      </c>
      <c r="E2856" s="292" t="s">
        <v>4141</v>
      </c>
      <c r="L2856" s="265">
        <v>-1815000</v>
      </c>
    </row>
    <row r="2857" spans="1:12" x14ac:dyDescent="0.3">
      <c r="A2857" s="58">
        <v>2857</v>
      </c>
      <c r="B2857" s="264">
        <v>46046</v>
      </c>
      <c r="C2857" s="292" t="s">
        <v>1460</v>
      </c>
      <c r="E2857" s="292" t="s">
        <v>4466</v>
      </c>
      <c r="L2857" s="265">
        <v>-150000</v>
      </c>
    </row>
    <row r="2858" spans="1:12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</row>
    <row r="2859" spans="1:12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</row>
    <row r="2860" spans="1:12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</row>
    <row r="2861" spans="1:12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</row>
    <row r="2862" spans="1:12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</row>
    <row r="2863" spans="1:12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</row>
    <row r="2864" spans="1:12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</row>
    <row r="2865" spans="1:12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</row>
    <row r="2866" spans="1:12" x14ac:dyDescent="0.3">
      <c r="A2866" s="58">
        <v>2866</v>
      </c>
      <c r="B2866" s="264">
        <v>46048</v>
      </c>
      <c r="C2866" s="292" t="s">
        <v>1390</v>
      </c>
      <c r="E2866" s="292" t="s">
        <v>4979</v>
      </c>
      <c r="F2866" s="269">
        <v>6058011022</v>
      </c>
      <c r="G2866" s="265">
        <v>1700000</v>
      </c>
      <c r="H2866" s="269">
        <v>1</v>
      </c>
      <c r="K2866" s="265">
        <v>1700000</v>
      </c>
    </row>
    <row r="2867" spans="1:12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</row>
    <row r="2868" spans="1:12" x14ac:dyDescent="0.3">
      <c r="A2868" s="58">
        <v>2868</v>
      </c>
      <c r="B2868" s="264">
        <v>46048</v>
      </c>
      <c r="C2868" s="292" t="s">
        <v>985</v>
      </c>
      <c r="E2868" s="292" t="s">
        <v>4983</v>
      </c>
      <c r="L2868" s="265">
        <v>-715000</v>
      </c>
    </row>
    <row r="2869" spans="1:12" x14ac:dyDescent="0.3">
      <c r="A2869" s="58">
        <v>2869</v>
      </c>
      <c r="B2869" s="264">
        <v>46049</v>
      </c>
      <c r="C2869" s="292" t="s">
        <v>1545</v>
      </c>
      <c r="E2869" s="292" t="s">
        <v>4525</v>
      </c>
      <c r="L2869" s="265">
        <v>-1870000</v>
      </c>
    </row>
    <row r="2870" spans="1:12" x14ac:dyDescent="0.3">
      <c r="A2870" s="58">
        <v>2870</v>
      </c>
      <c r="B2870" s="264">
        <v>46049</v>
      </c>
      <c r="C2870" s="292" t="s">
        <v>1051</v>
      </c>
      <c r="E2870" s="292" t="s">
        <v>3831</v>
      </c>
      <c r="L2870" s="265">
        <v>-580000</v>
      </c>
    </row>
    <row r="2871" spans="1:12" x14ac:dyDescent="0.3">
      <c r="A2871" s="58">
        <v>2871</v>
      </c>
      <c r="B2871" s="264">
        <v>46049</v>
      </c>
      <c r="C2871" s="292" t="s">
        <v>2611</v>
      </c>
      <c r="E2871" s="292" t="s">
        <v>3823</v>
      </c>
      <c r="L2871" s="265">
        <v>-1870000</v>
      </c>
    </row>
    <row r="2872" spans="1:12" x14ac:dyDescent="0.3">
      <c r="A2872" s="58">
        <v>2872</v>
      </c>
      <c r="B2872" s="264">
        <v>46049</v>
      </c>
      <c r="C2872" s="292" t="s">
        <v>1852</v>
      </c>
      <c r="E2872" s="292" t="s">
        <v>4984</v>
      </c>
      <c r="L2872" s="265">
        <v>-1200000</v>
      </c>
    </row>
    <row r="2873" spans="1:12" x14ac:dyDescent="0.3">
      <c r="A2873" s="58">
        <v>2873</v>
      </c>
      <c r="B2873" s="264">
        <v>46049</v>
      </c>
      <c r="C2873" s="292" t="s">
        <v>4985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</row>
    <row r="2874" spans="1:12" x14ac:dyDescent="0.3">
      <c r="A2874" s="58">
        <v>2874</v>
      </c>
      <c r="B2874" s="264">
        <v>46049</v>
      </c>
      <c r="C2874" s="292" t="s">
        <v>4985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</row>
    <row r="2875" spans="1:12" x14ac:dyDescent="0.3">
      <c r="A2875" s="58">
        <v>2875</v>
      </c>
      <c r="B2875" s="264">
        <v>46049</v>
      </c>
      <c r="C2875" s="292" t="s">
        <v>4985</v>
      </c>
      <c r="E2875" s="292" t="s">
        <v>4005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</row>
    <row r="2876" spans="1:12" x14ac:dyDescent="0.3">
      <c r="A2876" s="58">
        <v>2876</v>
      </c>
      <c r="B2876" s="264">
        <v>46049</v>
      </c>
      <c r="C2876" s="292" t="s">
        <v>4391</v>
      </c>
      <c r="E2876" s="292" t="s">
        <v>4816</v>
      </c>
      <c r="F2876" s="269" t="s">
        <v>4815</v>
      </c>
      <c r="G2876" s="265">
        <v>1400000</v>
      </c>
      <c r="H2876" s="269">
        <v>1</v>
      </c>
      <c r="J2876" s="266">
        <v>140000</v>
      </c>
      <c r="K2876" s="265">
        <v>1540000</v>
      </c>
    </row>
    <row r="2877" spans="1:12" x14ac:dyDescent="0.3">
      <c r="A2877" s="58">
        <v>2877</v>
      </c>
      <c r="B2877" s="264">
        <v>46049</v>
      </c>
      <c r="C2877" s="292" t="s">
        <v>4391</v>
      </c>
      <c r="E2877" s="292" t="s">
        <v>4989</v>
      </c>
      <c r="G2877" s="265">
        <v>300000</v>
      </c>
      <c r="H2877" s="269">
        <v>1</v>
      </c>
      <c r="J2877" s="266">
        <v>30000</v>
      </c>
      <c r="K2877" s="265">
        <v>330000</v>
      </c>
    </row>
    <row r="2878" spans="1:12" x14ac:dyDescent="0.3">
      <c r="A2878" s="58">
        <v>2878</v>
      </c>
      <c r="B2878" s="264">
        <v>46049</v>
      </c>
      <c r="C2878" s="292" t="s">
        <v>4391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</row>
    <row r="2879" spans="1:12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</row>
    <row r="2880" spans="1:12" x14ac:dyDescent="0.3">
      <c r="A2880" s="58">
        <v>2880</v>
      </c>
      <c r="B2880" s="264">
        <v>46049</v>
      </c>
      <c r="C2880" s="292" t="s">
        <v>1297</v>
      </c>
      <c r="E2880" s="292" t="s">
        <v>3451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</row>
    <row r="2881" spans="1:12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</row>
    <row r="2882" spans="1:12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</row>
    <row r="2883" spans="1:12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</row>
    <row r="2884" spans="1:12" x14ac:dyDescent="0.3">
      <c r="A2884" s="58">
        <v>2884</v>
      </c>
      <c r="B2884" s="264">
        <v>46049</v>
      </c>
      <c r="C2884" s="292" t="s">
        <v>4985</v>
      </c>
      <c r="E2884" s="292" t="s">
        <v>4995</v>
      </c>
      <c r="L2884" s="265">
        <v>-2035000</v>
      </c>
    </row>
    <row r="2885" spans="1:12" x14ac:dyDescent="0.3">
      <c r="A2885" s="58">
        <v>2885</v>
      </c>
      <c r="B2885" s="264">
        <v>46049</v>
      </c>
      <c r="C2885" s="292" t="s">
        <v>4391</v>
      </c>
      <c r="E2885" s="292" t="s">
        <v>4996</v>
      </c>
      <c r="L2885" s="265">
        <v>-1760000</v>
      </c>
    </row>
    <row r="2886" spans="1:12" x14ac:dyDescent="0.3">
      <c r="A2886" s="58">
        <v>2886</v>
      </c>
      <c r="B2886" s="264">
        <v>46049</v>
      </c>
      <c r="C2886" s="292" t="s">
        <v>4964</v>
      </c>
      <c r="E2886" s="292" t="s">
        <v>4998</v>
      </c>
      <c r="L2886" s="265">
        <v>-350000</v>
      </c>
    </row>
    <row r="2887" spans="1:12" x14ac:dyDescent="0.3">
      <c r="A2887" s="58">
        <v>2887</v>
      </c>
      <c r="B2887" s="264">
        <v>46050</v>
      </c>
      <c r="C2887" s="292" t="s">
        <v>1297</v>
      </c>
      <c r="E2887" s="292" t="s">
        <v>4141</v>
      </c>
      <c r="L2887" s="265">
        <v>-737000</v>
      </c>
    </row>
    <row r="2888" spans="1:12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</row>
    <row r="2889" spans="1:12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</row>
    <row r="2890" spans="1:12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</row>
    <row r="2891" spans="1:12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</row>
    <row r="2892" spans="1:12" x14ac:dyDescent="0.3">
      <c r="A2892" s="58">
        <v>2892</v>
      </c>
      <c r="B2892" s="264">
        <v>46050</v>
      </c>
      <c r="C2892" s="292" t="s">
        <v>1571</v>
      </c>
      <c r="E2892" s="292" t="s">
        <v>4890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2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2" x14ac:dyDescent="0.3">
      <c r="A2894" s="58">
        <v>2894</v>
      </c>
      <c r="B2894" s="264">
        <v>46050</v>
      </c>
      <c r="C2894" s="292" t="s">
        <v>3902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</row>
    <row r="2895" spans="1:12" x14ac:dyDescent="0.3">
      <c r="A2895" s="58">
        <v>2895</v>
      </c>
      <c r="B2895" s="264">
        <v>46050</v>
      </c>
      <c r="C2895" s="292" t="s">
        <v>3902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</row>
  </sheetData>
  <autoFilter ref="A1:K2684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4367</v>
      </c>
    </row>
    <row r="4" spans="1:1" x14ac:dyDescent="0.3">
      <c r="A4" s="306" t="s">
        <v>4369</v>
      </c>
    </row>
    <row r="5" spans="1:1" x14ac:dyDescent="0.3">
      <c r="A5" s="306" t="s">
        <v>4370</v>
      </c>
    </row>
    <row r="6" spans="1:1" x14ac:dyDescent="0.3">
      <c r="A6" s="306" t="s">
        <v>4371</v>
      </c>
    </row>
    <row r="7" spans="1:1" x14ac:dyDescent="0.3">
      <c r="A7" s="306" t="s">
        <v>4372</v>
      </c>
    </row>
    <row r="8" spans="1:1" x14ac:dyDescent="0.3">
      <c r="A8" s="306" t="s">
        <v>4373</v>
      </c>
    </row>
    <row r="9" spans="1:1" x14ac:dyDescent="0.3">
      <c r="A9" s="306" t="s">
        <v>4374</v>
      </c>
    </row>
    <row r="10" spans="1:1" x14ac:dyDescent="0.3">
      <c r="A10" s="306" t="s">
        <v>4375</v>
      </c>
    </row>
    <row r="11" spans="1:1" x14ac:dyDescent="0.3">
      <c r="A11" s="306" t="s">
        <v>4376</v>
      </c>
    </row>
    <row r="12" spans="1:1" x14ac:dyDescent="0.3">
      <c r="A12" s="306" t="s">
        <v>4377</v>
      </c>
    </row>
    <row r="13" spans="1:1" x14ac:dyDescent="0.3">
      <c r="A13" s="306" t="s">
        <v>4378</v>
      </c>
    </row>
    <row r="14" spans="1:1" x14ac:dyDescent="0.3">
      <c r="A14" s="306" t="s">
        <v>4368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C6" sqref="C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46051</v>
      </c>
      <c r="B3" s="235" t="s">
        <v>1123</v>
      </c>
      <c r="C3" s="286">
        <f>SUMIF($B:$B,A3,I:I)</f>
        <v>2480000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2344500</v>
      </c>
      <c r="H3" s="247"/>
      <c r="I3" s="240"/>
      <c r="J3" s="69"/>
      <c r="K3" s="67"/>
    </row>
    <row r="4" spans="1:16" ht="15.95" customHeight="1" x14ac:dyDescent="0.3">
      <c r="A4" s="241">
        <f>MONTH(A3)</f>
        <v>1</v>
      </c>
      <c r="B4" s="235" t="s">
        <v>1124</v>
      </c>
      <c r="C4" s="236">
        <f>SUMIFS($I:$I,$B:$B,"&gt;="&amp;DATE(A5,A4,1),$B:$B,"&lt;="&amp;EOMONTH(DATE(A5,A4,1),0))</f>
        <v>103277000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2663</v>
      </c>
      <c r="B9" s="94">
        <v>46024</v>
      </c>
      <c r="C9" s="85" t="s">
        <v>1532</v>
      </c>
      <c r="D9" s="112" t="s">
        <v>3765</v>
      </c>
      <c r="E9" s="79"/>
      <c r="F9" s="224"/>
      <c r="H9" s="128"/>
      <c r="J9" s="80">
        <v>-5950000</v>
      </c>
      <c r="M9" s="54"/>
      <c r="N9" s="54"/>
      <c r="O9" s="54"/>
      <c r="P9" s="54"/>
    </row>
    <row r="10" spans="1:16" ht="18" customHeight="1" x14ac:dyDescent="0.3">
      <c r="A10" s="89">
        <v>2664</v>
      </c>
      <c r="B10" s="94">
        <v>46024</v>
      </c>
      <c r="C10" s="85" t="s">
        <v>1577</v>
      </c>
      <c r="D10" s="112" t="s">
        <v>4443</v>
      </c>
      <c r="E10" s="79"/>
      <c r="F10" s="224"/>
      <c r="H10" s="128"/>
      <c r="J10" s="80">
        <v>-825000</v>
      </c>
      <c r="M10" s="54"/>
      <c r="N10" s="54"/>
      <c r="O10" s="54"/>
      <c r="P10" s="54"/>
    </row>
    <row r="11" spans="1:16" ht="18" customHeight="1" x14ac:dyDescent="0.3">
      <c r="A11" s="89">
        <v>2665</v>
      </c>
      <c r="B11" s="94">
        <v>46024</v>
      </c>
      <c r="C11" s="85" t="s">
        <v>1013</v>
      </c>
      <c r="D11" s="112" t="s">
        <v>3799</v>
      </c>
      <c r="E11" s="79"/>
      <c r="F11" s="224"/>
      <c r="H11" s="128"/>
      <c r="J11" s="80">
        <v>-2090000</v>
      </c>
      <c r="M11" s="54"/>
      <c r="N11" s="54"/>
      <c r="O11" s="54"/>
      <c r="P11" s="54"/>
    </row>
    <row r="12" spans="1:16" ht="18" customHeight="1" x14ac:dyDescent="0.3">
      <c r="A12" s="89">
        <v>2667</v>
      </c>
      <c r="B12" s="94">
        <v>46024</v>
      </c>
      <c r="C12" s="85" t="s">
        <v>1796</v>
      </c>
      <c r="D12" s="112" t="s">
        <v>3724</v>
      </c>
      <c r="E12" s="79"/>
      <c r="F12" s="224"/>
      <c r="H12" s="128"/>
      <c r="J12" s="80">
        <v>-3740000</v>
      </c>
      <c r="M12" s="54"/>
      <c r="N12" s="54"/>
      <c r="O12" s="54"/>
      <c r="P12" s="54"/>
    </row>
    <row r="13" spans="1:16" ht="18" customHeight="1" x14ac:dyDescent="0.3">
      <c r="A13" s="89">
        <v>2668</v>
      </c>
      <c r="B13" s="94">
        <v>46024</v>
      </c>
      <c r="C13" s="85" t="s">
        <v>4776</v>
      </c>
      <c r="D13" s="112" t="s">
        <v>1793</v>
      </c>
      <c r="E13" s="78"/>
      <c r="F13" s="80">
        <v>1500000</v>
      </c>
      <c r="G13" s="85">
        <v>1</v>
      </c>
      <c r="I13" s="80">
        <v>1500000</v>
      </c>
      <c r="M13" s="54"/>
      <c r="N13" s="54"/>
      <c r="O13" s="54"/>
      <c r="P13" s="54"/>
    </row>
    <row r="14" spans="1:16" ht="18" customHeight="1" x14ac:dyDescent="0.3">
      <c r="A14" s="89">
        <v>2669</v>
      </c>
      <c r="B14" s="94">
        <v>46024</v>
      </c>
      <c r="C14" s="85" t="s">
        <v>1051</v>
      </c>
      <c r="D14" s="112" t="s">
        <v>1200</v>
      </c>
      <c r="E14" s="79"/>
      <c r="F14" s="224">
        <v>1200000</v>
      </c>
      <c r="G14" s="85">
        <v>1</v>
      </c>
      <c r="H14" s="128"/>
      <c r="I14" s="80">
        <v>1200000</v>
      </c>
      <c r="M14" s="54"/>
      <c r="N14" s="54"/>
      <c r="O14" s="54"/>
      <c r="P14" s="54"/>
    </row>
    <row r="15" spans="1:16" ht="18" customHeight="1" x14ac:dyDescent="0.3">
      <c r="A15" s="89">
        <v>2670</v>
      </c>
      <c r="B15" s="94">
        <v>46024</v>
      </c>
      <c r="C15" s="85" t="s">
        <v>4779</v>
      </c>
      <c r="D15" s="112" t="s">
        <v>1884</v>
      </c>
      <c r="E15" s="78"/>
      <c r="F15" s="80">
        <v>300000</v>
      </c>
      <c r="G15" s="85">
        <v>1</v>
      </c>
      <c r="I15" s="80">
        <v>300000</v>
      </c>
      <c r="M15" s="293"/>
      <c r="N15" s="54"/>
      <c r="O15" s="54"/>
      <c r="P15" s="54"/>
    </row>
    <row r="16" spans="1:16" ht="18" customHeight="1" x14ac:dyDescent="0.3">
      <c r="A16" s="82">
        <v>2671</v>
      </c>
      <c r="B16" s="93">
        <v>46024</v>
      </c>
      <c r="C16" s="83" t="s">
        <v>1587</v>
      </c>
      <c r="D16" s="113" t="s">
        <v>3933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2672</v>
      </c>
      <c r="B17" s="94">
        <v>46024</v>
      </c>
      <c r="C17" s="85" t="s">
        <v>1587</v>
      </c>
      <c r="D17" s="112" t="s">
        <v>2180</v>
      </c>
      <c r="E17" s="78"/>
      <c r="F17" s="80">
        <v>75000</v>
      </c>
      <c r="G17" s="85">
        <v>1</v>
      </c>
      <c r="I17" s="80">
        <v>75000</v>
      </c>
      <c r="M17" s="54"/>
      <c r="N17" s="54"/>
      <c r="O17" s="54"/>
      <c r="P17" s="54"/>
    </row>
    <row r="18" spans="1:16" s="68" customFormat="1" ht="18" customHeight="1" x14ac:dyDescent="0.3">
      <c r="A18" s="89">
        <v>2673</v>
      </c>
      <c r="B18" s="94">
        <v>46024</v>
      </c>
      <c r="C18" s="85" t="s">
        <v>1587</v>
      </c>
      <c r="D18" s="112" t="s">
        <v>2181</v>
      </c>
      <c r="E18" s="79"/>
      <c r="F18" s="224">
        <v>55000</v>
      </c>
      <c r="G18" s="85">
        <v>1</v>
      </c>
      <c r="H18" s="128"/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2674</v>
      </c>
      <c r="B19" s="94">
        <v>46024</v>
      </c>
      <c r="C19" s="85" t="s">
        <v>1587</v>
      </c>
      <c r="D19" s="112" t="s">
        <v>2182</v>
      </c>
      <c r="E19" s="78"/>
      <c r="F19" s="80">
        <v>10000</v>
      </c>
      <c r="G19" s="85">
        <v>2</v>
      </c>
      <c r="H19" s="126"/>
      <c r="I19" s="80">
        <v>20000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2675</v>
      </c>
      <c r="B20" s="94">
        <v>46024</v>
      </c>
      <c r="C20" s="85" t="s">
        <v>3885</v>
      </c>
      <c r="D20" s="112" t="s">
        <v>1526</v>
      </c>
      <c r="E20" s="79"/>
      <c r="F20" s="224">
        <v>200000</v>
      </c>
      <c r="G20" s="85">
        <v>2</v>
      </c>
      <c r="H20" s="128">
        <v>40000</v>
      </c>
      <c r="I20" s="80">
        <v>440000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2676</v>
      </c>
      <c r="B21" s="94">
        <v>46024</v>
      </c>
      <c r="C21" s="85" t="s">
        <v>1447</v>
      </c>
      <c r="D21" s="112" t="s">
        <v>2372</v>
      </c>
      <c r="E21" s="79"/>
      <c r="F21" s="224">
        <v>950000</v>
      </c>
      <c r="G21" s="85">
        <v>1</v>
      </c>
      <c r="H21" s="128"/>
      <c r="I21" s="80">
        <v>950000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2677</v>
      </c>
      <c r="B22" s="94">
        <v>46024</v>
      </c>
      <c r="C22" s="85" t="s">
        <v>1738</v>
      </c>
      <c r="D22" s="112" t="s">
        <v>2180</v>
      </c>
      <c r="E22" s="78"/>
      <c r="F22" s="80">
        <v>75000</v>
      </c>
      <c r="G22" s="85">
        <v>2</v>
      </c>
      <c r="H22" s="126">
        <v>15000</v>
      </c>
      <c r="I22" s="80">
        <v>165000</v>
      </c>
      <c r="J22" s="80"/>
      <c r="K22" s="69"/>
      <c r="L22" s="67"/>
    </row>
    <row r="23" spans="1:16" s="68" customFormat="1" ht="18" customHeight="1" x14ac:dyDescent="0.3">
      <c r="A23" s="89">
        <v>2678</v>
      </c>
      <c r="B23" s="94">
        <v>46024</v>
      </c>
      <c r="C23" s="85" t="s">
        <v>1738</v>
      </c>
      <c r="D23" s="112" t="s">
        <v>2178</v>
      </c>
      <c r="E23" s="78"/>
      <c r="F23" s="80">
        <v>130000</v>
      </c>
      <c r="G23" s="85">
        <v>1</v>
      </c>
      <c r="H23" s="126">
        <v>13000</v>
      </c>
      <c r="I23" s="80">
        <v>143000</v>
      </c>
      <c r="J23" s="80"/>
      <c r="K23" s="69"/>
      <c r="L23" s="67"/>
    </row>
    <row r="24" spans="1:16" s="68" customFormat="1" ht="18" customHeight="1" x14ac:dyDescent="0.3">
      <c r="A24" s="89">
        <v>2679</v>
      </c>
      <c r="B24" s="94">
        <v>46024</v>
      </c>
      <c r="C24" s="85" t="s">
        <v>1738</v>
      </c>
      <c r="D24" s="112" t="s">
        <v>2180</v>
      </c>
      <c r="E24" s="78"/>
      <c r="F24" s="80">
        <v>110000</v>
      </c>
      <c r="G24" s="85">
        <v>2</v>
      </c>
      <c r="H24" s="126">
        <v>22000</v>
      </c>
      <c r="I24" s="80">
        <v>242000</v>
      </c>
      <c r="J24" s="80"/>
      <c r="K24" s="69"/>
      <c r="L24" s="67"/>
    </row>
    <row r="25" spans="1:16" ht="18" customHeight="1" x14ac:dyDescent="0.3">
      <c r="A25" s="89">
        <v>2680</v>
      </c>
      <c r="B25" s="94">
        <v>46024</v>
      </c>
      <c r="C25" s="85" t="s">
        <v>1738</v>
      </c>
      <c r="D25" s="112" t="s">
        <v>1510</v>
      </c>
      <c r="E25" s="78"/>
      <c r="F25" s="80">
        <v>20000</v>
      </c>
      <c r="G25" s="85">
        <v>1</v>
      </c>
      <c r="H25" s="126">
        <v>2000</v>
      </c>
      <c r="I25" s="80">
        <v>22000</v>
      </c>
    </row>
    <row r="26" spans="1:16" ht="18" customHeight="1" x14ac:dyDescent="0.3">
      <c r="A26" s="89">
        <v>2681</v>
      </c>
      <c r="B26" s="94">
        <v>46024</v>
      </c>
      <c r="C26" s="85" t="s">
        <v>4776</v>
      </c>
      <c r="D26" s="112" t="s">
        <v>4789</v>
      </c>
      <c r="E26" s="78"/>
      <c r="F26" s="80"/>
      <c r="J26" s="80">
        <v>-1500000</v>
      </c>
    </row>
    <row r="27" spans="1:16" ht="18" customHeight="1" x14ac:dyDescent="0.3">
      <c r="A27" s="89">
        <v>2682</v>
      </c>
      <c r="B27" s="94">
        <v>46024</v>
      </c>
      <c r="C27" s="85" t="s">
        <v>4779</v>
      </c>
      <c r="D27" s="112" t="s">
        <v>4790</v>
      </c>
      <c r="E27" s="78"/>
      <c r="F27" s="80"/>
      <c r="J27" s="80">
        <v>-300000</v>
      </c>
    </row>
    <row r="28" spans="1:16" ht="18" customHeight="1" x14ac:dyDescent="0.3">
      <c r="A28" s="89">
        <v>2683</v>
      </c>
      <c r="B28" s="94">
        <v>46025</v>
      </c>
      <c r="C28" s="85" t="s">
        <v>1044</v>
      </c>
      <c r="D28" s="112" t="s">
        <v>1944</v>
      </c>
      <c r="E28" s="78"/>
      <c r="F28" s="80">
        <v>100000</v>
      </c>
      <c r="G28" s="85">
        <v>1</v>
      </c>
      <c r="I28" s="80">
        <v>100000</v>
      </c>
    </row>
    <row r="29" spans="1:16" ht="18" customHeight="1" x14ac:dyDescent="0.3">
      <c r="A29" s="89">
        <v>2684</v>
      </c>
      <c r="B29" s="94">
        <v>46027</v>
      </c>
      <c r="C29" s="85" t="s">
        <v>1051</v>
      </c>
      <c r="D29" s="112" t="s">
        <v>3831</v>
      </c>
      <c r="E29" s="78"/>
      <c r="F29" s="80"/>
      <c r="J29" s="80">
        <v>-1200000</v>
      </c>
    </row>
    <row r="30" spans="1:16" ht="18" customHeight="1" x14ac:dyDescent="0.3">
      <c r="A30" s="89">
        <v>2685</v>
      </c>
      <c r="B30" s="94">
        <v>46027</v>
      </c>
      <c r="C30" s="85" t="s">
        <v>3065</v>
      </c>
      <c r="D30" s="112" t="s">
        <v>4793</v>
      </c>
      <c r="E30" s="78"/>
      <c r="F30" s="80">
        <v>1200000</v>
      </c>
      <c r="G30" s="85">
        <v>1</v>
      </c>
      <c r="I30" s="80">
        <v>1200000</v>
      </c>
    </row>
    <row r="31" spans="1:16" ht="18" customHeight="1" x14ac:dyDescent="0.3">
      <c r="A31" s="89">
        <v>2686</v>
      </c>
      <c r="B31" s="94">
        <v>46027</v>
      </c>
      <c r="C31" s="85" t="s">
        <v>1589</v>
      </c>
      <c r="D31" s="112" t="s">
        <v>1198</v>
      </c>
      <c r="E31" s="78"/>
      <c r="F31" s="80">
        <v>1000000</v>
      </c>
      <c r="G31" s="85">
        <v>1</v>
      </c>
      <c r="I31" s="80">
        <v>1000000</v>
      </c>
    </row>
    <row r="32" spans="1:16" ht="18" customHeight="1" x14ac:dyDescent="0.3">
      <c r="A32" s="89">
        <v>2687</v>
      </c>
      <c r="B32" s="94">
        <v>46027</v>
      </c>
      <c r="C32" s="85" t="s">
        <v>1589</v>
      </c>
      <c r="D32" s="112" t="s">
        <v>1487</v>
      </c>
      <c r="E32" s="78"/>
      <c r="F32" s="80">
        <v>350000</v>
      </c>
      <c r="G32" s="85">
        <v>1</v>
      </c>
      <c r="I32" s="80">
        <v>350000</v>
      </c>
    </row>
    <row r="33" spans="1:10" ht="18" customHeight="1" x14ac:dyDescent="0.3">
      <c r="A33" s="89">
        <v>2688</v>
      </c>
      <c r="B33" s="94">
        <v>46027</v>
      </c>
      <c r="C33" s="85" t="s">
        <v>1781</v>
      </c>
      <c r="D33" s="112" t="s">
        <v>1734</v>
      </c>
      <c r="E33" s="79"/>
      <c r="F33" s="224">
        <v>450000</v>
      </c>
      <c r="G33" s="85">
        <v>1</v>
      </c>
      <c r="H33" s="128"/>
      <c r="I33" s="80">
        <v>450000</v>
      </c>
    </row>
    <row r="34" spans="1:10" ht="18" customHeight="1" x14ac:dyDescent="0.3">
      <c r="A34" s="82">
        <v>2689</v>
      </c>
      <c r="B34" s="93">
        <v>46027</v>
      </c>
      <c r="C34" s="83" t="s">
        <v>1464</v>
      </c>
      <c r="D34" s="113" t="s">
        <v>4797</v>
      </c>
      <c r="F34" s="120">
        <v>100000</v>
      </c>
      <c r="G34" s="85">
        <v>1</v>
      </c>
      <c r="I34" s="80">
        <v>100000</v>
      </c>
    </row>
    <row r="35" spans="1:10" ht="18" customHeight="1" x14ac:dyDescent="0.3">
      <c r="A35" s="82">
        <v>2690</v>
      </c>
      <c r="B35" s="93">
        <v>46027</v>
      </c>
      <c r="C35" s="83" t="s">
        <v>2138</v>
      </c>
      <c r="D35" s="113" t="s">
        <v>1708</v>
      </c>
      <c r="F35" s="120">
        <v>150000</v>
      </c>
      <c r="G35" s="85">
        <v>4</v>
      </c>
      <c r="I35" s="80">
        <v>600000</v>
      </c>
    </row>
    <row r="36" spans="1:10" ht="18" customHeight="1" x14ac:dyDescent="0.3">
      <c r="A36" s="82">
        <v>2691</v>
      </c>
      <c r="B36" s="93">
        <v>46027</v>
      </c>
      <c r="C36" s="83" t="s">
        <v>1144</v>
      </c>
      <c r="D36" s="113" t="s">
        <v>1708</v>
      </c>
      <c r="F36" s="120">
        <v>150000</v>
      </c>
      <c r="G36" s="85">
        <v>1</v>
      </c>
      <c r="I36" s="80">
        <v>150000</v>
      </c>
    </row>
    <row r="37" spans="1:10" ht="18" customHeight="1" x14ac:dyDescent="0.3">
      <c r="A37" s="82">
        <v>2692</v>
      </c>
      <c r="B37" s="93">
        <v>46027</v>
      </c>
      <c r="C37" s="83" t="s">
        <v>1144</v>
      </c>
      <c r="D37" s="113" t="s">
        <v>1510</v>
      </c>
      <c r="F37" s="120">
        <v>20000</v>
      </c>
      <c r="G37" s="85">
        <v>1</v>
      </c>
      <c r="I37" s="80">
        <v>20000</v>
      </c>
    </row>
    <row r="38" spans="1:10" ht="18" customHeight="1" x14ac:dyDescent="0.3">
      <c r="A38" s="82">
        <v>2693</v>
      </c>
      <c r="B38" s="93">
        <v>46027</v>
      </c>
      <c r="C38" s="83" t="s">
        <v>3065</v>
      </c>
      <c r="D38" s="113" t="s">
        <v>4804</v>
      </c>
      <c r="J38" s="80">
        <v>-1200000</v>
      </c>
    </row>
    <row r="39" spans="1:10" ht="18" customHeight="1" x14ac:dyDescent="0.3">
      <c r="A39" s="82">
        <v>2694</v>
      </c>
      <c r="B39" s="93">
        <v>46028</v>
      </c>
      <c r="C39" s="83" t="s">
        <v>1738</v>
      </c>
      <c r="D39" s="113" t="s">
        <v>4805</v>
      </c>
      <c r="J39" s="80">
        <v>-2458500</v>
      </c>
    </row>
    <row r="40" spans="1:10" ht="18" customHeight="1" x14ac:dyDescent="0.3">
      <c r="A40" s="82">
        <v>2695</v>
      </c>
      <c r="B40" s="93">
        <v>46028</v>
      </c>
      <c r="C40" s="83" t="s">
        <v>1589</v>
      </c>
      <c r="D40" s="113" t="s">
        <v>3849</v>
      </c>
      <c r="J40" s="80">
        <v>-1350000</v>
      </c>
    </row>
    <row r="41" spans="1:10" ht="18" customHeight="1" x14ac:dyDescent="0.3">
      <c r="A41" s="82">
        <v>2696</v>
      </c>
      <c r="B41" s="93">
        <v>46028</v>
      </c>
      <c r="C41" s="83" t="s">
        <v>2590</v>
      </c>
      <c r="D41" s="113" t="s">
        <v>4314</v>
      </c>
      <c r="J41" s="80">
        <v>-420000</v>
      </c>
    </row>
    <row r="42" spans="1:10" ht="18" customHeight="1" x14ac:dyDescent="0.3">
      <c r="A42" s="82">
        <v>2697</v>
      </c>
      <c r="B42" s="94">
        <v>46028</v>
      </c>
      <c r="C42" s="85" t="s">
        <v>2138</v>
      </c>
      <c r="D42" s="112" t="s">
        <v>4809</v>
      </c>
      <c r="E42" s="78"/>
      <c r="F42" s="80"/>
      <c r="J42" s="80">
        <v>-600000</v>
      </c>
    </row>
    <row r="43" spans="1:10" ht="18" customHeight="1" x14ac:dyDescent="0.3">
      <c r="A43" s="89">
        <v>2698</v>
      </c>
      <c r="B43" s="94">
        <v>46028</v>
      </c>
      <c r="C43" s="85" t="s">
        <v>976</v>
      </c>
      <c r="D43" s="112" t="s">
        <v>3984</v>
      </c>
      <c r="E43" s="79"/>
      <c r="F43" s="224">
        <v>1272728</v>
      </c>
      <c r="G43" s="85">
        <v>1</v>
      </c>
      <c r="H43" s="128">
        <v>127273</v>
      </c>
      <c r="I43" s="80">
        <v>1400001</v>
      </c>
    </row>
    <row r="44" spans="1:10" ht="18" customHeight="1" x14ac:dyDescent="0.3">
      <c r="A44" s="82">
        <v>2699</v>
      </c>
      <c r="B44" s="94">
        <v>46028</v>
      </c>
      <c r="C44" s="85" t="s">
        <v>976</v>
      </c>
      <c r="D44" s="112">
        <v>-1</v>
      </c>
      <c r="E44" s="78"/>
      <c r="F44" s="80">
        <v>-1</v>
      </c>
      <c r="G44" s="85">
        <v>1</v>
      </c>
      <c r="I44" s="80">
        <v>-1</v>
      </c>
    </row>
    <row r="45" spans="1:10" ht="18" customHeight="1" x14ac:dyDescent="0.3">
      <c r="A45" s="82">
        <v>2700</v>
      </c>
      <c r="B45" s="94">
        <v>46028</v>
      </c>
      <c r="C45" s="85" t="s">
        <v>1571</v>
      </c>
      <c r="D45" s="112" t="s">
        <v>1696</v>
      </c>
      <c r="E45" s="78"/>
      <c r="F45" s="80">
        <v>50000</v>
      </c>
      <c r="G45" s="85">
        <v>1</v>
      </c>
      <c r="H45" s="126">
        <v>5000</v>
      </c>
      <c r="I45" s="80">
        <v>55000</v>
      </c>
    </row>
    <row r="46" spans="1:10" ht="18" customHeight="1" x14ac:dyDescent="0.3">
      <c r="A46" s="89">
        <v>2701</v>
      </c>
      <c r="B46" s="94">
        <v>46028</v>
      </c>
      <c r="C46" s="85" t="s">
        <v>1532</v>
      </c>
      <c r="D46" s="112" t="s">
        <v>4005</v>
      </c>
      <c r="E46" s="78"/>
      <c r="F46" s="80">
        <v>250000</v>
      </c>
      <c r="G46" s="85">
        <v>1</v>
      </c>
      <c r="I46" s="80">
        <v>250000</v>
      </c>
    </row>
    <row r="47" spans="1:10" ht="18" customHeight="1" x14ac:dyDescent="0.3">
      <c r="A47" s="82">
        <v>2702</v>
      </c>
      <c r="B47" s="93">
        <v>46028</v>
      </c>
      <c r="C47" s="83" t="s">
        <v>1390</v>
      </c>
      <c r="D47" s="113" t="s">
        <v>1734</v>
      </c>
      <c r="F47" s="120">
        <v>450000</v>
      </c>
      <c r="G47" s="85">
        <v>1</v>
      </c>
      <c r="I47" s="80">
        <v>450000</v>
      </c>
    </row>
    <row r="48" spans="1:10" ht="18" customHeight="1" x14ac:dyDescent="0.3">
      <c r="A48" s="82">
        <v>2703</v>
      </c>
      <c r="B48" s="93">
        <v>46028</v>
      </c>
      <c r="C48" s="83" t="s">
        <v>2015</v>
      </c>
      <c r="D48" s="113" t="s">
        <v>1727</v>
      </c>
      <c r="F48" s="120">
        <v>600000</v>
      </c>
      <c r="G48" s="85">
        <v>1</v>
      </c>
      <c r="I48" s="80">
        <v>600000</v>
      </c>
    </row>
    <row r="49" spans="1:10" ht="18" customHeight="1" x14ac:dyDescent="0.3">
      <c r="A49" s="82">
        <v>2704</v>
      </c>
      <c r="B49" s="93">
        <v>46028</v>
      </c>
      <c r="C49" s="83" t="s">
        <v>1476</v>
      </c>
      <c r="D49" s="113" t="s">
        <v>4816</v>
      </c>
      <c r="F49" s="120">
        <v>1400000</v>
      </c>
      <c r="G49" s="85">
        <v>1</v>
      </c>
      <c r="I49" s="80">
        <v>1400000</v>
      </c>
    </row>
    <row r="50" spans="1:10" ht="18" customHeight="1" x14ac:dyDescent="0.3">
      <c r="A50" s="82">
        <v>2705</v>
      </c>
      <c r="B50" s="93">
        <v>46028</v>
      </c>
      <c r="C50" s="83" t="s">
        <v>1568</v>
      </c>
      <c r="D50" s="113" t="s">
        <v>1734</v>
      </c>
      <c r="F50" s="120">
        <v>650000</v>
      </c>
      <c r="G50" s="85">
        <v>1</v>
      </c>
      <c r="H50" s="126">
        <v>65000</v>
      </c>
      <c r="I50" s="80">
        <v>715000</v>
      </c>
    </row>
    <row r="51" spans="1:10" ht="18" customHeight="1" x14ac:dyDescent="0.3">
      <c r="A51" s="82">
        <v>2706</v>
      </c>
      <c r="B51" s="93">
        <v>46028</v>
      </c>
      <c r="C51" s="83" t="s">
        <v>1568</v>
      </c>
      <c r="D51" s="113" t="s">
        <v>1510</v>
      </c>
      <c r="F51" s="120">
        <v>20000</v>
      </c>
      <c r="G51" s="85">
        <v>1</v>
      </c>
      <c r="H51" s="126">
        <v>2000</v>
      </c>
      <c r="I51" s="80">
        <v>22000</v>
      </c>
    </row>
    <row r="52" spans="1:10" ht="18" customHeight="1" x14ac:dyDescent="0.3">
      <c r="A52" s="82">
        <v>2707</v>
      </c>
      <c r="B52" s="93">
        <v>46028</v>
      </c>
      <c r="C52" s="83" t="s">
        <v>976</v>
      </c>
      <c r="D52" s="113" t="s">
        <v>4253</v>
      </c>
      <c r="J52" s="80">
        <v>-1400000</v>
      </c>
    </row>
    <row r="53" spans="1:10" ht="18" customHeight="1" x14ac:dyDescent="0.3">
      <c r="A53" s="82">
        <v>2708</v>
      </c>
      <c r="B53" s="93">
        <v>46028</v>
      </c>
      <c r="C53" s="83" t="s">
        <v>2015</v>
      </c>
      <c r="D53" s="113" t="s">
        <v>4535</v>
      </c>
      <c r="J53" s="80">
        <v>-600000</v>
      </c>
    </row>
    <row r="54" spans="1:10" ht="18" customHeight="1" x14ac:dyDescent="0.3">
      <c r="A54" s="82">
        <v>2709</v>
      </c>
      <c r="B54" s="93">
        <v>46029</v>
      </c>
      <c r="C54" s="83" t="s">
        <v>1447</v>
      </c>
      <c r="D54" s="113" t="s">
        <v>4819</v>
      </c>
      <c r="J54" s="80">
        <v>-1100000</v>
      </c>
    </row>
    <row r="55" spans="1:10" ht="18" customHeight="1" x14ac:dyDescent="0.3">
      <c r="A55" s="82">
        <v>2710</v>
      </c>
      <c r="B55" s="93">
        <v>46029</v>
      </c>
      <c r="C55" s="83" t="s">
        <v>4668</v>
      </c>
      <c r="D55" s="113" t="s">
        <v>4161</v>
      </c>
      <c r="F55" s="120">
        <v>1600000</v>
      </c>
      <c r="G55" s="85">
        <v>1</v>
      </c>
      <c r="H55" s="126">
        <v>160000</v>
      </c>
      <c r="I55" s="80">
        <v>1760000</v>
      </c>
    </row>
    <row r="56" spans="1:10" ht="18" customHeight="1" x14ac:dyDescent="0.3">
      <c r="A56" s="82">
        <v>2711</v>
      </c>
      <c r="B56" s="93">
        <v>46029</v>
      </c>
      <c r="C56" s="83" t="s">
        <v>4668</v>
      </c>
      <c r="D56" s="113" t="s">
        <v>4822</v>
      </c>
      <c r="F56" s="120">
        <v>-1200000</v>
      </c>
      <c r="G56" s="85">
        <v>1</v>
      </c>
      <c r="H56" s="126">
        <v>-120000</v>
      </c>
      <c r="I56" s="80">
        <v>-1320000</v>
      </c>
    </row>
    <row r="57" spans="1:10" ht="18" customHeight="1" x14ac:dyDescent="0.3">
      <c r="A57" s="82">
        <v>2712</v>
      </c>
      <c r="B57" s="93">
        <v>46029</v>
      </c>
      <c r="C57" s="83" t="s">
        <v>1016</v>
      </c>
      <c r="D57" s="113" t="s">
        <v>2183</v>
      </c>
      <c r="F57" s="120">
        <v>10000</v>
      </c>
      <c r="G57" s="85">
        <v>2</v>
      </c>
      <c r="I57" s="80">
        <v>20000</v>
      </c>
    </row>
    <row r="58" spans="1:10" ht="18" customHeight="1" x14ac:dyDescent="0.3">
      <c r="A58" s="82">
        <v>2713</v>
      </c>
      <c r="B58" s="93">
        <v>46029</v>
      </c>
      <c r="C58" s="83" t="s">
        <v>1571</v>
      </c>
      <c r="D58" s="113" t="s">
        <v>2177</v>
      </c>
      <c r="F58" s="120">
        <v>590910</v>
      </c>
      <c r="G58" s="85">
        <v>1</v>
      </c>
      <c r="H58" s="126">
        <v>59091</v>
      </c>
      <c r="I58" s="80">
        <v>650001</v>
      </c>
    </row>
    <row r="59" spans="1:10" ht="18" customHeight="1" x14ac:dyDescent="0.3">
      <c r="A59" s="82">
        <v>2714</v>
      </c>
      <c r="B59" s="93">
        <v>46029</v>
      </c>
      <c r="C59" s="83" t="s">
        <v>1571</v>
      </c>
      <c r="D59" s="113">
        <v>-1</v>
      </c>
      <c r="F59" s="120">
        <v>-1</v>
      </c>
      <c r="G59" s="85">
        <v>1</v>
      </c>
      <c r="I59" s="80">
        <v>-1</v>
      </c>
    </row>
    <row r="60" spans="1:10" ht="18" customHeight="1" x14ac:dyDescent="0.3">
      <c r="A60" s="82">
        <v>2715</v>
      </c>
      <c r="B60" s="93">
        <v>46029</v>
      </c>
      <c r="C60" s="83" t="s">
        <v>1571</v>
      </c>
      <c r="D60" s="113" t="s">
        <v>2180</v>
      </c>
      <c r="F60" s="120">
        <v>75000</v>
      </c>
      <c r="G60" s="85">
        <v>1</v>
      </c>
      <c r="H60" s="126">
        <v>7500</v>
      </c>
      <c r="I60" s="80">
        <v>82500</v>
      </c>
    </row>
    <row r="61" spans="1:10" ht="18" customHeight="1" x14ac:dyDescent="0.3">
      <c r="A61" s="82">
        <v>2716</v>
      </c>
      <c r="B61" s="93">
        <v>46029</v>
      </c>
      <c r="C61" s="83" t="s">
        <v>1571</v>
      </c>
      <c r="D61" s="113" t="s">
        <v>2182</v>
      </c>
      <c r="F61" s="120">
        <v>10000</v>
      </c>
      <c r="G61" s="85">
        <v>5</v>
      </c>
      <c r="H61" s="126">
        <v>5000</v>
      </c>
      <c r="I61" s="80">
        <v>55000</v>
      </c>
    </row>
    <row r="62" spans="1:10" ht="18" customHeight="1" x14ac:dyDescent="0.3">
      <c r="A62" s="82">
        <v>2717</v>
      </c>
      <c r="B62" s="93">
        <v>46029</v>
      </c>
      <c r="C62" s="83" t="s">
        <v>1589</v>
      </c>
      <c r="D62" s="113" t="s">
        <v>2142</v>
      </c>
      <c r="F62" s="120">
        <v>1550000</v>
      </c>
      <c r="G62" s="85">
        <v>1</v>
      </c>
      <c r="I62" s="80">
        <v>1550000</v>
      </c>
    </row>
    <row r="63" spans="1:10" ht="18" customHeight="1" x14ac:dyDescent="0.3">
      <c r="A63" s="82">
        <v>2718</v>
      </c>
      <c r="B63" s="93">
        <v>46029</v>
      </c>
      <c r="C63" s="83" t="s">
        <v>4668</v>
      </c>
      <c r="D63" s="113" t="s">
        <v>4828</v>
      </c>
      <c r="J63" s="80">
        <v>-440000</v>
      </c>
    </row>
    <row r="64" spans="1:10" ht="18" customHeight="1" x14ac:dyDescent="0.3">
      <c r="A64" s="82">
        <v>2719</v>
      </c>
      <c r="B64" s="93">
        <v>46030</v>
      </c>
      <c r="C64" s="83" t="s">
        <v>1589</v>
      </c>
      <c r="D64" s="113" t="s">
        <v>3849</v>
      </c>
      <c r="J64" s="80">
        <v>-1550000</v>
      </c>
    </row>
    <row r="65" spans="1:10" ht="18" customHeight="1" x14ac:dyDescent="0.3">
      <c r="A65" s="82">
        <v>2720</v>
      </c>
      <c r="B65" s="93">
        <v>46030</v>
      </c>
      <c r="C65" s="83" t="s">
        <v>1435</v>
      </c>
      <c r="D65" s="113" t="s">
        <v>4833</v>
      </c>
      <c r="J65" s="80">
        <v>-300000</v>
      </c>
    </row>
    <row r="66" spans="1:10" ht="18" customHeight="1" x14ac:dyDescent="0.3">
      <c r="A66" s="82">
        <v>2721</v>
      </c>
      <c r="B66" s="93">
        <v>46030</v>
      </c>
      <c r="C66" s="83" t="s">
        <v>1435</v>
      </c>
      <c r="D66" s="113" t="s">
        <v>2018</v>
      </c>
      <c r="F66" s="120">
        <v>1500000</v>
      </c>
      <c r="G66" s="85">
        <v>1</v>
      </c>
      <c r="I66" s="80">
        <v>1500000</v>
      </c>
    </row>
    <row r="67" spans="1:10" ht="18" customHeight="1" x14ac:dyDescent="0.3">
      <c r="A67" s="82">
        <v>2722</v>
      </c>
      <c r="B67" s="93">
        <v>46030</v>
      </c>
      <c r="C67" s="83" t="s">
        <v>1435</v>
      </c>
      <c r="D67" s="113" t="s">
        <v>3147</v>
      </c>
      <c r="F67" s="120">
        <v>80000</v>
      </c>
      <c r="G67" s="85">
        <v>1</v>
      </c>
      <c r="I67" s="80">
        <v>80000</v>
      </c>
    </row>
    <row r="68" spans="1:10" ht="18" customHeight="1" x14ac:dyDescent="0.3">
      <c r="A68" s="82">
        <v>2723</v>
      </c>
      <c r="B68" s="93">
        <v>46030</v>
      </c>
      <c r="C68" s="83" t="s">
        <v>4843</v>
      </c>
      <c r="D68" s="113" t="s">
        <v>3566</v>
      </c>
      <c r="F68" s="120">
        <v>2500000</v>
      </c>
      <c r="G68" s="85">
        <v>1</v>
      </c>
      <c r="H68" s="126">
        <v>250000</v>
      </c>
      <c r="I68" s="80">
        <v>2750000</v>
      </c>
    </row>
    <row r="69" spans="1:10" ht="18" customHeight="1" x14ac:dyDescent="0.3">
      <c r="A69" s="82">
        <v>2724</v>
      </c>
      <c r="B69" s="93">
        <v>46030</v>
      </c>
      <c r="C69" s="83" t="s">
        <v>4843</v>
      </c>
      <c r="D69" s="113" t="s">
        <v>2181</v>
      </c>
      <c r="F69" s="120">
        <v>70000</v>
      </c>
      <c r="G69" s="85">
        <v>1</v>
      </c>
      <c r="H69" s="126">
        <v>7000</v>
      </c>
      <c r="I69" s="80">
        <v>77000</v>
      </c>
    </row>
    <row r="70" spans="1:10" ht="18" customHeight="1" x14ac:dyDescent="0.3">
      <c r="A70" s="82">
        <v>2725</v>
      </c>
      <c r="B70" s="93">
        <v>46030</v>
      </c>
      <c r="C70" s="83" t="s">
        <v>1858</v>
      </c>
      <c r="D70" s="113" t="s">
        <v>2186</v>
      </c>
      <c r="F70" s="120">
        <v>1600000</v>
      </c>
      <c r="G70" s="85">
        <v>1</v>
      </c>
      <c r="I70" s="80">
        <v>1600000</v>
      </c>
    </row>
    <row r="71" spans="1:10" ht="18" customHeight="1" x14ac:dyDescent="0.3">
      <c r="A71" s="82">
        <v>2726</v>
      </c>
      <c r="B71" s="93">
        <v>46030</v>
      </c>
      <c r="C71" s="83" t="s">
        <v>1390</v>
      </c>
      <c r="D71" s="113" t="s">
        <v>3933</v>
      </c>
      <c r="F71" s="120">
        <v>400000</v>
      </c>
      <c r="G71" s="85">
        <v>2</v>
      </c>
      <c r="I71" s="80">
        <v>800000</v>
      </c>
    </row>
    <row r="72" spans="1:10" ht="18" customHeight="1" x14ac:dyDescent="0.3">
      <c r="A72" s="82">
        <v>2727</v>
      </c>
      <c r="B72" s="93">
        <v>46030</v>
      </c>
      <c r="C72" s="83" t="s">
        <v>1390</v>
      </c>
      <c r="D72" s="113" t="s">
        <v>2178</v>
      </c>
      <c r="F72" s="120">
        <v>130000</v>
      </c>
      <c r="G72" s="85">
        <v>2</v>
      </c>
      <c r="I72" s="80">
        <v>260000</v>
      </c>
    </row>
    <row r="73" spans="1:10" ht="18" customHeight="1" x14ac:dyDescent="0.3">
      <c r="A73" s="82">
        <v>2728</v>
      </c>
      <c r="B73" s="93">
        <v>46030</v>
      </c>
      <c r="C73" s="83" t="s">
        <v>1390</v>
      </c>
      <c r="D73" s="113" t="s">
        <v>2181</v>
      </c>
      <c r="F73" s="120">
        <v>30000</v>
      </c>
      <c r="G73" s="85">
        <v>3</v>
      </c>
      <c r="I73" s="80">
        <v>90000</v>
      </c>
    </row>
    <row r="74" spans="1:10" ht="18" customHeight="1" x14ac:dyDescent="0.3">
      <c r="A74" s="82">
        <v>2729</v>
      </c>
      <c r="B74" s="93">
        <v>46030</v>
      </c>
      <c r="C74" s="83" t="s">
        <v>1390</v>
      </c>
      <c r="D74" s="113" t="s">
        <v>2182</v>
      </c>
      <c r="F74" s="120">
        <v>10000</v>
      </c>
      <c r="G74" s="85">
        <v>3</v>
      </c>
      <c r="I74" s="80">
        <v>30000</v>
      </c>
    </row>
    <row r="75" spans="1:10" ht="18" customHeight="1" x14ac:dyDescent="0.3">
      <c r="A75" s="82">
        <v>2730</v>
      </c>
      <c r="B75" s="93">
        <v>46030</v>
      </c>
      <c r="C75" s="83" t="s">
        <v>1390</v>
      </c>
      <c r="D75" s="113" t="s">
        <v>4837</v>
      </c>
      <c r="F75" s="120">
        <v>10000</v>
      </c>
      <c r="G75" s="85">
        <v>3</v>
      </c>
      <c r="I75" s="80">
        <v>30000</v>
      </c>
    </row>
    <row r="76" spans="1:10" ht="18" customHeight="1" x14ac:dyDescent="0.3">
      <c r="A76" s="82">
        <v>2731</v>
      </c>
      <c r="B76" s="93">
        <v>46030</v>
      </c>
      <c r="C76" s="83" t="s">
        <v>1476</v>
      </c>
      <c r="D76" s="113" t="s">
        <v>1526</v>
      </c>
      <c r="F76" s="120">
        <v>450000</v>
      </c>
      <c r="G76" s="85">
        <v>1</v>
      </c>
      <c r="I76" s="80">
        <v>450000</v>
      </c>
    </row>
    <row r="77" spans="1:10" ht="18" customHeight="1" x14ac:dyDescent="0.3">
      <c r="A77" s="82">
        <v>2732</v>
      </c>
      <c r="B77" s="93">
        <v>46030</v>
      </c>
      <c r="C77" s="83" t="s">
        <v>1858</v>
      </c>
      <c r="D77" s="113" t="s">
        <v>4840</v>
      </c>
      <c r="J77" s="80">
        <v>-1600000</v>
      </c>
    </row>
    <row r="78" spans="1:10" ht="18" customHeight="1" x14ac:dyDescent="0.3">
      <c r="A78" s="82">
        <v>2733</v>
      </c>
      <c r="B78" s="93">
        <v>46031</v>
      </c>
      <c r="C78" s="83" t="s">
        <v>1476</v>
      </c>
      <c r="D78" s="113" t="s">
        <v>3928</v>
      </c>
      <c r="J78" s="80">
        <v>-1850000</v>
      </c>
    </row>
    <row r="79" spans="1:10" ht="18" customHeight="1" x14ac:dyDescent="0.3">
      <c r="A79" s="82">
        <v>2734</v>
      </c>
      <c r="B79" s="93">
        <v>46031</v>
      </c>
      <c r="C79" s="83" t="s">
        <v>1587</v>
      </c>
      <c r="D79" s="113" t="s">
        <v>4363</v>
      </c>
      <c r="J79" s="80">
        <v>-600000</v>
      </c>
    </row>
    <row r="80" spans="1:10" ht="18" customHeight="1" x14ac:dyDescent="0.3">
      <c r="A80" s="82">
        <v>2735</v>
      </c>
      <c r="B80" s="93">
        <v>46031</v>
      </c>
      <c r="C80" s="83" t="s">
        <v>4843</v>
      </c>
      <c r="D80" s="113" t="s">
        <v>4846</v>
      </c>
      <c r="J80" s="80">
        <v>-2827000</v>
      </c>
    </row>
    <row r="81" spans="1:10" ht="18" customHeight="1" x14ac:dyDescent="0.3">
      <c r="A81" s="82">
        <v>2736</v>
      </c>
      <c r="B81" s="93">
        <v>46031</v>
      </c>
      <c r="C81" s="83" t="s">
        <v>1713</v>
      </c>
      <c r="D81" s="113" t="s">
        <v>4848</v>
      </c>
      <c r="J81" s="80">
        <v>-2500000</v>
      </c>
    </row>
    <row r="82" spans="1:10" ht="18" customHeight="1" x14ac:dyDescent="0.3">
      <c r="A82" s="82">
        <v>2737</v>
      </c>
      <c r="B82" s="93">
        <v>46031</v>
      </c>
      <c r="C82" s="83" t="s">
        <v>1885</v>
      </c>
      <c r="D82" s="113" t="s">
        <v>1198</v>
      </c>
      <c r="F82" s="120">
        <v>1200000</v>
      </c>
      <c r="G82" s="85">
        <v>1</v>
      </c>
      <c r="I82" s="80">
        <v>1200000</v>
      </c>
    </row>
    <row r="83" spans="1:10" ht="18" customHeight="1" x14ac:dyDescent="0.3">
      <c r="A83" s="82">
        <v>2738</v>
      </c>
      <c r="B83" s="93">
        <v>46031</v>
      </c>
      <c r="C83" s="83" t="s">
        <v>1435</v>
      </c>
      <c r="D83" s="113" t="s">
        <v>4851</v>
      </c>
      <c r="F83" s="120">
        <v>1000000</v>
      </c>
      <c r="G83" s="85">
        <v>1</v>
      </c>
      <c r="I83" s="80">
        <v>1000000</v>
      </c>
    </row>
    <row r="84" spans="1:10" ht="18" customHeight="1" x14ac:dyDescent="0.3">
      <c r="A84" s="82">
        <v>2739</v>
      </c>
      <c r="B84" s="93">
        <v>46031</v>
      </c>
      <c r="C84" s="83" t="s">
        <v>1435</v>
      </c>
      <c r="D84" s="113" t="s">
        <v>2177</v>
      </c>
      <c r="F84" s="120">
        <v>560000</v>
      </c>
      <c r="G84" s="85">
        <v>1</v>
      </c>
      <c r="I84" s="80">
        <v>560000</v>
      </c>
    </row>
    <row r="85" spans="1:10" ht="18" customHeight="1" x14ac:dyDescent="0.3">
      <c r="A85" s="82">
        <v>2740</v>
      </c>
      <c r="B85" s="93">
        <v>46031</v>
      </c>
      <c r="C85" s="83" t="s">
        <v>1435</v>
      </c>
      <c r="D85" s="113" t="s">
        <v>2180</v>
      </c>
      <c r="F85" s="120">
        <v>70000</v>
      </c>
      <c r="G85" s="85">
        <v>1</v>
      </c>
      <c r="I85" s="80">
        <v>70000</v>
      </c>
    </row>
    <row r="86" spans="1:10" ht="18" customHeight="1" x14ac:dyDescent="0.3">
      <c r="A86" s="82">
        <v>2741</v>
      </c>
      <c r="B86" s="93">
        <v>46031</v>
      </c>
      <c r="C86" s="83" t="s">
        <v>1571</v>
      </c>
      <c r="D86" s="113" t="s">
        <v>1696</v>
      </c>
      <c r="F86" s="80">
        <v>50000</v>
      </c>
      <c r="G86" s="85">
        <v>2</v>
      </c>
      <c r="H86" s="126">
        <v>10000</v>
      </c>
      <c r="I86" s="80">
        <v>110000</v>
      </c>
    </row>
    <row r="87" spans="1:10" ht="18" customHeight="1" x14ac:dyDescent="0.3">
      <c r="A87" s="82">
        <v>2742</v>
      </c>
      <c r="B87" s="93">
        <v>46031</v>
      </c>
      <c r="C87" s="83" t="s">
        <v>976</v>
      </c>
      <c r="D87" s="113" t="s">
        <v>4842</v>
      </c>
      <c r="G87" s="85">
        <v>1</v>
      </c>
    </row>
    <row r="88" spans="1:10" ht="18" customHeight="1" x14ac:dyDescent="0.3">
      <c r="A88" s="82">
        <v>2743</v>
      </c>
      <c r="B88" s="93">
        <v>46031</v>
      </c>
      <c r="C88" s="83" t="s">
        <v>1971</v>
      </c>
      <c r="D88" s="113" t="s">
        <v>1198</v>
      </c>
      <c r="F88" s="80">
        <v>1200000</v>
      </c>
      <c r="G88" s="85">
        <v>1</v>
      </c>
      <c r="I88" s="80">
        <v>1200000</v>
      </c>
    </row>
    <row r="89" spans="1:10" ht="18" customHeight="1" x14ac:dyDescent="0.3">
      <c r="A89" s="82">
        <v>2744</v>
      </c>
      <c r="B89" s="93">
        <v>46031</v>
      </c>
      <c r="C89" s="83" t="s">
        <v>1971</v>
      </c>
      <c r="D89" s="113" t="s">
        <v>1696</v>
      </c>
      <c r="F89" s="120">
        <v>50000</v>
      </c>
      <c r="G89" s="85">
        <v>10</v>
      </c>
      <c r="I89" s="80">
        <v>500000</v>
      </c>
    </row>
    <row r="90" spans="1:10" ht="18" customHeight="1" x14ac:dyDescent="0.3">
      <c r="A90" s="82">
        <v>2745</v>
      </c>
      <c r="B90" s="93">
        <v>46031</v>
      </c>
      <c r="C90" s="83" t="s">
        <v>1971</v>
      </c>
      <c r="D90" s="113" t="s">
        <v>1257</v>
      </c>
      <c r="F90" s="80">
        <v>50000</v>
      </c>
      <c r="G90" s="85">
        <v>6</v>
      </c>
      <c r="I90" s="80">
        <v>300000</v>
      </c>
    </row>
    <row r="91" spans="1:10" ht="18" customHeight="1" x14ac:dyDescent="0.3">
      <c r="A91" s="82">
        <v>2746</v>
      </c>
      <c r="B91" s="93">
        <v>46031</v>
      </c>
      <c r="C91" s="83" t="s">
        <v>1971</v>
      </c>
      <c r="D91" s="113" t="s">
        <v>1540</v>
      </c>
      <c r="F91" s="120">
        <v>50000</v>
      </c>
      <c r="G91" s="85">
        <v>3</v>
      </c>
      <c r="I91" s="80">
        <v>150000</v>
      </c>
    </row>
    <row r="92" spans="1:10" ht="18" customHeight="1" x14ac:dyDescent="0.3">
      <c r="A92" s="82">
        <v>2747</v>
      </c>
      <c r="B92" s="93">
        <v>46031</v>
      </c>
      <c r="C92" s="83" t="s">
        <v>1738</v>
      </c>
      <c r="D92" s="113" t="s">
        <v>1526</v>
      </c>
      <c r="F92" s="80">
        <v>450000</v>
      </c>
      <c r="G92" s="120">
        <v>1</v>
      </c>
      <c r="H92" s="126">
        <v>45000</v>
      </c>
      <c r="I92" s="80">
        <v>495000</v>
      </c>
    </row>
    <row r="93" spans="1:10" ht="18" customHeight="1" x14ac:dyDescent="0.3">
      <c r="A93" s="82">
        <v>2748</v>
      </c>
      <c r="B93" s="93">
        <v>46031</v>
      </c>
      <c r="C93" s="83" t="s">
        <v>1738</v>
      </c>
      <c r="D93" s="113" t="s">
        <v>1510</v>
      </c>
      <c r="F93" s="80">
        <v>20000</v>
      </c>
      <c r="G93" s="120">
        <v>1</v>
      </c>
      <c r="H93" s="126">
        <v>2000</v>
      </c>
      <c r="I93" s="80">
        <v>22000</v>
      </c>
    </row>
    <row r="94" spans="1:10" ht="18" customHeight="1" x14ac:dyDescent="0.3">
      <c r="A94" s="82">
        <v>2749</v>
      </c>
      <c r="B94" s="93">
        <v>46032</v>
      </c>
      <c r="C94" s="83" t="s">
        <v>1532</v>
      </c>
      <c r="D94" s="113" t="s">
        <v>2330</v>
      </c>
      <c r="F94" s="80">
        <v>80000</v>
      </c>
      <c r="G94" s="120">
        <v>1</v>
      </c>
      <c r="I94" s="80">
        <v>80000</v>
      </c>
    </row>
    <row r="95" spans="1:10" ht="18" customHeight="1" x14ac:dyDescent="0.3">
      <c r="A95" s="82">
        <v>2750</v>
      </c>
      <c r="B95" s="93">
        <v>46032</v>
      </c>
      <c r="C95" s="83" t="s">
        <v>1713</v>
      </c>
      <c r="D95" s="113" t="s">
        <v>4216</v>
      </c>
      <c r="F95" s="80"/>
      <c r="G95" s="120"/>
      <c r="J95" s="80">
        <v>-5172000</v>
      </c>
    </row>
    <row r="96" spans="1:10" ht="18" customHeight="1" x14ac:dyDescent="0.3">
      <c r="A96" s="82">
        <v>2751</v>
      </c>
      <c r="B96" s="93">
        <v>46034</v>
      </c>
      <c r="C96" s="83" t="s">
        <v>1971</v>
      </c>
      <c r="D96" s="113" t="s">
        <v>4819</v>
      </c>
      <c r="F96" s="80"/>
      <c r="G96" s="120"/>
      <c r="J96" s="80">
        <v>-2150000</v>
      </c>
    </row>
    <row r="97" spans="1:9" ht="18" customHeight="1" x14ac:dyDescent="0.3">
      <c r="A97" s="82">
        <v>2752</v>
      </c>
      <c r="B97" s="93">
        <v>46034</v>
      </c>
      <c r="C97" s="83" t="s">
        <v>1458</v>
      </c>
      <c r="D97" s="113" t="s">
        <v>2763</v>
      </c>
      <c r="F97" s="80">
        <v>0</v>
      </c>
      <c r="G97" s="120">
        <v>1</v>
      </c>
      <c r="H97" s="126">
        <v>0</v>
      </c>
      <c r="I97" s="80">
        <v>0</v>
      </c>
    </row>
    <row r="98" spans="1:9" ht="18" customHeight="1" x14ac:dyDescent="0.3">
      <c r="A98" s="82">
        <v>2753</v>
      </c>
      <c r="B98" s="93">
        <v>46034</v>
      </c>
      <c r="C98" s="83" t="s">
        <v>1781</v>
      </c>
      <c r="D98" s="113" t="s">
        <v>1198</v>
      </c>
      <c r="F98" s="80">
        <v>1200000</v>
      </c>
      <c r="G98" s="120">
        <v>1</v>
      </c>
      <c r="I98" s="80">
        <v>1200000</v>
      </c>
    </row>
    <row r="99" spans="1:9" ht="18" customHeight="1" x14ac:dyDescent="0.3">
      <c r="A99" s="82">
        <v>2754</v>
      </c>
      <c r="B99" s="93">
        <v>46034</v>
      </c>
      <c r="C99" s="83" t="s">
        <v>1051</v>
      </c>
      <c r="D99" s="113" t="s">
        <v>2177</v>
      </c>
      <c r="F99" s="80">
        <v>580000</v>
      </c>
      <c r="G99" s="120">
        <v>1</v>
      </c>
      <c r="I99" s="80">
        <v>580000</v>
      </c>
    </row>
    <row r="100" spans="1:9" ht="18" customHeight="1" x14ac:dyDescent="0.3">
      <c r="A100" s="82">
        <v>2755</v>
      </c>
      <c r="B100" s="93">
        <v>46034</v>
      </c>
      <c r="C100" s="83" t="s">
        <v>1390</v>
      </c>
      <c r="D100" s="113" t="s">
        <v>2401</v>
      </c>
      <c r="F100" s="80">
        <v>35000</v>
      </c>
      <c r="G100" s="120">
        <v>1</v>
      </c>
      <c r="I100" s="80">
        <v>35000</v>
      </c>
    </row>
    <row r="101" spans="1:9" ht="18" customHeight="1" x14ac:dyDescent="0.3">
      <c r="A101" s="82">
        <v>2756</v>
      </c>
      <c r="B101" s="93">
        <v>46034</v>
      </c>
      <c r="C101" s="83" t="s">
        <v>1297</v>
      </c>
      <c r="D101" s="113" t="s">
        <v>4657</v>
      </c>
      <c r="F101" s="80">
        <v>360000</v>
      </c>
      <c r="G101" s="120">
        <v>1</v>
      </c>
      <c r="I101" s="80">
        <v>360000</v>
      </c>
    </row>
    <row r="102" spans="1:9" ht="18" customHeight="1" x14ac:dyDescent="0.3">
      <c r="A102" s="82">
        <v>2757</v>
      </c>
      <c r="B102" s="93">
        <v>46034</v>
      </c>
      <c r="C102" s="83" t="s">
        <v>1297</v>
      </c>
      <c r="D102" s="113" t="s">
        <v>4658</v>
      </c>
      <c r="F102" s="80">
        <v>8500</v>
      </c>
      <c r="G102" s="120">
        <v>1</v>
      </c>
      <c r="I102" s="80">
        <v>8500</v>
      </c>
    </row>
    <row r="103" spans="1:9" ht="18" customHeight="1" x14ac:dyDescent="0.3">
      <c r="A103" s="82">
        <v>2758</v>
      </c>
      <c r="B103" s="93">
        <v>46034</v>
      </c>
      <c r="C103" s="83" t="s">
        <v>1024</v>
      </c>
      <c r="D103" s="113" t="s">
        <v>2280</v>
      </c>
      <c r="F103" s="80">
        <v>1600000</v>
      </c>
      <c r="G103" s="120">
        <v>1</v>
      </c>
      <c r="I103" s="80">
        <v>1600000</v>
      </c>
    </row>
    <row r="104" spans="1:9" ht="18" customHeight="1" x14ac:dyDescent="0.3">
      <c r="A104" s="82">
        <v>2759</v>
      </c>
      <c r="B104" s="93">
        <v>46034</v>
      </c>
      <c r="C104" s="83" t="s">
        <v>3256</v>
      </c>
      <c r="D104" s="113" t="s">
        <v>1734</v>
      </c>
      <c r="F104" s="80">
        <v>1100000</v>
      </c>
      <c r="G104" s="120">
        <v>1</v>
      </c>
      <c r="I104" s="80">
        <v>1100000</v>
      </c>
    </row>
    <row r="105" spans="1:9" ht="18" customHeight="1" x14ac:dyDescent="0.3">
      <c r="A105" s="82">
        <v>2760</v>
      </c>
      <c r="B105" s="93">
        <v>46034</v>
      </c>
      <c r="C105" s="83" t="s">
        <v>2251</v>
      </c>
      <c r="D105" s="113" t="s">
        <v>1198</v>
      </c>
      <c r="F105" s="80">
        <v>1050000</v>
      </c>
      <c r="G105" s="120">
        <v>1</v>
      </c>
      <c r="I105" s="80">
        <v>1050000</v>
      </c>
    </row>
    <row r="106" spans="1:9" ht="18" customHeight="1" x14ac:dyDescent="0.3">
      <c r="A106" s="82">
        <v>2761</v>
      </c>
      <c r="B106" s="93">
        <v>46034</v>
      </c>
      <c r="C106" s="83" t="s">
        <v>4858</v>
      </c>
      <c r="D106" s="113" t="s">
        <v>1708</v>
      </c>
      <c r="F106" s="80">
        <v>200000</v>
      </c>
      <c r="G106" s="120">
        <v>1</v>
      </c>
      <c r="I106" s="80">
        <v>200000</v>
      </c>
    </row>
    <row r="107" spans="1:9" ht="18" customHeight="1" x14ac:dyDescent="0.3">
      <c r="A107" s="82">
        <v>2762</v>
      </c>
      <c r="B107" s="93">
        <v>46034</v>
      </c>
      <c r="C107" s="83" t="s">
        <v>1016</v>
      </c>
      <c r="D107" s="113" t="s">
        <v>1727</v>
      </c>
      <c r="F107" s="80">
        <v>600000</v>
      </c>
      <c r="G107" s="120">
        <v>1</v>
      </c>
      <c r="I107" s="80">
        <v>600000</v>
      </c>
    </row>
    <row r="108" spans="1:9" ht="18" customHeight="1" x14ac:dyDescent="0.3">
      <c r="A108" s="82">
        <v>2763</v>
      </c>
      <c r="B108" s="93">
        <v>46035</v>
      </c>
      <c r="C108" s="83" t="s">
        <v>1458</v>
      </c>
      <c r="D108" s="113" t="s">
        <v>1487</v>
      </c>
      <c r="F108" s="80">
        <v>350000</v>
      </c>
      <c r="G108" s="120">
        <v>1</v>
      </c>
      <c r="H108" s="126">
        <v>35000</v>
      </c>
      <c r="I108" s="80">
        <v>385000</v>
      </c>
    </row>
    <row r="109" spans="1:9" ht="18" customHeight="1" x14ac:dyDescent="0.3">
      <c r="A109" s="82">
        <v>2764</v>
      </c>
      <c r="B109" s="93">
        <v>46035</v>
      </c>
      <c r="C109" s="83" t="s">
        <v>1571</v>
      </c>
      <c r="D109" s="113" t="s">
        <v>1257</v>
      </c>
      <c r="F109" s="80">
        <v>50000</v>
      </c>
      <c r="G109" s="120">
        <v>1</v>
      </c>
      <c r="H109" s="126">
        <v>5000</v>
      </c>
      <c r="I109" s="80">
        <v>55000</v>
      </c>
    </row>
    <row r="110" spans="1:9" ht="18" customHeight="1" x14ac:dyDescent="0.3">
      <c r="A110" s="82">
        <v>2765</v>
      </c>
      <c r="B110" s="93">
        <v>46035</v>
      </c>
      <c r="C110" s="83" t="s">
        <v>3189</v>
      </c>
      <c r="D110" s="113" t="s">
        <v>2168</v>
      </c>
      <c r="F110" s="80">
        <v>1600000</v>
      </c>
      <c r="G110" s="120">
        <v>1</v>
      </c>
      <c r="I110" s="80">
        <v>1600000</v>
      </c>
    </row>
    <row r="111" spans="1:9" ht="18" customHeight="1" x14ac:dyDescent="0.3">
      <c r="A111" s="82">
        <v>2766</v>
      </c>
      <c r="B111" s="93">
        <v>46035</v>
      </c>
      <c r="C111" s="83" t="s">
        <v>1435</v>
      </c>
      <c r="D111" s="113" t="s">
        <v>1850</v>
      </c>
      <c r="F111" s="80">
        <v>1000000</v>
      </c>
      <c r="G111" s="120">
        <v>1</v>
      </c>
      <c r="I111" s="80">
        <v>1000000</v>
      </c>
    </row>
    <row r="112" spans="1:9" ht="18" customHeight="1" x14ac:dyDescent="0.3">
      <c r="A112" s="82">
        <v>2767</v>
      </c>
      <c r="B112" s="93">
        <v>46035</v>
      </c>
      <c r="C112" s="83" t="s">
        <v>1435</v>
      </c>
      <c r="D112" s="113" t="s">
        <v>1198</v>
      </c>
      <c r="F112" s="80">
        <v>1200000</v>
      </c>
      <c r="G112" s="120">
        <v>1</v>
      </c>
      <c r="I112" s="80">
        <v>1200000</v>
      </c>
    </row>
    <row r="113" spans="1:10" ht="18" customHeight="1" x14ac:dyDescent="0.3">
      <c r="A113" s="82">
        <v>2768</v>
      </c>
      <c r="B113" s="93">
        <v>46035</v>
      </c>
      <c r="C113" s="83" t="s">
        <v>1435</v>
      </c>
      <c r="D113" s="113" t="s">
        <v>1487</v>
      </c>
      <c r="F113" s="80">
        <v>350000</v>
      </c>
      <c r="G113" s="120">
        <v>1</v>
      </c>
      <c r="I113" s="80">
        <v>350000</v>
      </c>
    </row>
    <row r="114" spans="1:10" ht="18" customHeight="1" x14ac:dyDescent="0.3">
      <c r="A114" s="82">
        <v>2769</v>
      </c>
      <c r="B114" s="93">
        <v>46035</v>
      </c>
      <c r="C114" s="83" t="s">
        <v>1435</v>
      </c>
      <c r="D114" s="113" t="s">
        <v>4878</v>
      </c>
      <c r="F114" s="80"/>
      <c r="G114" s="120"/>
      <c r="J114" s="80">
        <v>-500000</v>
      </c>
    </row>
    <row r="115" spans="1:10" ht="18" customHeight="1" x14ac:dyDescent="0.3">
      <c r="A115" s="82">
        <v>2770</v>
      </c>
      <c r="B115" s="93">
        <v>46035</v>
      </c>
      <c r="C115" s="83" t="s">
        <v>2808</v>
      </c>
      <c r="D115" s="113" t="s">
        <v>4879</v>
      </c>
      <c r="F115" s="80">
        <v>900000</v>
      </c>
      <c r="G115" s="120">
        <v>1</v>
      </c>
      <c r="I115" s="80">
        <v>900000</v>
      </c>
    </row>
    <row r="116" spans="1:10" ht="18" customHeight="1" x14ac:dyDescent="0.3">
      <c r="A116" s="82">
        <v>2771</v>
      </c>
      <c r="B116" s="93">
        <v>46035</v>
      </c>
      <c r="C116" s="83" t="s">
        <v>1449</v>
      </c>
      <c r="D116" s="113" t="s">
        <v>3566</v>
      </c>
      <c r="F116" s="80">
        <v>2500000</v>
      </c>
      <c r="G116" s="120">
        <v>1</v>
      </c>
      <c r="I116" s="80">
        <v>2500000</v>
      </c>
    </row>
    <row r="117" spans="1:10" ht="18" customHeight="1" x14ac:dyDescent="0.3">
      <c r="A117" s="82">
        <v>2772</v>
      </c>
      <c r="B117" s="93">
        <v>46035</v>
      </c>
      <c r="C117" s="83" t="s">
        <v>1449</v>
      </c>
      <c r="D117" s="113" t="s">
        <v>4881</v>
      </c>
      <c r="F117" s="80">
        <v>220000</v>
      </c>
      <c r="G117" s="120">
        <v>1</v>
      </c>
      <c r="I117" s="80">
        <v>220000</v>
      </c>
    </row>
    <row r="118" spans="1:10" ht="18" customHeight="1" x14ac:dyDescent="0.3">
      <c r="A118" s="82">
        <v>2773</v>
      </c>
      <c r="B118" s="93">
        <v>46035</v>
      </c>
      <c r="C118" s="83" t="s">
        <v>1297</v>
      </c>
      <c r="D118" s="113" t="s">
        <v>2158</v>
      </c>
      <c r="F118" s="80"/>
      <c r="G118" s="120"/>
      <c r="J118" s="80">
        <v>-368500</v>
      </c>
    </row>
    <row r="119" spans="1:10" ht="18" customHeight="1" x14ac:dyDescent="0.3">
      <c r="A119" s="82">
        <v>2774</v>
      </c>
      <c r="B119" s="93">
        <v>46035</v>
      </c>
      <c r="C119" s="83" t="s">
        <v>1440</v>
      </c>
      <c r="D119" s="113" t="s">
        <v>3951</v>
      </c>
      <c r="F119" s="80"/>
      <c r="G119" s="120"/>
      <c r="J119" s="80">
        <v>-627000</v>
      </c>
    </row>
    <row r="120" spans="1:10" ht="18" customHeight="1" x14ac:dyDescent="0.3">
      <c r="A120" s="82">
        <v>2775</v>
      </c>
      <c r="B120" s="93">
        <v>46035</v>
      </c>
      <c r="C120" s="83" t="s">
        <v>1545</v>
      </c>
      <c r="D120" s="113" t="s">
        <v>1198</v>
      </c>
      <c r="F120" s="80">
        <v>1200000</v>
      </c>
      <c r="G120" s="120">
        <v>1</v>
      </c>
      <c r="H120" s="126">
        <v>120000</v>
      </c>
      <c r="I120" s="80">
        <v>1320000</v>
      </c>
    </row>
    <row r="121" spans="1:10" ht="18" customHeight="1" x14ac:dyDescent="0.3">
      <c r="A121" s="82">
        <v>2776</v>
      </c>
      <c r="B121" s="93">
        <v>46036</v>
      </c>
      <c r="C121" s="83" t="s">
        <v>4858</v>
      </c>
      <c r="D121" s="113" t="s">
        <v>4885</v>
      </c>
      <c r="F121" s="80"/>
      <c r="G121" s="120"/>
      <c r="J121" s="80">
        <v>-200000</v>
      </c>
    </row>
    <row r="122" spans="1:10" ht="18" customHeight="1" x14ac:dyDescent="0.3">
      <c r="A122" s="82">
        <v>2777</v>
      </c>
      <c r="B122" s="93">
        <v>46036</v>
      </c>
      <c r="C122" s="83" t="s">
        <v>3189</v>
      </c>
      <c r="D122" s="113" t="s">
        <v>4886</v>
      </c>
      <c r="J122" s="80">
        <v>-1600000</v>
      </c>
    </row>
    <row r="123" spans="1:10" ht="18" customHeight="1" x14ac:dyDescent="0.3">
      <c r="A123" s="82">
        <v>2778</v>
      </c>
      <c r="B123" s="93">
        <v>46036</v>
      </c>
      <c r="C123" s="83" t="s">
        <v>2251</v>
      </c>
      <c r="D123" s="113" t="s">
        <v>4296</v>
      </c>
      <c r="J123" s="80">
        <v>-1050000</v>
      </c>
    </row>
    <row r="124" spans="1:10" ht="18" customHeight="1" x14ac:dyDescent="0.3">
      <c r="A124" s="82">
        <v>2779</v>
      </c>
      <c r="B124" s="93">
        <v>46036</v>
      </c>
      <c r="C124" s="83" t="s">
        <v>3137</v>
      </c>
      <c r="D124" s="113" t="s">
        <v>2907</v>
      </c>
      <c r="F124" s="120">
        <v>396000</v>
      </c>
      <c r="G124" s="85">
        <v>1</v>
      </c>
      <c r="I124" s="80">
        <v>396000</v>
      </c>
    </row>
    <row r="125" spans="1:10" ht="18" customHeight="1" x14ac:dyDescent="0.3">
      <c r="A125" s="82">
        <v>2780</v>
      </c>
      <c r="B125" s="93">
        <v>46036</v>
      </c>
      <c r="C125" s="83" t="s">
        <v>1013</v>
      </c>
      <c r="D125" s="113" t="s">
        <v>4005</v>
      </c>
      <c r="F125" s="120">
        <v>250000</v>
      </c>
      <c r="G125" s="85">
        <v>1</v>
      </c>
      <c r="H125" s="126">
        <v>25000</v>
      </c>
      <c r="I125" s="80">
        <v>275000</v>
      </c>
    </row>
    <row r="126" spans="1:10" ht="18" customHeight="1" x14ac:dyDescent="0.3">
      <c r="A126" s="82">
        <v>2781</v>
      </c>
      <c r="B126" s="93">
        <v>46036</v>
      </c>
      <c r="C126" s="83" t="s">
        <v>3871</v>
      </c>
      <c r="D126" s="113" t="s">
        <v>4890</v>
      </c>
      <c r="F126" s="120">
        <v>1600000</v>
      </c>
      <c r="G126" s="85">
        <v>1</v>
      </c>
      <c r="H126" s="126">
        <v>160000</v>
      </c>
      <c r="I126" s="80">
        <v>1760000</v>
      </c>
    </row>
    <row r="127" spans="1:10" ht="18" customHeight="1" x14ac:dyDescent="0.3">
      <c r="A127" s="82">
        <v>2782</v>
      </c>
      <c r="B127" s="93">
        <v>46036</v>
      </c>
      <c r="C127" s="83" t="s">
        <v>3871</v>
      </c>
      <c r="D127" s="113" t="s">
        <v>3875</v>
      </c>
      <c r="J127" s="80">
        <v>-1760000</v>
      </c>
    </row>
    <row r="128" spans="1:10" ht="18" customHeight="1" x14ac:dyDescent="0.3">
      <c r="A128" s="82">
        <v>2783</v>
      </c>
      <c r="B128" s="93">
        <v>46036</v>
      </c>
      <c r="C128" s="83" t="s">
        <v>3137</v>
      </c>
      <c r="D128" s="113" t="s">
        <v>4892</v>
      </c>
      <c r="J128" s="80">
        <v>-396000</v>
      </c>
    </row>
    <row r="129" spans="1:10" ht="18" customHeight="1" x14ac:dyDescent="0.3">
      <c r="A129" s="82">
        <v>2784</v>
      </c>
      <c r="B129" s="93">
        <v>46036</v>
      </c>
      <c r="C129" s="83" t="s">
        <v>3256</v>
      </c>
      <c r="D129" s="113" t="s">
        <v>3878</v>
      </c>
      <c r="J129" s="80">
        <v>-1100000</v>
      </c>
    </row>
    <row r="130" spans="1:10" ht="18" customHeight="1" x14ac:dyDescent="0.3">
      <c r="A130" s="82">
        <v>2785</v>
      </c>
      <c r="B130" s="93">
        <v>46032</v>
      </c>
      <c r="C130" s="83" t="s">
        <v>1532</v>
      </c>
      <c r="D130" s="113" t="s">
        <v>3423</v>
      </c>
      <c r="F130" s="120">
        <v>80000</v>
      </c>
      <c r="G130" s="85">
        <v>1</v>
      </c>
      <c r="I130" s="80">
        <v>80000</v>
      </c>
    </row>
    <row r="131" spans="1:10" ht="18" customHeight="1" x14ac:dyDescent="0.3">
      <c r="A131" s="82">
        <v>2786</v>
      </c>
      <c r="B131" s="93">
        <v>46037</v>
      </c>
      <c r="C131" s="83" t="s">
        <v>2808</v>
      </c>
      <c r="D131" s="113" t="s">
        <v>4906</v>
      </c>
      <c r="J131" s="80">
        <v>-900000</v>
      </c>
    </row>
    <row r="132" spans="1:10" ht="18" customHeight="1" x14ac:dyDescent="0.3">
      <c r="A132" s="82">
        <v>2787</v>
      </c>
      <c r="B132" s="93">
        <v>46037</v>
      </c>
      <c r="C132" s="83" t="s">
        <v>1738</v>
      </c>
      <c r="D132" s="113" t="s">
        <v>2180</v>
      </c>
      <c r="F132" s="120">
        <v>110000</v>
      </c>
      <c r="G132" s="85">
        <v>2</v>
      </c>
      <c r="H132" s="126">
        <v>22000</v>
      </c>
      <c r="I132" s="80">
        <v>242000</v>
      </c>
    </row>
    <row r="133" spans="1:10" ht="18" customHeight="1" x14ac:dyDescent="0.3">
      <c r="A133" s="82">
        <v>2788</v>
      </c>
      <c r="B133" s="93">
        <v>46037</v>
      </c>
      <c r="C133" s="83" t="s">
        <v>1738</v>
      </c>
      <c r="D133" s="113" t="s">
        <v>2180</v>
      </c>
      <c r="F133" s="120">
        <v>75000</v>
      </c>
      <c r="G133" s="85">
        <v>2</v>
      </c>
      <c r="H133" s="126">
        <v>15000</v>
      </c>
      <c r="I133" s="80">
        <v>165000</v>
      </c>
    </row>
    <row r="134" spans="1:10" ht="18" customHeight="1" x14ac:dyDescent="0.3">
      <c r="A134" s="82">
        <v>2789</v>
      </c>
      <c r="B134" s="93">
        <v>46037</v>
      </c>
      <c r="C134" s="83" t="s">
        <v>1738</v>
      </c>
      <c r="D134" s="113" t="s">
        <v>2178</v>
      </c>
      <c r="F134" s="120">
        <v>130000</v>
      </c>
      <c r="G134" s="85">
        <v>1</v>
      </c>
      <c r="H134" s="126">
        <v>13000</v>
      </c>
      <c r="I134" s="80">
        <v>143000</v>
      </c>
    </row>
    <row r="135" spans="1:10" ht="18" customHeight="1" x14ac:dyDescent="0.3">
      <c r="A135" s="82">
        <v>2790</v>
      </c>
      <c r="B135" s="93">
        <v>46037</v>
      </c>
      <c r="C135" s="83" t="s">
        <v>2730</v>
      </c>
      <c r="D135" s="113" t="s">
        <v>2192</v>
      </c>
      <c r="F135" s="120">
        <v>1900000</v>
      </c>
      <c r="G135" s="85">
        <v>1</v>
      </c>
      <c r="I135" s="80">
        <v>1900000</v>
      </c>
    </row>
    <row r="136" spans="1:10" ht="18" customHeight="1" x14ac:dyDescent="0.3">
      <c r="A136" s="82">
        <v>2791</v>
      </c>
      <c r="B136" s="93">
        <v>46037</v>
      </c>
      <c r="C136" s="83" t="s">
        <v>2730</v>
      </c>
      <c r="D136" s="113" t="s">
        <v>2171</v>
      </c>
      <c r="F136" s="120">
        <v>50000</v>
      </c>
      <c r="G136" s="85">
        <v>1</v>
      </c>
      <c r="I136" s="80">
        <v>50000</v>
      </c>
    </row>
    <row r="137" spans="1:10" ht="18" customHeight="1" x14ac:dyDescent="0.3">
      <c r="A137" s="82">
        <v>2792</v>
      </c>
      <c r="B137" s="93">
        <v>46037</v>
      </c>
      <c r="C137" s="83" t="s">
        <v>2730</v>
      </c>
      <c r="D137" s="113" t="s">
        <v>2668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2793</v>
      </c>
      <c r="B138" s="93">
        <v>46037</v>
      </c>
      <c r="C138" s="83" t="s">
        <v>1460</v>
      </c>
      <c r="D138" s="113" t="s">
        <v>2712</v>
      </c>
      <c r="F138" s="120">
        <v>150000</v>
      </c>
      <c r="G138" s="85">
        <v>1</v>
      </c>
      <c r="I138" s="80">
        <v>150000</v>
      </c>
    </row>
    <row r="139" spans="1:10" ht="18" customHeight="1" x14ac:dyDescent="0.3">
      <c r="A139" s="82">
        <v>2794</v>
      </c>
      <c r="B139" s="93">
        <v>46037</v>
      </c>
      <c r="C139" s="83" t="s">
        <v>1024</v>
      </c>
      <c r="D139" s="113" t="s">
        <v>4790</v>
      </c>
      <c r="J139" s="80">
        <v>-1600000</v>
      </c>
    </row>
    <row r="140" spans="1:10" ht="18" customHeight="1" x14ac:dyDescent="0.3">
      <c r="A140" s="82">
        <v>2795</v>
      </c>
      <c r="B140" s="93">
        <v>46037</v>
      </c>
      <c r="C140" s="83" t="s">
        <v>1545</v>
      </c>
      <c r="D140" s="113" t="s">
        <v>1257</v>
      </c>
      <c r="F140" s="120">
        <v>50000</v>
      </c>
      <c r="G140" s="85">
        <v>10</v>
      </c>
      <c r="H140" s="126">
        <v>50000</v>
      </c>
      <c r="I140" s="80">
        <v>550000</v>
      </c>
    </row>
    <row r="141" spans="1:10" ht="18" customHeight="1" x14ac:dyDescent="0.3">
      <c r="A141" s="82">
        <v>2796</v>
      </c>
      <c r="B141" s="93">
        <v>46038</v>
      </c>
      <c r="C141" s="83" t="s">
        <v>3137</v>
      </c>
      <c r="D141" s="113" t="s">
        <v>2737</v>
      </c>
      <c r="F141" s="120">
        <v>200000</v>
      </c>
      <c r="G141" s="85">
        <v>2</v>
      </c>
      <c r="I141" s="80">
        <v>400000</v>
      </c>
    </row>
    <row r="142" spans="1:10" ht="18" customHeight="1" x14ac:dyDescent="0.3">
      <c r="A142" s="82">
        <v>2797</v>
      </c>
      <c r="B142" s="93">
        <v>46038</v>
      </c>
      <c r="C142" s="83" t="s">
        <v>1435</v>
      </c>
      <c r="D142" s="113" t="s">
        <v>2787</v>
      </c>
      <c r="G142" s="85">
        <v>1</v>
      </c>
    </row>
    <row r="143" spans="1:10" ht="18" customHeight="1" x14ac:dyDescent="0.3">
      <c r="A143" s="82">
        <v>2798</v>
      </c>
      <c r="B143" s="93">
        <v>46038</v>
      </c>
      <c r="C143" s="83" t="s">
        <v>1435</v>
      </c>
      <c r="D143" s="113" t="s">
        <v>2203</v>
      </c>
      <c r="F143" s="120">
        <v>500000</v>
      </c>
      <c r="G143" s="85">
        <v>1</v>
      </c>
      <c r="I143" s="80">
        <v>500000</v>
      </c>
    </row>
    <row r="144" spans="1:10" ht="18" customHeight="1" x14ac:dyDescent="0.3">
      <c r="A144" s="82">
        <v>2799</v>
      </c>
      <c r="B144" s="93">
        <v>46038</v>
      </c>
      <c r="C144" s="83" t="s">
        <v>1435</v>
      </c>
      <c r="D144" s="113" t="s">
        <v>1750</v>
      </c>
      <c r="F144" s="120">
        <v>250000</v>
      </c>
      <c r="G144" s="85">
        <v>1</v>
      </c>
      <c r="I144" s="80">
        <v>250000</v>
      </c>
    </row>
    <row r="145" spans="1:10" ht="18" customHeight="1" x14ac:dyDescent="0.3">
      <c r="A145" s="82">
        <v>2800</v>
      </c>
      <c r="B145" s="93">
        <v>46038</v>
      </c>
      <c r="C145" s="83" t="s">
        <v>1390</v>
      </c>
      <c r="D145" s="113" t="s">
        <v>1257</v>
      </c>
      <c r="F145" s="120">
        <v>80000</v>
      </c>
      <c r="G145" s="85">
        <v>1</v>
      </c>
      <c r="I145" s="80">
        <v>80000</v>
      </c>
    </row>
    <row r="146" spans="1:10" ht="18" customHeight="1" x14ac:dyDescent="0.3">
      <c r="A146" s="82">
        <v>2801</v>
      </c>
      <c r="B146" s="93">
        <v>46038</v>
      </c>
      <c r="C146" s="83" t="s">
        <v>3871</v>
      </c>
      <c r="D146" s="113" t="s">
        <v>2176</v>
      </c>
      <c r="F146" s="120">
        <v>1000000</v>
      </c>
      <c r="G146" s="85">
        <v>1</v>
      </c>
      <c r="H146" s="126">
        <v>100000</v>
      </c>
      <c r="I146" s="80">
        <v>1100000</v>
      </c>
    </row>
    <row r="147" spans="1:10" ht="18" customHeight="1" x14ac:dyDescent="0.3">
      <c r="A147" s="82">
        <v>2802</v>
      </c>
      <c r="B147" s="93">
        <v>46038</v>
      </c>
      <c r="C147" s="83" t="s">
        <v>3871</v>
      </c>
      <c r="D147" s="113" t="s">
        <v>4915</v>
      </c>
      <c r="J147" s="80">
        <v>-1100000</v>
      </c>
    </row>
    <row r="148" spans="1:10" ht="18" customHeight="1" x14ac:dyDescent="0.3">
      <c r="A148" s="82">
        <v>2803</v>
      </c>
      <c r="B148" s="93">
        <v>46039</v>
      </c>
      <c r="C148" s="83" t="s">
        <v>4391</v>
      </c>
      <c r="D148" s="113" t="s">
        <v>2406</v>
      </c>
      <c r="F148" s="120">
        <v>1000000</v>
      </c>
      <c r="G148" s="85">
        <v>1</v>
      </c>
      <c r="H148" s="126">
        <v>100000</v>
      </c>
      <c r="I148" s="80">
        <v>1100000</v>
      </c>
    </row>
    <row r="149" spans="1:10" ht="18" customHeight="1" x14ac:dyDescent="0.3">
      <c r="A149" s="82">
        <v>2804</v>
      </c>
      <c r="B149" s="93">
        <v>46039</v>
      </c>
      <c r="C149" s="83" t="s">
        <v>4391</v>
      </c>
      <c r="D149" s="113" t="s">
        <v>4723</v>
      </c>
      <c r="J149" s="80">
        <v>-1100000</v>
      </c>
    </row>
    <row r="150" spans="1:10" ht="18" customHeight="1" x14ac:dyDescent="0.3">
      <c r="A150" s="82">
        <v>2805</v>
      </c>
      <c r="B150" s="93">
        <v>46039</v>
      </c>
      <c r="C150" s="83" t="s">
        <v>3189</v>
      </c>
      <c r="D150" s="113" t="s">
        <v>2188</v>
      </c>
      <c r="F150" s="120">
        <v>50000</v>
      </c>
      <c r="G150" s="85">
        <v>5</v>
      </c>
      <c r="I150" s="80">
        <v>250000</v>
      </c>
    </row>
    <row r="151" spans="1:10" ht="18" customHeight="1" x14ac:dyDescent="0.3">
      <c r="A151" s="82">
        <v>2806</v>
      </c>
      <c r="B151" s="93">
        <v>46041</v>
      </c>
      <c r="C151" s="83" t="s">
        <v>2611</v>
      </c>
      <c r="D151" s="113" t="s">
        <v>2372</v>
      </c>
      <c r="F151" s="120">
        <v>1700000</v>
      </c>
      <c r="G151" s="85">
        <v>1</v>
      </c>
      <c r="H151" s="126">
        <v>170000</v>
      </c>
      <c r="I151" s="80">
        <v>1870000</v>
      </c>
    </row>
    <row r="152" spans="1:10" ht="18" customHeight="1" x14ac:dyDescent="0.3">
      <c r="A152" s="82">
        <v>2807</v>
      </c>
      <c r="B152" s="93">
        <v>46041</v>
      </c>
      <c r="C152" s="83" t="s">
        <v>1144</v>
      </c>
      <c r="D152" s="113" t="s">
        <v>1198</v>
      </c>
      <c r="F152" s="120">
        <v>1200000</v>
      </c>
      <c r="G152" s="85">
        <v>1</v>
      </c>
      <c r="I152" s="80">
        <v>1200000</v>
      </c>
    </row>
    <row r="153" spans="1:10" ht="18" customHeight="1" x14ac:dyDescent="0.3">
      <c r="A153" s="82">
        <v>2808</v>
      </c>
      <c r="B153" s="93">
        <v>46041</v>
      </c>
      <c r="C153" s="83" t="s">
        <v>1464</v>
      </c>
      <c r="D153" s="113" t="s">
        <v>4496</v>
      </c>
      <c r="J153" s="80">
        <v>-1100000</v>
      </c>
    </row>
    <row r="154" spans="1:10" ht="18" customHeight="1" x14ac:dyDescent="0.3">
      <c r="A154" s="82">
        <v>2809</v>
      </c>
      <c r="B154" s="93">
        <v>46038</v>
      </c>
      <c r="C154" s="83" t="s">
        <v>3137</v>
      </c>
      <c r="D154" s="113" t="s">
        <v>4726</v>
      </c>
      <c r="J154" s="80">
        <v>-400000</v>
      </c>
    </row>
    <row r="155" spans="1:10" ht="18" customHeight="1" x14ac:dyDescent="0.3">
      <c r="A155" s="82">
        <v>2810</v>
      </c>
      <c r="B155" s="93">
        <v>46042</v>
      </c>
      <c r="C155" s="83" t="s">
        <v>2730</v>
      </c>
      <c r="D155" s="113" t="s">
        <v>3712</v>
      </c>
      <c r="J155" s="80">
        <v>-2150000</v>
      </c>
    </row>
    <row r="156" spans="1:10" ht="18" customHeight="1" x14ac:dyDescent="0.3">
      <c r="A156" s="82">
        <v>2811</v>
      </c>
      <c r="B156" s="93">
        <v>46042</v>
      </c>
      <c r="C156" s="83" t="s">
        <v>1390</v>
      </c>
      <c r="D156" s="113" t="s">
        <v>2828</v>
      </c>
      <c r="F156" s="120">
        <v>130000</v>
      </c>
      <c r="G156" s="85">
        <v>1</v>
      </c>
      <c r="I156" s="80">
        <v>130000</v>
      </c>
    </row>
    <row r="157" spans="1:10" ht="18" customHeight="1" x14ac:dyDescent="0.3">
      <c r="A157" s="82">
        <v>2812</v>
      </c>
      <c r="B157" s="93">
        <v>46042</v>
      </c>
      <c r="C157" s="83" t="s">
        <v>1433</v>
      </c>
      <c r="D157" s="113" t="s">
        <v>1696</v>
      </c>
      <c r="F157" s="120">
        <v>50000</v>
      </c>
      <c r="G157" s="85">
        <v>10</v>
      </c>
      <c r="I157" s="80">
        <v>500000</v>
      </c>
    </row>
    <row r="158" spans="1:10" ht="18" customHeight="1" x14ac:dyDescent="0.3">
      <c r="A158" s="82">
        <v>2813</v>
      </c>
      <c r="B158" s="93">
        <v>46042</v>
      </c>
      <c r="C158" s="83" t="s">
        <v>1390</v>
      </c>
      <c r="D158" s="113" t="s">
        <v>1198</v>
      </c>
      <c r="F158" s="120">
        <v>1200000</v>
      </c>
      <c r="G158" s="85">
        <v>1</v>
      </c>
      <c r="I158" s="80">
        <v>1200000</v>
      </c>
    </row>
    <row r="159" spans="1:10" ht="18" customHeight="1" x14ac:dyDescent="0.3">
      <c r="A159" s="82">
        <v>2814</v>
      </c>
      <c r="B159" s="93">
        <v>46042</v>
      </c>
      <c r="C159" s="83" t="s">
        <v>1390</v>
      </c>
      <c r="D159" s="113" t="s">
        <v>1487</v>
      </c>
      <c r="F159" s="120">
        <v>350000</v>
      </c>
      <c r="G159" s="85">
        <v>1</v>
      </c>
      <c r="I159" s="80">
        <v>350000</v>
      </c>
    </row>
    <row r="160" spans="1:10" ht="18" customHeight="1" x14ac:dyDescent="0.3">
      <c r="A160" s="82">
        <v>2815</v>
      </c>
      <c r="B160" s="93">
        <v>46042</v>
      </c>
      <c r="C160" s="83" t="s">
        <v>1382</v>
      </c>
      <c r="D160" s="113" t="s">
        <v>2802</v>
      </c>
      <c r="F160" s="120">
        <v>1100000</v>
      </c>
      <c r="G160" s="85">
        <v>1</v>
      </c>
      <c r="I160" s="80">
        <v>1100000</v>
      </c>
    </row>
    <row r="161" spans="1:10" ht="18" customHeight="1" x14ac:dyDescent="0.3">
      <c r="A161" s="82">
        <v>2816</v>
      </c>
      <c r="B161" s="93">
        <v>46042</v>
      </c>
      <c r="C161" s="83" t="s">
        <v>976</v>
      </c>
      <c r="D161" s="113" t="s">
        <v>2604</v>
      </c>
      <c r="F161" s="120">
        <v>1700000</v>
      </c>
      <c r="G161" s="85">
        <v>1</v>
      </c>
      <c r="H161" s="126">
        <v>170000</v>
      </c>
      <c r="I161" s="80">
        <v>1870000</v>
      </c>
    </row>
    <row r="162" spans="1:10" ht="18" customHeight="1" x14ac:dyDescent="0.3">
      <c r="A162" s="82">
        <v>2817</v>
      </c>
      <c r="B162" s="93">
        <v>46042</v>
      </c>
      <c r="C162" s="83" t="s">
        <v>2777</v>
      </c>
      <c r="D162" s="113" t="s">
        <v>1734</v>
      </c>
      <c r="F162" s="120">
        <v>650000</v>
      </c>
      <c r="G162" s="85">
        <v>1</v>
      </c>
      <c r="I162" s="80">
        <v>650000</v>
      </c>
    </row>
    <row r="163" spans="1:10" ht="18" customHeight="1" x14ac:dyDescent="0.3">
      <c r="A163" s="82">
        <v>2818</v>
      </c>
      <c r="B163" s="93">
        <v>46042</v>
      </c>
      <c r="C163" s="83" t="s">
        <v>976</v>
      </c>
      <c r="D163" s="113" t="s">
        <v>4253</v>
      </c>
      <c r="J163" s="80">
        <v>-1870000</v>
      </c>
    </row>
    <row r="164" spans="1:10" ht="18" customHeight="1" x14ac:dyDescent="0.3">
      <c r="A164" s="82">
        <v>2819</v>
      </c>
      <c r="B164" s="93">
        <v>46042</v>
      </c>
      <c r="C164" s="83" t="s">
        <v>3948</v>
      </c>
      <c r="D164" s="113" t="s">
        <v>1708</v>
      </c>
      <c r="F164" s="120">
        <v>150000</v>
      </c>
      <c r="G164" s="85">
        <v>1</v>
      </c>
      <c r="I164" s="80">
        <v>150000</v>
      </c>
    </row>
    <row r="165" spans="1:10" ht="18" customHeight="1" x14ac:dyDescent="0.3">
      <c r="A165" s="82">
        <v>2820</v>
      </c>
      <c r="B165" s="93">
        <v>46042</v>
      </c>
      <c r="C165" s="83" t="s">
        <v>3948</v>
      </c>
      <c r="D165" s="113" t="s">
        <v>4938</v>
      </c>
      <c r="J165" s="80">
        <v>-150000</v>
      </c>
    </row>
    <row r="166" spans="1:10" ht="18" customHeight="1" x14ac:dyDescent="0.3">
      <c r="A166" s="82">
        <v>2821</v>
      </c>
      <c r="B166" s="93">
        <v>46042</v>
      </c>
      <c r="C166" s="83" t="s">
        <v>1713</v>
      </c>
      <c r="D166" s="113" t="s">
        <v>4939</v>
      </c>
      <c r="F166" s="120">
        <v>850000</v>
      </c>
      <c r="G166" s="85">
        <v>1</v>
      </c>
      <c r="I166" s="80">
        <v>850000</v>
      </c>
    </row>
    <row r="167" spans="1:10" ht="18" customHeight="1" x14ac:dyDescent="0.3">
      <c r="A167" s="82">
        <v>2822</v>
      </c>
      <c r="B167" s="93">
        <v>46043</v>
      </c>
      <c r="C167" s="83" t="s">
        <v>1852</v>
      </c>
      <c r="D167" s="113" t="s">
        <v>4941</v>
      </c>
      <c r="F167" s="120">
        <v>1200000</v>
      </c>
      <c r="G167" s="85">
        <v>1</v>
      </c>
      <c r="I167" s="80">
        <v>1200000</v>
      </c>
    </row>
    <row r="168" spans="1:10" ht="18" customHeight="1" x14ac:dyDescent="0.3">
      <c r="A168" s="82">
        <v>2823</v>
      </c>
      <c r="B168" s="93">
        <v>46043</v>
      </c>
      <c r="C168" s="83" t="s">
        <v>4471</v>
      </c>
      <c r="D168" s="113" t="s">
        <v>3566</v>
      </c>
      <c r="F168" s="120">
        <v>2500000</v>
      </c>
      <c r="G168" s="85">
        <v>1</v>
      </c>
      <c r="H168" s="126">
        <v>250000</v>
      </c>
      <c r="I168" s="80">
        <v>2750000</v>
      </c>
    </row>
    <row r="169" spans="1:10" ht="18" customHeight="1" x14ac:dyDescent="0.3">
      <c r="A169" s="82">
        <v>2824</v>
      </c>
      <c r="B169" s="93">
        <v>46043</v>
      </c>
      <c r="C169" s="83" t="s">
        <v>1364</v>
      </c>
      <c r="D169" s="113" t="s">
        <v>1734</v>
      </c>
      <c r="F169" s="120">
        <v>450000</v>
      </c>
      <c r="G169" s="85">
        <v>1</v>
      </c>
      <c r="I169" s="80">
        <v>450000</v>
      </c>
    </row>
    <row r="170" spans="1:10" ht="18" customHeight="1" x14ac:dyDescent="0.3">
      <c r="A170" s="82">
        <v>2825</v>
      </c>
      <c r="B170" s="93">
        <v>46043</v>
      </c>
      <c r="C170" s="83" t="s">
        <v>4012</v>
      </c>
      <c r="D170" s="113" t="s">
        <v>3819</v>
      </c>
      <c r="F170" s="120">
        <v>400000</v>
      </c>
      <c r="G170" s="85">
        <v>1</v>
      </c>
      <c r="I170" s="80">
        <v>400000</v>
      </c>
    </row>
    <row r="171" spans="1:10" ht="18" customHeight="1" x14ac:dyDescent="0.3">
      <c r="A171" s="82">
        <v>2826</v>
      </c>
      <c r="B171" s="93">
        <v>46043</v>
      </c>
      <c r="C171" s="83" t="s">
        <v>1738</v>
      </c>
      <c r="D171" s="113" t="s">
        <v>1552</v>
      </c>
      <c r="F171" s="120">
        <v>900000</v>
      </c>
      <c r="G171" s="85">
        <v>1</v>
      </c>
      <c r="I171" s="80">
        <v>900000</v>
      </c>
    </row>
    <row r="172" spans="1:10" ht="18" customHeight="1" x14ac:dyDescent="0.3">
      <c r="A172" s="82">
        <v>2827</v>
      </c>
      <c r="B172" s="93">
        <v>46043</v>
      </c>
      <c r="C172" s="83" t="s">
        <v>1738</v>
      </c>
      <c r="D172" s="113" t="s">
        <v>1510</v>
      </c>
      <c r="F172" s="120">
        <v>20000</v>
      </c>
      <c r="G172" s="85">
        <v>1</v>
      </c>
      <c r="I172" s="80">
        <v>20000</v>
      </c>
    </row>
    <row r="173" spans="1:10" ht="18" customHeight="1" x14ac:dyDescent="0.3">
      <c r="A173" s="82">
        <v>2828</v>
      </c>
      <c r="B173" s="93">
        <v>46044</v>
      </c>
      <c r="C173" s="83" t="s">
        <v>1858</v>
      </c>
      <c r="D173" s="113" t="s">
        <v>1734</v>
      </c>
      <c r="F173" s="120">
        <v>1100000</v>
      </c>
      <c r="G173" s="85">
        <v>1</v>
      </c>
      <c r="I173" s="80">
        <v>1100000</v>
      </c>
    </row>
    <row r="174" spans="1:10" ht="18" customHeight="1" x14ac:dyDescent="0.3">
      <c r="A174" s="82">
        <v>2829</v>
      </c>
      <c r="B174" s="93">
        <v>46044</v>
      </c>
      <c r="C174" s="83" t="s">
        <v>1532</v>
      </c>
      <c r="D174" s="113" t="s">
        <v>3451</v>
      </c>
      <c r="F174" s="120">
        <v>600000</v>
      </c>
      <c r="G174" s="85">
        <v>1</v>
      </c>
      <c r="I174" s="80">
        <v>600000</v>
      </c>
    </row>
    <row r="175" spans="1:10" ht="18" customHeight="1" x14ac:dyDescent="0.3">
      <c r="A175" s="82">
        <v>2830</v>
      </c>
      <c r="B175" s="93">
        <v>46044</v>
      </c>
      <c r="C175" s="83" t="s">
        <v>1532</v>
      </c>
      <c r="D175" s="113" t="s">
        <v>2180</v>
      </c>
      <c r="F175" s="120">
        <v>75000</v>
      </c>
      <c r="G175" s="85">
        <v>1</v>
      </c>
      <c r="I175" s="80">
        <v>75000</v>
      </c>
    </row>
    <row r="176" spans="1:10" ht="18" customHeight="1" x14ac:dyDescent="0.3">
      <c r="A176" s="82">
        <v>2831</v>
      </c>
      <c r="B176" s="93">
        <v>46044</v>
      </c>
      <c r="C176" s="83" t="s">
        <v>1532</v>
      </c>
      <c r="D176" s="113" t="s">
        <v>2181</v>
      </c>
      <c r="F176" s="120">
        <v>40000</v>
      </c>
      <c r="G176" s="85">
        <v>1</v>
      </c>
      <c r="I176" s="80">
        <v>40000</v>
      </c>
    </row>
    <row r="177" spans="1:10" ht="18" customHeight="1" x14ac:dyDescent="0.3">
      <c r="A177" s="82">
        <v>2832</v>
      </c>
      <c r="B177" s="93">
        <v>46044</v>
      </c>
      <c r="C177" s="83" t="s">
        <v>1532</v>
      </c>
      <c r="D177" s="113" t="s">
        <v>2178</v>
      </c>
      <c r="F177" s="120">
        <v>130000</v>
      </c>
      <c r="G177" s="85">
        <v>1</v>
      </c>
      <c r="I177" s="80">
        <v>130000</v>
      </c>
    </row>
    <row r="178" spans="1:10" ht="18" customHeight="1" x14ac:dyDescent="0.3">
      <c r="A178" s="82">
        <v>2833</v>
      </c>
      <c r="B178" s="93">
        <v>46044</v>
      </c>
      <c r="C178" s="83" t="s">
        <v>1532</v>
      </c>
      <c r="D178" s="113" t="s">
        <v>2182</v>
      </c>
      <c r="F178" s="120">
        <v>20000</v>
      </c>
      <c r="G178" s="85">
        <v>1</v>
      </c>
      <c r="I178" s="80">
        <v>20000</v>
      </c>
    </row>
    <row r="179" spans="1:10" ht="18" customHeight="1" x14ac:dyDescent="0.3">
      <c r="A179" s="82">
        <v>2834</v>
      </c>
      <c r="B179" s="93">
        <v>46044</v>
      </c>
      <c r="C179" s="83" t="s">
        <v>1013</v>
      </c>
      <c r="D179" s="113" t="s">
        <v>1487</v>
      </c>
      <c r="F179" s="120">
        <v>350000</v>
      </c>
      <c r="G179" s="85">
        <v>1</v>
      </c>
      <c r="H179" s="126">
        <v>35000</v>
      </c>
      <c r="I179" s="80">
        <v>385000</v>
      </c>
    </row>
    <row r="180" spans="1:10" ht="18" customHeight="1" x14ac:dyDescent="0.3">
      <c r="A180" s="82">
        <v>2835</v>
      </c>
      <c r="B180" s="93">
        <v>46044</v>
      </c>
      <c r="C180" s="83" t="s">
        <v>1013</v>
      </c>
      <c r="D180" s="113" t="s">
        <v>1198</v>
      </c>
      <c r="F180" s="120">
        <v>1200000</v>
      </c>
      <c r="G180" s="85">
        <v>1</v>
      </c>
      <c r="H180" s="126">
        <v>120000</v>
      </c>
      <c r="I180" s="80">
        <v>1320000</v>
      </c>
    </row>
    <row r="181" spans="1:10" ht="18" customHeight="1" x14ac:dyDescent="0.3">
      <c r="A181" s="82">
        <v>2836</v>
      </c>
      <c r="B181" s="93">
        <v>46044</v>
      </c>
      <c r="C181" s="83" t="s">
        <v>1013</v>
      </c>
      <c r="D181" s="113" t="s">
        <v>1696</v>
      </c>
      <c r="F181" s="120">
        <v>50000</v>
      </c>
      <c r="G181" s="85">
        <v>1</v>
      </c>
      <c r="H181" s="126">
        <v>5000</v>
      </c>
      <c r="I181" s="80">
        <v>55000</v>
      </c>
    </row>
    <row r="182" spans="1:10" ht="18" customHeight="1" x14ac:dyDescent="0.3">
      <c r="A182" s="82">
        <v>2837</v>
      </c>
      <c r="B182" s="93">
        <v>46045</v>
      </c>
      <c r="C182" s="83" t="s">
        <v>4953</v>
      </c>
      <c r="D182" s="113" t="s">
        <v>3451</v>
      </c>
      <c r="F182" s="120">
        <v>600000</v>
      </c>
      <c r="G182" s="85">
        <v>1</v>
      </c>
      <c r="I182" s="80">
        <v>600000</v>
      </c>
    </row>
    <row r="183" spans="1:10" ht="18" customHeight="1" x14ac:dyDescent="0.3">
      <c r="A183" s="82">
        <v>2838</v>
      </c>
      <c r="B183" s="93">
        <v>46045</v>
      </c>
      <c r="C183" s="83" t="s">
        <v>1297</v>
      </c>
      <c r="D183" s="113" t="s">
        <v>2142</v>
      </c>
      <c r="F183" s="120">
        <v>1650000</v>
      </c>
      <c r="G183" s="85">
        <v>1</v>
      </c>
      <c r="H183" s="126">
        <v>165000</v>
      </c>
      <c r="I183" s="80">
        <v>1815000</v>
      </c>
    </row>
    <row r="184" spans="1:10" ht="18" customHeight="1" x14ac:dyDescent="0.3">
      <c r="A184" s="82">
        <v>2839</v>
      </c>
      <c r="B184" s="93">
        <v>46045</v>
      </c>
      <c r="C184" s="83" t="s">
        <v>985</v>
      </c>
      <c r="D184" s="113" t="s">
        <v>1734</v>
      </c>
      <c r="F184" s="120">
        <v>650000</v>
      </c>
      <c r="G184" s="85">
        <v>1</v>
      </c>
      <c r="H184" s="126">
        <v>65000</v>
      </c>
      <c r="I184" s="80">
        <v>715000</v>
      </c>
    </row>
    <row r="185" spans="1:10" ht="18" customHeight="1" x14ac:dyDescent="0.3">
      <c r="A185" s="82">
        <v>2840</v>
      </c>
      <c r="B185" s="93">
        <v>46045</v>
      </c>
      <c r="C185" s="83" t="s">
        <v>1016</v>
      </c>
      <c r="D185" s="113" t="s">
        <v>1198</v>
      </c>
      <c r="F185" s="120">
        <v>1200000</v>
      </c>
      <c r="G185" s="85">
        <v>1</v>
      </c>
      <c r="I185" s="80">
        <v>1200000</v>
      </c>
    </row>
    <row r="186" spans="1:10" ht="18" customHeight="1" x14ac:dyDescent="0.3">
      <c r="A186" s="82">
        <v>2841</v>
      </c>
      <c r="B186" s="93">
        <v>46045</v>
      </c>
      <c r="C186" s="83" t="s">
        <v>1016</v>
      </c>
      <c r="D186" s="113" t="s">
        <v>1487</v>
      </c>
      <c r="F186" s="120">
        <v>350000</v>
      </c>
      <c r="G186" s="85">
        <v>1</v>
      </c>
      <c r="I186" s="80">
        <v>350000</v>
      </c>
    </row>
    <row r="187" spans="1:10" ht="18" customHeight="1" x14ac:dyDescent="0.3">
      <c r="A187" s="82">
        <v>2842</v>
      </c>
      <c r="B187" s="93">
        <v>46045</v>
      </c>
      <c r="C187" s="83" t="s">
        <v>4964</v>
      </c>
      <c r="D187" s="113" t="s">
        <v>2171</v>
      </c>
      <c r="F187" s="120">
        <v>50000</v>
      </c>
      <c r="G187" s="85">
        <v>1</v>
      </c>
      <c r="I187" s="80">
        <v>50000</v>
      </c>
    </row>
    <row r="188" spans="1:10" ht="18" customHeight="1" x14ac:dyDescent="0.3">
      <c r="A188" s="82">
        <v>2843</v>
      </c>
      <c r="B188" s="93">
        <v>46045</v>
      </c>
      <c r="C188" s="83" t="s">
        <v>4964</v>
      </c>
      <c r="D188" s="113" t="s">
        <v>4005</v>
      </c>
      <c r="F188" s="120">
        <v>300000</v>
      </c>
      <c r="G188" s="85">
        <v>1</v>
      </c>
      <c r="I188" s="80">
        <v>300000</v>
      </c>
    </row>
    <row r="189" spans="1:10" ht="18" customHeight="1" x14ac:dyDescent="0.3">
      <c r="A189" s="82">
        <v>2844</v>
      </c>
      <c r="B189" s="93">
        <v>46045</v>
      </c>
      <c r="C189" s="83" t="s">
        <v>4953</v>
      </c>
      <c r="D189" s="113" t="s">
        <v>4966</v>
      </c>
      <c r="J189" s="80">
        <v>-600000</v>
      </c>
    </row>
    <row r="190" spans="1:10" ht="18" customHeight="1" x14ac:dyDescent="0.3">
      <c r="A190" s="82">
        <v>2845</v>
      </c>
      <c r="B190" s="93">
        <v>46045</v>
      </c>
      <c r="C190" s="83" t="s">
        <v>1858</v>
      </c>
      <c r="D190" s="113" t="s">
        <v>4840</v>
      </c>
      <c r="J190" s="80">
        <v>-1100000</v>
      </c>
    </row>
    <row r="191" spans="1:10" ht="18" customHeight="1" x14ac:dyDescent="0.3">
      <c r="A191" s="82">
        <v>2846</v>
      </c>
      <c r="B191" s="93">
        <v>46045</v>
      </c>
      <c r="C191" s="83" t="s">
        <v>1382</v>
      </c>
      <c r="D191" s="113" t="s">
        <v>4290</v>
      </c>
      <c r="J191" s="80">
        <v>-1100000</v>
      </c>
    </row>
    <row r="192" spans="1:10" ht="18" customHeight="1" x14ac:dyDescent="0.3">
      <c r="A192" s="82">
        <v>2847</v>
      </c>
      <c r="B192" s="93">
        <v>46045</v>
      </c>
      <c r="C192" s="83" t="s">
        <v>1449</v>
      </c>
      <c r="D192" s="113" t="s">
        <v>4967</v>
      </c>
      <c r="J192" s="80">
        <v>-2720000</v>
      </c>
    </row>
    <row r="193" spans="1:10" ht="18" customHeight="1" x14ac:dyDescent="0.3">
      <c r="A193" s="82">
        <v>2848</v>
      </c>
      <c r="B193" s="93">
        <v>46045</v>
      </c>
      <c r="C193" s="83" t="s">
        <v>4012</v>
      </c>
      <c r="D193" s="113" t="s">
        <v>4968</v>
      </c>
      <c r="J193" s="80">
        <v>-400000</v>
      </c>
    </row>
    <row r="194" spans="1:10" ht="18" customHeight="1" x14ac:dyDescent="0.3">
      <c r="A194" s="82">
        <v>2849</v>
      </c>
      <c r="B194" s="93">
        <v>46045</v>
      </c>
      <c r="C194" s="83" t="s">
        <v>2777</v>
      </c>
      <c r="D194" s="113" t="s">
        <v>4969</v>
      </c>
      <c r="J194" s="80">
        <v>-650000</v>
      </c>
    </row>
    <row r="195" spans="1:10" ht="18" customHeight="1" x14ac:dyDescent="0.3">
      <c r="A195" s="82">
        <v>2850</v>
      </c>
      <c r="B195" s="93">
        <v>46045</v>
      </c>
      <c r="C195" s="83" t="s">
        <v>3189</v>
      </c>
      <c r="D195" s="113" t="s">
        <v>4159</v>
      </c>
      <c r="J195" s="80">
        <v>-250000</v>
      </c>
    </row>
    <row r="196" spans="1:10" ht="18" customHeight="1" x14ac:dyDescent="0.3">
      <c r="A196" s="82">
        <v>2851</v>
      </c>
      <c r="B196" s="93">
        <v>46045</v>
      </c>
      <c r="C196" s="83" t="s">
        <v>1016</v>
      </c>
      <c r="D196" s="113" t="s">
        <v>4970</v>
      </c>
      <c r="J196" s="80">
        <v>-500000</v>
      </c>
    </row>
    <row r="197" spans="1:10" ht="18" customHeight="1" x14ac:dyDescent="0.3">
      <c r="A197" s="82">
        <v>2852</v>
      </c>
      <c r="B197" s="93">
        <v>46045</v>
      </c>
      <c r="C197" s="83" t="s">
        <v>4471</v>
      </c>
      <c r="D197" s="113" t="s">
        <v>2047</v>
      </c>
      <c r="J197" s="80">
        <v>-2750000</v>
      </c>
    </row>
    <row r="198" spans="1:10" ht="18" customHeight="1" x14ac:dyDescent="0.3">
      <c r="A198" s="82">
        <v>2853</v>
      </c>
      <c r="B198" s="93">
        <v>46045</v>
      </c>
      <c r="C198" s="83" t="s">
        <v>2474</v>
      </c>
      <c r="D198" s="113" t="s">
        <v>1708</v>
      </c>
      <c r="F198" s="120">
        <v>150000</v>
      </c>
      <c r="G198" s="85">
        <v>1</v>
      </c>
      <c r="I198" s="80">
        <v>150000</v>
      </c>
    </row>
    <row r="199" spans="1:10" ht="18" customHeight="1" x14ac:dyDescent="0.3">
      <c r="A199" s="82">
        <v>2854</v>
      </c>
      <c r="B199" s="93">
        <v>46045</v>
      </c>
      <c r="C199" s="83" t="s">
        <v>2474</v>
      </c>
      <c r="D199" s="113" t="s">
        <v>1708</v>
      </c>
      <c r="F199" s="120">
        <v>150000</v>
      </c>
      <c r="G199" s="85">
        <v>1</v>
      </c>
      <c r="I199" s="80">
        <v>150000</v>
      </c>
    </row>
    <row r="200" spans="1:10" ht="18" customHeight="1" x14ac:dyDescent="0.3">
      <c r="A200" s="82">
        <v>2855</v>
      </c>
      <c r="B200" s="93">
        <v>46046</v>
      </c>
      <c r="C200" s="83" t="s">
        <v>2474</v>
      </c>
      <c r="D200" s="113" t="s">
        <v>3851</v>
      </c>
      <c r="I200" s="126"/>
      <c r="J200" s="80">
        <v>-300000</v>
      </c>
    </row>
    <row r="201" spans="1:10" ht="18" customHeight="1" x14ac:dyDescent="0.3">
      <c r="A201" s="82">
        <v>2856</v>
      </c>
      <c r="B201" s="93">
        <v>46046</v>
      </c>
      <c r="C201" s="83" t="s">
        <v>1297</v>
      </c>
      <c r="D201" s="113" t="s">
        <v>4141</v>
      </c>
      <c r="I201" s="126"/>
      <c r="J201" s="80">
        <v>-1815000</v>
      </c>
    </row>
    <row r="202" spans="1:10" ht="18" customHeight="1" x14ac:dyDescent="0.3">
      <c r="A202" s="82">
        <v>2857</v>
      </c>
      <c r="B202" s="93">
        <v>46046</v>
      </c>
      <c r="C202" s="83" t="s">
        <v>1460</v>
      </c>
      <c r="D202" s="113" t="s">
        <v>4466</v>
      </c>
      <c r="J202" s="80">
        <v>-150000</v>
      </c>
    </row>
    <row r="203" spans="1:10" ht="18" customHeight="1" x14ac:dyDescent="0.3">
      <c r="A203" s="82">
        <v>2858</v>
      </c>
      <c r="B203" s="93">
        <v>46046</v>
      </c>
      <c r="C203" s="83" t="s">
        <v>1476</v>
      </c>
      <c r="D203" s="113" t="s">
        <v>1526</v>
      </c>
      <c r="F203" s="120">
        <v>450000</v>
      </c>
      <c r="G203" s="85">
        <v>1</v>
      </c>
      <c r="I203" s="80">
        <v>450000</v>
      </c>
    </row>
    <row r="204" spans="1:10" ht="18" customHeight="1" x14ac:dyDescent="0.3">
      <c r="A204" s="82">
        <v>2859</v>
      </c>
      <c r="B204" s="93">
        <v>46048</v>
      </c>
      <c r="C204" s="83" t="s">
        <v>1390</v>
      </c>
      <c r="D204" s="113" t="s">
        <v>1198</v>
      </c>
      <c r="F204" s="120">
        <v>1200000</v>
      </c>
      <c r="G204" s="85">
        <v>1</v>
      </c>
      <c r="I204" s="80">
        <v>1200000</v>
      </c>
    </row>
    <row r="205" spans="1:10" ht="18" customHeight="1" x14ac:dyDescent="0.3">
      <c r="A205" s="82">
        <v>2860</v>
      </c>
      <c r="B205" s="93">
        <v>46048</v>
      </c>
      <c r="C205" s="83" t="s">
        <v>1390</v>
      </c>
      <c r="D205" s="113" t="s">
        <v>1487</v>
      </c>
      <c r="F205" s="120">
        <v>350000</v>
      </c>
      <c r="G205" s="85">
        <v>1</v>
      </c>
      <c r="I205" s="80">
        <v>350000</v>
      </c>
    </row>
    <row r="206" spans="1:10" ht="18" customHeight="1" x14ac:dyDescent="0.3">
      <c r="A206" s="82">
        <v>2861</v>
      </c>
      <c r="B206" s="93">
        <v>46048</v>
      </c>
      <c r="C206" s="83" t="s">
        <v>1390</v>
      </c>
      <c r="D206" s="113" t="s">
        <v>2828</v>
      </c>
      <c r="F206" s="120">
        <v>130000</v>
      </c>
      <c r="G206" s="85">
        <v>1</v>
      </c>
      <c r="I206" s="80">
        <v>130000</v>
      </c>
    </row>
    <row r="207" spans="1:10" ht="18" customHeight="1" x14ac:dyDescent="0.3">
      <c r="A207" s="82">
        <v>2862</v>
      </c>
      <c r="B207" s="93">
        <v>46048</v>
      </c>
      <c r="C207" s="83" t="s">
        <v>1390</v>
      </c>
      <c r="D207" s="113" t="s">
        <v>1198</v>
      </c>
      <c r="F207" s="120">
        <v>1200000</v>
      </c>
      <c r="G207" s="85">
        <v>1</v>
      </c>
      <c r="I207" s="80">
        <v>1200000</v>
      </c>
    </row>
    <row r="208" spans="1:10" ht="18" customHeight="1" x14ac:dyDescent="0.3">
      <c r="A208" s="82">
        <v>2863</v>
      </c>
      <c r="B208" s="93">
        <v>46048</v>
      </c>
      <c r="C208" s="83" t="s">
        <v>1390</v>
      </c>
      <c r="D208" s="113" t="s">
        <v>1696</v>
      </c>
      <c r="F208" s="120">
        <v>50000</v>
      </c>
      <c r="G208" s="85">
        <v>1</v>
      </c>
      <c r="I208" s="80">
        <v>50000</v>
      </c>
    </row>
    <row r="209" spans="1:10" ht="18" customHeight="1" x14ac:dyDescent="0.3">
      <c r="A209" s="82">
        <v>2864</v>
      </c>
      <c r="B209" s="93">
        <v>46048</v>
      </c>
      <c r="C209" s="83" t="s">
        <v>1885</v>
      </c>
      <c r="D209" s="113" t="s">
        <v>1198</v>
      </c>
      <c r="F209" s="120">
        <v>1200000</v>
      </c>
      <c r="G209" s="85">
        <v>1</v>
      </c>
      <c r="I209" s="80">
        <v>1200000</v>
      </c>
    </row>
    <row r="210" spans="1:10" ht="18" customHeight="1" x14ac:dyDescent="0.3">
      <c r="A210" s="82">
        <v>2865</v>
      </c>
      <c r="B210" s="93">
        <v>46048</v>
      </c>
      <c r="C210" s="83" t="s">
        <v>1885</v>
      </c>
      <c r="D210" s="113" t="s">
        <v>1487</v>
      </c>
      <c r="F210" s="120">
        <v>350000</v>
      </c>
      <c r="G210" s="85">
        <v>1</v>
      </c>
      <c r="I210" s="80">
        <v>350000</v>
      </c>
    </row>
    <row r="211" spans="1:10" ht="18" customHeight="1" x14ac:dyDescent="0.3">
      <c r="A211" s="82">
        <v>2866</v>
      </c>
      <c r="B211" s="93">
        <v>46048</v>
      </c>
      <c r="C211" s="83" t="s">
        <v>1390</v>
      </c>
      <c r="D211" s="113" t="s">
        <v>4979</v>
      </c>
      <c r="F211" s="120">
        <v>1700000</v>
      </c>
      <c r="G211" s="85">
        <v>1</v>
      </c>
      <c r="I211" s="80">
        <v>1700000</v>
      </c>
    </row>
    <row r="212" spans="1:10" ht="18" customHeight="1" x14ac:dyDescent="0.3">
      <c r="A212" s="82">
        <v>2867</v>
      </c>
      <c r="B212" s="93">
        <v>46048</v>
      </c>
      <c r="C212" s="83" t="s">
        <v>1229</v>
      </c>
      <c r="D212" s="113" t="s">
        <v>1198</v>
      </c>
      <c r="F212" s="120">
        <v>1300000</v>
      </c>
      <c r="G212" s="85">
        <v>1</v>
      </c>
      <c r="H212" s="126">
        <v>130000</v>
      </c>
      <c r="I212" s="80">
        <v>1430000</v>
      </c>
    </row>
    <row r="213" spans="1:10" ht="18" customHeight="1" x14ac:dyDescent="0.3">
      <c r="A213" s="82">
        <v>2868</v>
      </c>
      <c r="B213" s="93">
        <v>46048</v>
      </c>
      <c r="C213" s="83" t="s">
        <v>985</v>
      </c>
      <c r="D213" s="113" t="s">
        <v>4983</v>
      </c>
      <c r="J213" s="80">
        <v>-715000</v>
      </c>
    </row>
    <row r="214" spans="1:10" ht="18" customHeight="1" x14ac:dyDescent="0.3">
      <c r="A214" s="82">
        <v>2869</v>
      </c>
      <c r="B214" s="93">
        <v>46049</v>
      </c>
      <c r="C214" s="83" t="s">
        <v>1545</v>
      </c>
      <c r="D214" s="113" t="s">
        <v>4525</v>
      </c>
      <c r="J214" s="80">
        <v>-1870000</v>
      </c>
    </row>
    <row r="215" spans="1:10" ht="18" customHeight="1" x14ac:dyDescent="0.3">
      <c r="A215" s="82">
        <v>2870</v>
      </c>
      <c r="B215" s="93">
        <v>46049</v>
      </c>
      <c r="C215" s="83" t="s">
        <v>1051</v>
      </c>
      <c r="D215" s="113" t="s">
        <v>3831</v>
      </c>
      <c r="J215" s="80">
        <v>-580000</v>
      </c>
    </row>
    <row r="216" spans="1:10" ht="18" customHeight="1" x14ac:dyDescent="0.3">
      <c r="A216" s="82">
        <v>2871</v>
      </c>
      <c r="B216" s="93">
        <v>46049</v>
      </c>
      <c r="C216" s="83" t="s">
        <v>2611</v>
      </c>
      <c r="D216" s="113" t="s">
        <v>3823</v>
      </c>
      <c r="J216" s="80">
        <v>-1870000</v>
      </c>
    </row>
    <row r="217" spans="1:10" ht="18" customHeight="1" x14ac:dyDescent="0.3">
      <c r="A217" s="82">
        <v>2872</v>
      </c>
      <c r="B217" s="93">
        <v>46049</v>
      </c>
      <c r="C217" s="83" t="s">
        <v>1852</v>
      </c>
      <c r="D217" s="113" t="s">
        <v>4984</v>
      </c>
      <c r="J217" s="80">
        <v>-1200000</v>
      </c>
    </row>
    <row r="218" spans="1:10" ht="18" customHeight="1" x14ac:dyDescent="0.3">
      <c r="A218" s="82">
        <v>2873</v>
      </c>
      <c r="B218" s="93">
        <v>46049</v>
      </c>
      <c r="C218" s="83" t="s">
        <v>4985</v>
      </c>
      <c r="D218" s="113" t="s">
        <v>2170</v>
      </c>
      <c r="F218" s="120">
        <v>1500000</v>
      </c>
      <c r="G218" s="85">
        <v>1</v>
      </c>
      <c r="H218" s="126">
        <v>150000</v>
      </c>
      <c r="I218" s="80">
        <v>1650000</v>
      </c>
    </row>
    <row r="219" spans="1:10" ht="18" customHeight="1" x14ac:dyDescent="0.3">
      <c r="A219" s="82">
        <v>2874</v>
      </c>
      <c r="B219" s="93">
        <v>46049</v>
      </c>
      <c r="C219" s="83" t="s">
        <v>4985</v>
      </c>
      <c r="D219" s="113" t="s">
        <v>2171</v>
      </c>
      <c r="F219" s="120">
        <v>100000</v>
      </c>
      <c r="G219" s="85">
        <v>1</v>
      </c>
      <c r="H219" s="126">
        <v>10000</v>
      </c>
      <c r="I219" s="80">
        <v>110000</v>
      </c>
    </row>
    <row r="220" spans="1:10" ht="18" customHeight="1" x14ac:dyDescent="0.3">
      <c r="A220" s="82">
        <v>2875</v>
      </c>
      <c r="B220" s="93">
        <v>46049</v>
      </c>
      <c r="C220" s="83" t="s">
        <v>4985</v>
      </c>
      <c r="D220" s="113" t="s">
        <v>4005</v>
      </c>
      <c r="F220" s="120">
        <v>250000</v>
      </c>
      <c r="G220" s="85">
        <v>1</v>
      </c>
      <c r="H220" s="126">
        <v>25000</v>
      </c>
      <c r="I220" s="80">
        <v>275000</v>
      </c>
    </row>
    <row r="221" spans="1:10" ht="18" customHeight="1" x14ac:dyDescent="0.3">
      <c r="A221" s="82">
        <v>2876</v>
      </c>
      <c r="B221" s="93">
        <v>46049</v>
      </c>
      <c r="C221" s="83" t="s">
        <v>4391</v>
      </c>
      <c r="D221" s="113" t="s">
        <v>4816</v>
      </c>
      <c r="F221" s="120">
        <v>1400000</v>
      </c>
      <c r="G221" s="85">
        <v>1</v>
      </c>
      <c r="H221" s="126">
        <v>140000</v>
      </c>
      <c r="I221" s="80">
        <v>1540000</v>
      </c>
    </row>
    <row r="222" spans="1:10" ht="18" customHeight="1" x14ac:dyDescent="0.3">
      <c r="A222" s="82">
        <v>2877</v>
      </c>
      <c r="B222" s="93">
        <v>46049</v>
      </c>
      <c r="C222" s="83" t="s">
        <v>4391</v>
      </c>
      <c r="D222" s="113" t="s">
        <v>4989</v>
      </c>
      <c r="F222" s="120">
        <v>300000</v>
      </c>
      <c r="G222" s="85">
        <v>1</v>
      </c>
      <c r="H222" s="126">
        <v>30000</v>
      </c>
      <c r="I222" s="80">
        <v>330000</v>
      </c>
    </row>
    <row r="223" spans="1:10" ht="18" customHeight="1" x14ac:dyDescent="0.3">
      <c r="A223" s="82">
        <v>2878</v>
      </c>
      <c r="B223" s="93">
        <v>46049</v>
      </c>
      <c r="C223" s="83" t="s">
        <v>4391</v>
      </c>
      <c r="D223" s="113" t="s">
        <v>2306</v>
      </c>
      <c r="F223" s="120">
        <v>-100000</v>
      </c>
      <c r="G223" s="85">
        <v>1</v>
      </c>
      <c r="H223" s="126">
        <v>-10000</v>
      </c>
      <c r="I223" s="80">
        <v>-110000</v>
      </c>
    </row>
    <row r="224" spans="1:10" ht="18" customHeight="1" x14ac:dyDescent="0.3">
      <c r="A224" s="82">
        <v>2879</v>
      </c>
      <c r="B224" s="93">
        <v>46049</v>
      </c>
      <c r="C224" s="83" t="s">
        <v>2135</v>
      </c>
      <c r="D224" s="113" t="s">
        <v>1540</v>
      </c>
      <c r="F224" s="120">
        <v>50000</v>
      </c>
      <c r="G224" s="85">
        <v>1</v>
      </c>
      <c r="I224" s="80">
        <v>50000</v>
      </c>
    </row>
    <row r="225" spans="1:10" ht="18" customHeight="1" x14ac:dyDescent="0.3">
      <c r="A225" s="82">
        <v>2880</v>
      </c>
      <c r="B225" s="93">
        <v>46049</v>
      </c>
      <c r="C225" s="83" t="s">
        <v>1297</v>
      </c>
      <c r="D225" s="113" t="s">
        <v>3451</v>
      </c>
      <c r="F225" s="120">
        <v>600000</v>
      </c>
      <c r="G225" s="85">
        <v>1</v>
      </c>
      <c r="H225" s="126">
        <v>60000</v>
      </c>
      <c r="I225" s="80">
        <v>660000</v>
      </c>
    </row>
    <row r="226" spans="1:10" ht="18" customHeight="1" x14ac:dyDescent="0.3">
      <c r="A226" s="82">
        <v>2881</v>
      </c>
      <c r="B226" s="93">
        <v>46049</v>
      </c>
      <c r="C226" s="83" t="s">
        <v>1297</v>
      </c>
      <c r="D226" s="113" t="s">
        <v>2180</v>
      </c>
      <c r="F226" s="120">
        <v>70000</v>
      </c>
      <c r="G226" s="85">
        <v>1</v>
      </c>
      <c r="H226" s="126">
        <v>7000</v>
      </c>
      <c r="I226" s="80">
        <v>77000</v>
      </c>
    </row>
    <row r="227" spans="1:10" ht="18" customHeight="1" x14ac:dyDescent="0.3">
      <c r="A227" s="82">
        <v>2882</v>
      </c>
      <c r="B227" s="93">
        <v>46049</v>
      </c>
      <c r="C227" s="83" t="s">
        <v>1532</v>
      </c>
      <c r="D227" s="113" t="s">
        <v>2181</v>
      </c>
      <c r="F227" s="120">
        <v>70000</v>
      </c>
      <c r="G227" s="85">
        <v>1</v>
      </c>
      <c r="I227" s="80">
        <v>70000</v>
      </c>
    </row>
    <row r="228" spans="1:10" ht="18" customHeight="1" x14ac:dyDescent="0.3">
      <c r="A228" s="82">
        <v>2883</v>
      </c>
      <c r="B228" s="93">
        <v>46049</v>
      </c>
      <c r="C228" s="83" t="s">
        <v>2730</v>
      </c>
      <c r="D228" s="113" t="s">
        <v>2018</v>
      </c>
      <c r="F228" s="120">
        <v>1500000</v>
      </c>
      <c r="G228" s="85">
        <v>1</v>
      </c>
      <c r="I228" s="80">
        <v>1500000</v>
      </c>
    </row>
    <row r="229" spans="1:10" ht="18" customHeight="1" x14ac:dyDescent="0.3">
      <c r="A229" s="82">
        <v>2884</v>
      </c>
      <c r="B229" s="93">
        <v>46049</v>
      </c>
      <c r="C229" s="83" t="s">
        <v>4985</v>
      </c>
      <c r="D229" s="113" t="s">
        <v>4995</v>
      </c>
      <c r="J229" s="80">
        <v>-2035000</v>
      </c>
    </row>
    <row r="230" spans="1:10" ht="18" customHeight="1" x14ac:dyDescent="0.3">
      <c r="A230" s="82">
        <v>2885</v>
      </c>
      <c r="B230" s="93">
        <v>46049</v>
      </c>
      <c r="C230" s="83" t="s">
        <v>4391</v>
      </c>
      <c r="D230" s="113" t="s">
        <v>4996</v>
      </c>
      <c r="J230" s="80">
        <v>-1760000</v>
      </c>
    </row>
    <row r="231" spans="1:10" ht="18" customHeight="1" x14ac:dyDescent="0.3">
      <c r="A231" s="82">
        <v>2886</v>
      </c>
      <c r="B231" s="93">
        <v>46049</v>
      </c>
      <c r="C231" s="83" t="s">
        <v>4964</v>
      </c>
      <c r="D231" s="113" t="s">
        <v>4998</v>
      </c>
      <c r="J231" s="80">
        <v>-350000</v>
      </c>
    </row>
    <row r="232" spans="1:10" ht="18" customHeight="1" x14ac:dyDescent="0.3">
      <c r="A232" s="82">
        <v>2887</v>
      </c>
      <c r="B232" s="93">
        <v>46050</v>
      </c>
      <c r="C232" s="83" t="s">
        <v>1297</v>
      </c>
      <c r="D232" s="113" t="s">
        <v>4141</v>
      </c>
      <c r="J232" s="80">
        <v>-737000</v>
      </c>
    </row>
    <row r="233" spans="1:10" ht="18" customHeight="1" x14ac:dyDescent="0.3">
      <c r="A233" s="82">
        <v>2888</v>
      </c>
      <c r="B233" s="93">
        <v>46051</v>
      </c>
      <c r="C233" s="83" t="s">
        <v>1971</v>
      </c>
      <c r="D233" s="113" t="s">
        <v>1735</v>
      </c>
      <c r="F233" s="120">
        <v>1600000</v>
      </c>
      <c r="G233" s="85">
        <v>1</v>
      </c>
      <c r="I233" s="80">
        <v>1600000</v>
      </c>
    </row>
    <row r="234" spans="1:10" ht="18" customHeight="1" x14ac:dyDescent="0.3">
      <c r="A234" s="82">
        <v>2889</v>
      </c>
      <c r="B234" s="93">
        <v>46051</v>
      </c>
      <c r="C234" s="83" t="s">
        <v>2546</v>
      </c>
      <c r="D234" s="113" t="s">
        <v>1526</v>
      </c>
      <c r="F234" s="120">
        <v>450000</v>
      </c>
      <c r="G234" s="85">
        <v>1</v>
      </c>
      <c r="I234" s="80">
        <v>450000</v>
      </c>
    </row>
    <row r="235" spans="1:10" ht="18" customHeight="1" x14ac:dyDescent="0.3">
      <c r="A235" s="82">
        <v>2890</v>
      </c>
      <c r="B235" s="93">
        <v>46051</v>
      </c>
      <c r="C235" s="83" t="s">
        <v>1390</v>
      </c>
      <c r="D235" s="113" t="s">
        <v>2828</v>
      </c>
      <c r="F235" s="120">
        <v>130000</v>
      </c>
      <c r="G235" s="85">
        <v>1</v>
      </c>
      <c r="I235" s="80">
        <v>130000</v>
      </c>
    </row>
    <row r="236" spans="1:10" ht="18" customHeight="1" x14ac:dyDescent="0.3">
      <c r="A236" s="82">
        <v>2891</v>
      </c>
      <c r="B236" s="93">
        <v>46051</v>
      </c>
      <c r="C236" s="83" t="s">
        <v>1587</v>
      </c>
      <c r="D236" s="113" t="s">
        <v>1750</v>
      </c>
      <c r="F236" s="120">
        <v>300000</v>
      </c>
      <c r="G236" s="85">
        <v>1</v>
      </c>
      <c r="I236" s="80">
        <v>300000</v>
      </c>
    </row>
    <row r="237" spans="1:10" ht="18" customHeight="1" x14ac:dyDescent="0.3">
      <c r="A237" s="82">
        <v>2892</v>
      </c>
      <c r="B237" s="93">
        <v>46050</v>
      </c>
      <c r="C237" s="83" t="s">
        <v>1571</v>
      </c>
      <c r="D237" s="113" t="s">
        <v>4890</v>
      </c>
      <c r="F237" s="120">
        <v>3500000</v>
      </c>
      <c r="G237" s="85">
        <v>1</v>
      </c>
      <c r="H237" s="126">
        <v>350000</v>
      </c>
      <c r="I237" s="80">
        <v>3850000</v>
      </c>
    </row>
    <row r="238" spans="1:10" ht="18" customHeight="1" x14ac:dyDescent="0.3">
      <c r="A238" s="82">
        <v>2893</v>
      </c>
      <c r="B238" s="93">
        <v>46050</v>
      </c>
      <c r="C238" s="83" t="s">
        <v>1571</v>
      </c>
      <c r="D238" s="113" t="s">
        <v>1755</v>
      </c>
      <c r="F238" s="120">
        <v>100000</v>
      </c>
      <c r="G238" s="85">
        <v>1</v>
      </c>
      <c r="H238" s="126">
        <v>10000</v>
      </c>
      <c r="I238" s="80">
        <v>110000</v>
      </c>
    </row>
    <row r="239" spans="1:10" ht="18" customHeight="1" x14ac:dyDescent="0.3">
      <c r="A239" s="82">
        <v>2894</v>
      </c>
      <c r="B239" s="93">
        <v>46050</v>
      </c>
      <c r="C239" s="83" t="s">
        <v>3902</v>
      </c>
      <c r="D239" s="113" t="s">
        <v>1198</v>
      </c>
      <c r="F239" s="120">
        <v>1200000</v>
      </c>
      <c r="G239" s="85">
        <v>1</v>
      </c>
      <c r="I239" s="80">
        <v>1200000</v>
      </c>
    </row>
    <row r="240" spans="1:10" ht="18" customHeight="1" x14ac:dyDescent="0.3">
      <c r="A240" s="82">
        <v>2895</v>
      </c>
      <c r="B240" s="93">
        <v>46050</v>
      </c>
      <c r="C240" s="83" t="s">
        <v>3902</v>
      </c>
      <c r="D240" s="113" t="s">
        <v>1487</v>
      </c>
      <c r="F240" s="120">
        <v>350000</v>
      </c>
      <c r="G240" s="85">
        <v>1</v>
      </c>
      <c r="I240" s="80">
        <v>350000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3653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8215000</v>
      </c>
      <c r="D2" s="58">
        <f t="shared" ref="D2:D65" si="0">RANK(C2,C:C,0)</f>
        <v>1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51</v>
      </c>
    </row>
    <row r="4" spans="1:6" x14ac:dyDescent="0.3">
      <c r="B4" s="58" t="s">
        <v>1270</v>
      </c>
      <c r="C4" s="301">
        <f>SUMIF(BTS_매출관리!C:C,B4,BTS_매출관리!I:I)</f>
        <v>1650000</v>
      </c>
      <c r="D4" s="58">
        <f t="shared" si="0"/>
        <v>21</v>
      </c>
    </row>
    <row r="5" spans="1:6" x14ac:dyDescent="0.3">
      <c r="B5" s="58" t="s">
        <v>1327</v>
      </c>
      <c r="C5" s="301">
        <f>SUMIF(BTS_매출관리!C:C,B5,BTS_매출관리!I:I)</f>
        <v>850000</v>
      </c>
      <c r="D5" s="58">
        <f t="shared" si="0"/>
        <v>33</v>
      </c>
    </row>
    <row r="6" spans="1:6" x14ac:dyDescent="0.3">
      <c r="B6" s="58" t="s">
        <v>1344</v>
      </c>
      <c r="C6" s="301">
        <f>SUMIF(BTS_매출관리!C:C,B6,BTS_매출관리!I:I)</f>
        <v>2559000</v>
      </c>
      <c r="D6" s="58">
        <f t="shared" si="0"/>
        <v>13</v>
      </c>
    </row>
    <row r="7" spans="1:6" x14ac:dyDescent="0.3">
      <c r="B7" s="58" t="s">
        <v>1281</v>
      </c>
      <c r="C7" s="301">
        <f>SUMIF(BTS_매출관리!C:C,B7,BTS_매출관리!I:I)</f>
        <v>385000</v>
      </c>
      <c r="D7" s="58">
        <f t="shared" si="0"/>
        <v>43</v>
      </c>
    </row>
    <row r="8" spans="1:6" x14ac:dyDescent="0.3">
      <c r="B8" s="58" t="s">
        <v>1265</v>
      </c>
      <c r="C8" s="301">
        <f>SUMIF(BTS_매출관리!C:C,B8,BTS_매출관리!I:I)</f>
        <v>737000</v>
      </c>
      <c r="D8" s="58">
        <f t="shared" si="0"/>
        <v>35</v>
      </c>
    </row>
    <row r="9" spans="1:6" x14ac:dyDescent="0.3">
      <c r="B9" s="58" t="s">
        <v>2205</v>
      </c>
      <c r="C9" s="301">
        <f>SUMIF(BTS_매출관리!C:C,B9,BTS_매출관리!I:I)</f>
        <v>2035000</v>
      </c>
      <c r="D9" s="58">
        <f t="shared" si="0"/>
        <v>16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51</v>
      </c>
    </row>
    <row r="11" spans="1:6" x14ac:dyDescent="0.3">
      <c r="B11" s="58" t="s">
        <v>1324</v>
      </c>
      <c r="C11" s="301">
        <f>SUMIF(BTS_매출관리!C:C,B11,BTS_매출관리!I:I)</f>
        <v>1345000</v>
      </c>
      <c r="D11" s="58">
        <f t="shared" si="0"/>
        <v>25</v>
      </c>
    </row>
    <row r="12" spans="1:6" x14ac:dyDescent="0.3">
      <c r="B12" s="58" t="s">
        <v>1325</v>
      </c>
      <c r="C12" s="301">
        <f>SUMIF(BTS_매출관리!C:C,B12,BTS_매출관리!I:I)</f>
        <v>0</v>
      </c>
      <c r="D12" s="58">
        <f t="shared" si="0"/>
        <v>51</v>
      </c>
      <c r="F12" t="str">
        <f>IF(D12 &lt; 10,,"")</f>
        <v/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51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51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2900000</v>
      </c>
      <c r="D15" s="58">
        <f t="shared" si="0"/>
        <v>8</v>
      </c>
    </row>
    <row r="16" spans="1:6" x14ac:dyDescent="0.3">
      <c r="B16" s="269" t="s">
        <v>1306</v>
      </c>
      <c r="C16" s="268">
        <f>SUMIF(BTS_매출관리!C:C,B16,BTS_매출관리!I:I)</f>
        <v>2700000</v>
      </c>
      <c r="D16" s="269">
        <f t="shared" si="0"/>
        <v>12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51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51</v>
      </c>
    </row>
    <row r="19" spans="2:18" x14ac:dyDescent="0.3">
      <c r="B19" s="58" t="s">
        <v>1145</v>
      </c>
      <c r="C19" s="301">
        <f>SUMIF(BTS_매출관리!C:C,B19,BTS_매출관리!I:I)</f>
        <v>1370000</v>
      </c>
      <c r="D19" s="58">
        <f t="shared" si="0"/>
        <v>24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51</v>
      </c>
    </row>
    <row r="21" spans="2:18" x14ac:dyDescent="0.3">
      <c r="B21" s="58" t="s">
        <v>1332</v>
      </c>
      <c r="C21" s="301">
        <f>SUMIF(BTS_매출관리!C:C,B21,BTS_매출관리!I:I)</f>
        <v>100000</v>
      </c>
      <c r="D21" s="58">
        <f t="shared" si="0"/>
        <v>48</v>
      </c>
      <c r="F21" t="s">
        <v>3679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51</v>
      </c>
      <c r="F22" t="s">
        <v>3654</v>
      </c>
      <c r="G22" t="s">
        <v>3782</v>
      </c>
      <c r="I22" t="s">
        <v>3657</v>
      </c>
      <c r="J22" s="303" t="s">
        <v>3697</v>
      </c>
      <c r="O22" t="s">
        <v>3680</v>
      </c>
      <c r="P22">
        <v>2</v>
      </c>
      <c r="Q22" t="s">
        <v>3783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51</v>
      </c>
      <c r="F23" t="s">
        <v>3655</v>
      </c>
      <c r="G23" t="s">
        <v>3782</v>
      </c>
      <c r="I23" t="s">
        <v>3659</v>
      </c>
      <c r="J23" s="303" t="s">
        <v>3697</v>
      </c>
      <c r="O23" t="s">
        <v>3681</v>
      </c>
      <c r="P23">
        <v>3</v>
      </c>
      <c r="Q23" t="s">
        <v>3783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51</v>
      </c>
      <c r="F24" t="s">
        <v>3656</v>
      </c>
      <c r="G24" t="s">
        <v>3782</v>
      </c>
      <c r="I24" t="s">
        <v>3661</v>
      </c>
      <c r="J24" s="303" t="s">
        <v>3697</v>
      </c>
      <c r="O24" t="s">
        <v>3682</v>
      </c>
      <c r="P24">
        <v>2</v>
      </c>
      <c r="Q24" t="s">
        <v>3783</v>
      </c>
    </row>
    <row r="25" spans="2:18" x14ac:dyDescent="0.3">
      <c r="B25" s="58" t="s">
        <v>1033</v>
      </c>
      <c r="C25" s="301">
        <f>SUMIF(BTS_매출관리!C:C,B25,BTS_매출관리!I:I)</f>
        <v>1870000</v>
      </c>
      <c r="D25" s="58">
        <f t="shared" si="0"/>
        <v>17</v>
      </c>
      <c r="F25" t="s">
        <v>3658</v>
      </c>
      <c r="G25" t="s">
        <v>3697</v>
      </c>
      <c r="I25" t="s">
        <v>3664</v>
      </c>
      <c r="J25" s="303" t="s">
        <v>3782</v>
      </c>
      <c r="O25" t="s">
        <v>3683</v>
      </c>
      <c r="P25">
        <v>1</v>
      </c>
      <c r="R25" t="s">
        <v>3782</v>
      </c>
    </row>
    <row r="26" spans="2:18" x14ac:dyDescent="0.3">
      <c r="B26" s="269" t="s">
        <v>1186</v>
      </c>
      <c r="C26" s="268">
        <f>SUMIF(BTS_매출관리!C:C,B26,BTS_매출관리!I:I)</f>
        <v>2300000</v>
      </c>
      <c r="D26" s="269">
        <f t="shared" si="0"/>
        <v>14</v>
      </c>
      <c r="F26" t="s">
        <v>3660</v>
      </c>
      <c r="G26" t="s">
        <v>3782</v>
      </c>
      <c r="I26" t="s">
        <v>3677</v>
      </c>
      <c r="J26" s="303" t="s">
        <v>3716</v>
      </c>
      <c r="O26" t="s">
        <v>3684</v>
      </c>
      <c r="P26">
        <v>2</v>
      </c>
      <c r="Q26" t="s">
        <v>3698</v>
      </c>
    </row>
    <row r="27" spans="2:18" x14ac:dyDescent="0.3">
      <c r="B27" s="269" t="s">
        <v>1333</v>
      </c>
      <c r="C27" s="268">
        <f>SUMIF(BTS_매출관리!C:C,B27,BTS_매출관리!I:I)</f>
        <v>50000</v>
      </c>
      <c r="D27" s="269">
        <f t="shared" si="0"/>
        <v>50</v>
      </c>
      <c r="F27" t="s">
        <v>3769</v>
      </c>
      <c r="G27" t="s">
        <v>3790</v>
      </c>
      <c r="I27" t="s">
        <v>2848</v>
      </c>
      <c r="J27" s="303" t="s">
        <v>3716</v>
      </c>
      <c r="O27" t="s">
        <v>3685</v>
      </c>
      <c r="P27">
        <v>1</v>
      </c>
      <c r="Q27" t="s">
        <v>3697</v>
      </c>
    </row>
    <row r="28" spans="2:18" x14ac:dyDescent="0.3">
      <c r="B28" s="58" t="s">
        <v>2349</v>
      </c>
      <c r="C28" s="301">
        <f>SUMIF(BTS_매출관리!C:C,B28,BTS_매출관리!I:I)</f>
        <v>715000</v>
      </c>
      <c r="D28" s="58">
        <f t="shared" si="0"/>
        <v>36</v>
      </c>
      <c r="F28" t="s">
        <v>3663</v>
      </c>
      <c r="G28" t="s">
        <v>3788</v>
      </c>
      <c r="I28" t="s">
        <v>2248</v>
      </c>
      <c r="J28" s="303" t="s">
        <v>3716</v>
      </c>
      <c r="O28" t="s">
        <v>3686</v>
      </c>
      <c r="P28">
        <v>2</v>
      </c>
      <c r="R28" t="s">
        <v>3789</v>
      </c>
    </row>
    <row r="29" spans="2:18" x14ac:dyDescent="0.3">
      <c r="B29" s="269" t="s">
        <v>1365</v>
      </c>
      <c r="C29" s="268">
        <f>SUMIF(BTS_매출관리!C:C,B29,BTS_매출관리!I:I)</f>
        <v>450000</v>
      </c>
      <c r="D29" s="269">
        <f t="shared" si="0"/>
        <v>41</v>
      </c>
      <c r="F29" t="s">
        <v>3665</v>
      </c>
      <c r="G29" t="s">
        <v>3782</v>
      </c>
      <c r="O29" t="s">
        <v>3687</v>
      </c>
      <c r="P29">
        <v>2</v>
      </c>
      <c r="Q29" t="s">
        <v>3783</v>
      </c>
    </row>
    <row r="30" spans="2:18" x14ac:dyDescent="0.3">
      <c r="B30" s="58" t="s">
        <v>2772</v>
      </c>
      <c r="C30" s="301">
        <f>SUMIF(BTS_매출관리!C:C,B30,BTS_매출관리!I:I)</f>
        <v>0</v>
      </c>
      <c r="D30" s="58">
        <f t="shared" si="0"/>
        <v>51</v>
      </c>
      <c r="F30" t="s">
        <v>3666</v>
      </c>
      <c r="G30" t="s">
        <v>3788</v>
      </c>
      <c r="O30" t="s">
        <v>3688</v>
      </c>
      <c r="P30">
        <v>2</v>
      </c>
      <c r="Q30" t="s">
        <v>3715</v>
      </c>
    </row>
    <row r="31" spans="2:18" x14ac:dyDescent="0.3">
      <c r="B31" s="58" t="s">
        <v>1321</v>
      </c>
      <c r="C31" s="301">
        <f>SUMIF(BTS_매출관리!C:C,B31,BTS_매출관리!I:I)</f>
        <v>150000</v>
      </c>
      <c r="D31" s="58">
        <f t="shared" si="0"/>
        <v>46</v>
      </c>
      <c r="F31" t="s">
        <v>3667</v>
      </c>
      <c r="G31" t="s">
        <v>3782</v>
      </c>
      <c r="O31" t="s">
        <v>3689</v>
      </c>
      <c r="P31">
        <v>1</v>
      </c>
      <c r="R31" t="s">
        <v>3788</v>
      </c>
    </row>
    <row r="32" spans="2:18" x14ac:dyDescent="0.3">
      <c r="B32" s="58" t="s">
        <v>2549</v>
      </c>
      <c r="C32" s="301">
        <f>SUMIF(BTS_매출관리!C:C,B32,BTS_매출관리!I:I)</f>
        <v>450000</v>
      </c>
      <c r="D32" s="58">
        <f t="shared" si="0"/>
        <v>41</v>
      </c>
      <c r="F32" t="s">
        <v>3668</v>
      </c>
      <c r="G32" t="s">
        <v>3782</v>
      </c>
      <c r="O32" t="s">
        <v>3690</v>
      </c>
      <c r="P32">
        <v>1</v>
      </c>
      <c r="R32" t="s">
        <v>3782</v>
      </c>
    </row>
    <row r="33" spans="2:17" x14ac:dyDescent="0.3">
      <c r="B33" s="269" t="s">
        <v>3616</v>
      </c>
      <c r="C33" s="268">
        <f>SUMIF(BTS_매출관리!C:C,B33,BTS_매출관리!I:I)</f>
        <v>0</v>
      </c>
      <c r="D33" s="269">
        <f t="shared" si="0"/>
        <v>51</v>
      </c>
      <c r="F33" t="s">
        <v>3669</v>
      </c>
      <c r="G33" t="s">
        <v>3782</v>
      </c>
      <c r="O33" t="s">
        <v>3691</v>
      </c>
      <c r="P33">
        <v>1</v>
      </c>
      <c r="Q33" t="s">
        <v>3699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51</v>
      </c>
      <c r="F34" t="s">
        <v>3670</v>
      </c>
      <c r="G34" t="s">
        <v>3788</v>
      </c>
      <c r="O34" t="s">
        <v>3662</v>
      </c>
      <c r="P34">
        <v>2</v>
      </c>
      <c r="Q34" t="s">
        <v>3783</v>
      </c>
    </row>
    <row r="35" spans="2:17" x14ac:dyDescent="0.3">
      <c r="B35" s="58" t="s">
        <v>1280</v>
      </c>
      <c r="C35" s="301">
        <f>SUMIF(BTS_매출관리!C:C,B35,BTS_매출관리!I:I)</f>
        <v>6510000</v>
      </c>
      <c r="D35" s="58">
        <f t="shared" si="0"/>
        <v>2</v>
      </c>
      <c r="F35" t="s">
        <v>3671</v>
      </c>
      <c r="G35" t="s">
        <v>3788</v>
      </c>
      <c r="O35" t="s">
        <v>3692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51</v>
      </c>
      <c r="F36" t="s">
        <v>3672</v>
      </c>
      <c r="G36" t="s">
        <v>3782</v>
      </c>
      <c r="O36" t="s">
        <v>3693</v>
      </c>
      <c r="P36">
        <v>1</v>
      </c>
      <c r="Q36" t="s">
        <v>3783</v>
      </c>
    </row>
    <row r="37" spans="2:17" x14ac:dyDescent="0.3">
      <c r="B37" s="58" t="s">
        <v>1267</v>
      </c>
      <c r="C37" s="301">
        <f>SUMIF(BTS_매출관리!C:C,B37,BTS_매출관리!I:I)</f>
        <v>0</v>
      </c>
      <c r="D37" s="58">
        <f t="shared" si="0"/>
        <v>51</v>
      </c>
      <c r="F37" t="s">
        <v>3673</v>
      </c>
      <c r="G37" t="s">
        <v>3782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51</v>
      </c>
      <c r="F38" t="s">
        <v>3674</v>
      </c>
      <c r="G38" t="s">
        <v>3788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51</v>
      </c>
      <c r="F39" t="s">
        <v>3675</v>
      </c>
      <c r="G39" t="s">
        <v>3788</v>
      </c>
    </row>
    <row r="40" spans="2:17" x14ac:dyDescent="0.3">
      <c r="B40" s="58" t="s">
        <v>1287</v>
      </c>
      <c r="C40" s="301">
        <f>SUMIF(BTS_매출관리!C:C,B40,BTS_매출관리!I:I)</f>
        <v>2750000</v>
      </c>
      <c r="D40" s="58">
        <f t="shared" si="0"/>
        <v>10</v>
      </c>
      <c r="F40" t="s">
        <v>3676</v>
      </c>
      <c r="G40" t="s">
        <v>3788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51</v>
      </c>
      <c r="F41" t="s">
        <v>3678</v>
      </c>
      <c r="G41" t="s">
        <v>3782</v>
      </c>
    </row>
    <row r="42" spans="2:17" x14ac:dyDescent="0.3">
      <c r="B42" s="58" t="s">
        <v>1479</v>
      </c>
      <c r="C42" s="301">
        <f>SUMIF(BTS_매출관리!C:C,B42,BTS_매출관리!I:I)</f>
        <v>100000</v>
      </c>
      <c r="D42" s="58">
        <f t="shared" si="0"/>
        <v>48</v>
      </c>
      <c r="F42" t="s">
        <v>1319</v>
      </c>
      <c r="G42" t="s">
        <v>3788</v>
      </c>
    </row>
    <row r="43" spans="2:17" x14ac:dyDescent="0.3">
      <c r="B43" s="269" t="s">
        <v>1225</v>
      </c>
      <c r="C43" s="268">
        <f>SUMIF(BTS_매출관리!C:C,B43,BTS_매출관리!I:I)</f>
        <v>1850000</v>
      </c>
      <c r="D43" s="269">
        <f t="shared" si="0"/>
        <v>19</v>
      </c>
      <c r="F43" t="s">
        <v>3770</v>
      </c>
      <c r="G43" t="s">
        <v>3782</v>
      </c>
    </row>
    <row r="44" spans="2:17" x14ac:dyDescent="0.3">
      <c r="B44" s="58" t="s">
        <v>1278</v>
      </c>
      <c r="C44" s="301">
        <f>SUMIF(BTS_매출관리!C:C,B44,BTS_매출관리!I:I)</f>
        <v>4967500</v>
      </c>
      <c r="D44" s="58">
        <f t="shared" si="0"/>
        <v>3</v>
      </c>
      <c r="F44" t="s">
        <v>3771</v>
      </c>
      <c r="G44" t="s">
        <v>3782</v>
      </c>
    </row>
    <row r="45" spans="2:17" x14ac:dyDescent="0.3">
      <c r="B45" s="269" t="s">
        <v>1311</v>
      </c>
      <c r="C45" s="268">
        <f>SUMIF(BTS_매출관리!C:C,B45,BTS_매출관리!I:I)</f>
        <v>150000</v>
      </c>
      <c r="D45" s="269">
        <f t="shared" si="0"/>
        <v>46</v>
      </c>
      <c r="F45" t="s">
        <v>3772</v>
      </c>
      <c r="G45" t="s">
        <v>3782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51</v>
      </c>
      <c r="F46" t="s">
        <v>3784</v>
      </c>
      <c r="G46" t="s">
        <v>3782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51</v>
      </c>
      <c r="F47" s="58" t="s">
        <v>1033</v>
      </c>
      <c r="G47" t="s">
        <v>3782</v>
      </c>
      <c r="K47" t="s">
        <v>3782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51</v>
      </c>
      <c r="F48" s="58" t="s">
        <v>1348</v>
      </c>
      <c r="G48" t="s">
        <v>3788</v>
      </c>
      <c r="K48" t="s">
        <v>3788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51</v>
      </c>
      <c r="F49" t="s">
        <v>1312</v>
      </c>
      <c r="G49" t="s">
        <v>3788</v>
      </c>
    </row>
    <row r="50" spans="2:7" x14ac:dyDescent="0.3">
      <c r="B50" s="269" t="s">
        <v>1286</v>
      </c>
      <c r="C50" s="268">
        <f>SUMIF(BTS_매출관리!C:C,B50,BTS_매출관리!I:I)</f>
        <v>0</v>
      </c>
      <c r="D50" s="269">
        <f t="shared" si="0"/>
        <v>51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51</v>
      </c>
    </row>
    <row r="52" spans="2:7" x14ac:dyDescent="0.3">
      <c r="B52" t="s">
        <v>3256</v>
      </c>
      <c r="C52" s="300">
        <f>SUMIF(BTS_매출관리!C:C,B52,BTS_매출관리!I:I)</f>
        <v>1100000</v>
      </c>
      <c r="D52">
        <f t="shared" si="0"/>
        <v>28</v>
      </c>
    </row>
    <row r="53" spans="2:7" x14ac:dyDescent="0.3">
      <c r="B53" t="s">
        <v>2475</v>
      </c>
      <c r="C53" s="300">
        <f>SUMIF(BTS_매출관리!C:C,B53,BTS_매출관리!I:I)</f>
        <v>300000</v>
      </c>
      <c r="D53">
        <f t="shared" si="0"/>
        <v>45</v>
      </c>
    </row>
    <row r="54" spans="2:7" x14ac:dyDescent="0.3">
      <c r="B54" t="s">
        <v>1346</v>
      </c>
      <c r="C54" s="300">
        <f>SUMIF(BTS_매출관리!C:C,B54,BTS_매출관리!I:I)</f>
        <v>2860000</v>
      </c>
      <c r="D54">
        <f t="shared" si="0"/>
        <v>9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51</v>
      </c>
    </row>
    <row r="56" spans="2:7" x14ac:dyDescent="0.3">
      <c r="B56" s="47" t="s">
        <v>1016</v>
      </c>
      <c r="C56" s="302">
        <f>SUMIF(BTS_매출관리!C:C,B56,BTS_매출관리!I:I)</f>
        <v>2170000</v>
      </c>
      <c r="D56" s="47">
        <f t="shared" si="0"/>
        <v>15</v>
      </c>
    </row>
    <row r="57" spans="2:7" x14ac:dyDescent="0.3">
      <c r="B57" s="47" t="s">
        <v>1775</v>
      </c>
      <c r="C57" s="302">
        <f>SUMIF(BTS_매출관리!C:C,B57,BTS_매출관리!I:I)</f>
        <v>1780000</v>
      </c>
      <c r="D57" s="47">
        <f t="shared" si="0"/>
        <v>20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51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51</v>
      </c>
    </row>
    <row r="60" spans="2:7" x14ac:dyDescent="0.3">
      <c r="B60" s="47" t="s">
        <v>1298</v>
      </c>
      <c r="C60" s="302">
        <f>SUMIF(BTS_매출관리!C:C,B60,BTS_매출관리!I:I)</f>
        <v>2920500</v>
      </c>
      <c r="D60" s="47">
        <f t="shared" si="0"/>
        <v>7</v>
      </c>
    </row>
    <row r="61" spans="2:7" x14ac:dyDescent="0.3">
      <c r="B61" s="47" t="s">
        <v>1337</v>
      </c>
      <c r="C61" s="302">
        <f>SUMIF(BTS_매출관리!C:C,B61,BTS_매출관리!I:I)</f>
        <v>3750000</v>
      </c>
      <c r="D61" s="47">
        <f t="shared" si="0"/>
        <v>4</v>
      </c>
    </row>
    <row r="62" spans="2:7" x14ac:dyDescent="0.3">
      <c r="B62" s="47" t="s">
        <v>1262</v>
      </c>
      <c r="C62" s="302">
        <f>SUMIF(BTS_매출관리!C:C,B62,BTS_매출관리!I:I)</f>
        <v>1200000</v>
      </c>
      <c r="D62" s="47">
        <f t="shared" si="0"/>
        <v>26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51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51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51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51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51</v>
      </c>
    </row>
    <row r="68" spans="2:4" x14ac:dyDescent="0.3">
      <c r="B68" t="s">
        <v>981</v>
      </c>
      <c r="C68" s="300">
        <f>SUMIF(BTS_매출관리!C:C,B68,BTS_매출관리!I:I)</f>
        <v>1870000</v>
      </c>
      <c r="D68" s="47">
        <f t="shared" si="1"/>
        <v>17</v>
      </c>
    </row>
    <row r="69" spans="2:4" x14ac:dyDescent="0.3">
      <c r="B69" s="47" t="s">
        <v>1294</v>
      </c>
      <c r="C69" s="302">
        <f>SUMIF(BTS_매출관리!C:C,B69,BTS_매출관리!I:I)</f>
        <v>1100000</v>
      </c>
      <c r="D69" s="47">
        <f t="shared" si="1"/>
        <v>28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51</v>
      </c>
    </row>
    <row r="71" spans="2:4" x14ac:dyDescent="0.3">
      <c r="B71" s="47" t="s">
        <v>1290</v>
      </c>
      <c r="C71" s="302">
        <f>SUMIF(BTS_매출관리!C:C,B71,BTS_매출관리!I:I)</f>
        <v>0</v>
      </c>
      <c r="D71" s="47">
        <f t="shared" si="1"/>
        <v>51</v>
      </c>
    </row>
    <row r="72" spans="2:4" x14ac:dyDescent="0.3">
      <c r="B72" s="47" t="s">
        <v>2853</v>
      </c>
      <c r="C72" s="302">
        <f>SUMIF(BTS_매출관리!C:C,B72,BTS_매출관리!I:I)</f>
        <v>1600000</v>
      </c>
      <c r="D72" s="47">
        <f t="shared" si="1"/>
        <v>22</v>
      </c>
    </row>
    <row r="73" spans="2:4" x14ac:dyDescent="0.3">
      <c r="B73" s="47" t="s">
        <v>1347</v>
      </c>
      <c r="C73" s="302">
        <f>SUMIF(BTS_매출관리!C:C,B73,BTS_매출관리!I:I)</f>
        <v>2720000</v>
      </c>
      <c r="D73" s="47">
        <f t="shared" si="1"/>
        <v>11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51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51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51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51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51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51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51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51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51</v>
      </c>
    </row>
    <row r="83" spans="2:4" x14ac:dyDescent="0.3">
      <c r="B83" t="s">
        <v>2745</v>
      </c>
      <c r="C83" s="52">
        <f>SUMIF(BTS_매출관리!C:C,B83,BTS_매출관리!I:I)</f>
        <v>1050000</v>
      </c>
      <c r="D83">
        <f t="shared" si="1"/>
        <v>30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51</v>
      </c>
    </row>
    <row r="85" spans="2:4" x14ac:dyDescent="0.3">
      <c r="B85" t="s">
        <v>3529</v>
      </c>
      <c r="C85" s="52">
        <f>SUMIF(BTS_매출관리!C:C,B85,BTS_매출관리!I:I)</f>
        <v>0</v>
      </c>
      <c r="D85">
        <f t="shared" si="1"/>
        <v>51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51</v>
      </c>
    </row>
    <row r="87" spans="2:4" x14ac:dyDescent="0.3">
      <c r="B87" t="s">
        <v>1895</v>
      </c>
      <c r="C87" s="300">
        <f>SUMIF(BTS_매출관리!C:C,B87,BTS_매출관리!I:I)</f>
        <v>3270000</v>
      </c>
      <c r="D87">
        <f t="shared" si="1"/>
        <v>6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51</v>
      </c>
    </row>
    <row r="89" spans="2:4" x14ac:dyDescent="0.3">
      <c r="B89" t="s">
        <v>1274</v>
      </c>
      <c r="C89" s="300">
        <f>SUMIF(BTS_매출관리!C:C,B89,BTS_매출관리!I:I)</f>
        <v>900000</v>
      </c>
      <c r="D89">
        <f t="shared" si="1"/>
        <v>32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51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51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51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51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51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51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51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51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51</v>
      </c>
    </row>
    <row r="99" spans="2:4" x14ac:dyDescent="0.3">
      <c r="B99" t="s">
        <v>1266</v>
      </c>
      <c r="C99" s="300">
        <f>SUMIF(BTS_매출관리!C:C,B99,BTS_매출관리!I:I)</f>
        <v>500000</v>
      </c>
      <c r="D99">
        <f t="shared" si="1"/>
        <v>40</v>
      </c>
    </row>
    <row r="100" spans="2:4" x14ac:dyDescent="0.3">
      <c r="B100" t="s">
        <v>2777</v>
      </c>
      <c r="C100" s="52">
        <f>SUMIF(BTS_매출관리!C:C,B100,BTS_매출관리!I:I)</f>
        <v>650000</v>
      </c>
      <c r="D100">
        <f t="shared" si="1"/>
        <v>37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51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51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51</v>
      </c>
    </row>
    <row r="104" spans="2:4" x14ac:dyDescent="0.3">
      <c r="B104" t="s">
        <v>2730</v>
      </c>
      <c r="C104" s="52">
        <f>SUMIF(BTS_매출관리!C:C,B104,BTS_매출관리!I:I)</f>
        <v>3650000</v>
      </c>
      <c r="D104">
        <f t="shared" si="1"/>
        <v>5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51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51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51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51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51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51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51</v>
      </c>
    </row>
    <row r="112" spans="2:4" x14ac:dyDescent="0.3">
      <c r="B112" t="s">
        <v>2138</v>
      </c>
      <c r="C112" s="52">
        <f>SUMIF(BTS_매출관리!C:C,B112,BTS_매출관리!I:I)</f>
        <v>600000</v>
      </c>
      <c r="D112">
        <f t="shared" si="1"/>
        <v>38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51</v>
      </c>
    </row>
    <row r="114" spans="2:4" x14ac:dyDescent="0.3">
      <c r="B114" t="s">
        <v>1229</v>
      </c>
      <c r="C114" s="52">
        <f>SUMIF(BTS_매출관리!C:C,B114,BTS_매출관리!I:I)</f>
        <v>1430000</v>
      </c>
      <c r="D114">
        <f t="shared" si="1"/>
        <v>23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51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51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51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51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51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51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51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51</v>
      </c>
    </row>
    <row r="123" spans="2:4" x14ac:dyDescent="0.3">
      <c r="B123" t="s">
        <v>3065</v>
      </c>
      <c r="C123" s="52">
        <f>SUMIF(BTS_매출관리!C:C,B123,BTS_매출관리!I:I)</f>
        <v>1200000</v>
      </c>
      <c r="D123">
        <f t="shared" si="1"/>
        <v>26</v>
      </c>
    </row>
    <row r="124" spans="2:4" x14ac:dyDescent="0.3">
      <c r="B124" t="s">
        <v>1339</v>
      </c>
      <c r="C124" s="52">
        <f>SUMIF(BTS_매출관리!C:C,B124,BTS_매출관리!I:I)</f>
        <v>950000</v>
      </c>
      <c r="D124">
        <f t="shared" si="1"/>
        <v>31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51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51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51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51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51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51</v>
      </c>
    </row>
    <row r="131" spans="2:4" x14ac:dyDescent="0.3">
      <c r="B131" t="s">
        <v>3557</v>
      </c>
      <c r="C131" s="52">
        <f>SUMIF(BTS_매출관리!C:C,B131,BTS_매출관리!I:I)</f>
        <v>0</v>
      </c>
      <c r="D131">
        <f t="shared" si="2"/>
        <v>51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51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51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51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51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51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51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51</v>
      </c>
    </row>
    <row r="139" spans="2:4" x14ac:dyDescent="0.3">
      <c r="B139" t="s">
        <v>1288</v>
      </c>
      <c r="C139" s="300">
        <f>SUMIF(BTS_매출관리!C:C,B139,BTS_매출관리!I:I)</f>
        <v>796000</v>
      </c>
      <c r="D139">
        <f t="shared" si="2"/>
        <v>34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51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51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51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51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51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51</v>
      </c>
    </row>
    <row r="146" spans="2:4" x14ac:dyDescent="0.3">
      <c r="B146" t="s">
        <v>2044</v>
      </c>
      <c r="C146" s="52">
        <f>SUMIF(BTS_매출관리!C:C,B146,BTS_매출관리!I:I)</f>
        <v>600000</v>
      </c>
      <c r="D146">
        <f t="shared" si="2"/>
        <v>38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51</v>
      </c>
    </row>
    <row r="148" spans="2:4" x14ac:dyDescent="0.3">
      <c r="B148" t="s">
        <v>3488</v>
      </c>
      <c r="C148" s="52">
        <f>SUMIF(BTS_매출관리!C:C,B148,BTS_매출관리!I:I)</f>
        <v>0</v>
      </c>
      <c r="D148">
        <f t="shared" si="2"/>
        <v>51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51</v>
      </c>
    </row>
    <row r="150" spans="2:4" x14ac:dyDescent="0.3">
      <c r="B150" t="s">
        <v>3707</v>
      </c>
      <c r="C150" s="52">
        <f>SUMIF(BTS_매출관리!C:C,B150,BTS_매출관리!I:I)</f>
        <v>0</v>
      </c>
      <c r="D150">
        <f t="shared" si="2"/>
        <v>51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51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51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51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51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51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51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51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51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51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51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51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51</v>
      </c>
    </row>
    <row r="163" spans="2:4" x14ac:dyDescent="0.3">
      <c r="B163" t="s">
        <v>1277</v>
      </c>
      <c r="C163" s="52">
        <f>SUMIF(BTS_매출관리!C:C,B163,BTS_매출관리!I:I)</f>
        <v>0</v>
      </c>
      <c r="D163">
        <f t="shared" si="2"/>
        <v>51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51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51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51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51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51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51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51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51</v>
      </c>
    </row>
    <row r="172" spans="2:4" x14ac:dyDescent="0.3">
      <c r="B172" t="s">
        <v>1087</v>
      </c>
      <c r="C172" s="52">
        <f>SUMIF(BTS_매출관리!C:C,B172,BTS_매출관리!I:I)</f>
        <v>350000</v>
      </c>
      <c r="D172">
        <f t="shared" si="2"/>
        <v>44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51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51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51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51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51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51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51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51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51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51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51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51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51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51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51</v>
      </c>
    </row>
    <row r="188" spans="2:4" x14ac:dyDescent="0.3">
      <c r="C188" s="52">
        <f>SUMIF(BTS_매출관리!C:C,B188,BTS_매출관리!I:I)</f>
        <v>0</v>
      </c>
      <c r="D188">
        <f t="shared" si="2"/>
        <v>51</v>
      </c>
    </row>
    <row r="189" spans="2:4" x14ac:dyDescent="0.3">
      <c r="C189" s="52">
        <f>SUMIF(BTS_매출관리!C:C,B189,BTS_매출관리!I:I)</f>
        <v>0</v>
      </c>
      <c r="D189">
        <f t="shared" si="2"/>
        <v>51</v>
      </c>
    </row>
    <row r="190" spans="2:4" x14ac:dyDescent="0.3">
      <c r="C190" s="52">
        <f>SUMIF(BTS_매출관리!C:C,B190,BTS_매출관리!I:I)</f>
        <v>0</v>
      </c>
      <c r="D190">
        <f t="shared" si="2"/>
        <v>51</v>
      </c>
    </row>
    <row r="191" spans="2:4" x14ac:dyDescent="0.3">
      <c r="C191" s="52">
        <f>SUMIF(BTS_매출관리!C:C,B191,BTS_매출관리!I:I)</f>
        <v>0</v>
      </c>
      <c r="D191">
        <f t="shared" si="2"/>
        <v>51</v>
      </c>
    </row>
    <row r="192" spans="2:4" x14ac:dyDescent="0.3">
      <c r="C192" s="52">
        <f>SUMIF(BTS_매출관리!C:C,B192,BTS_매출관리!I:I)</f>
        <v>0</v>
      </c>
      <c r="D192">
        <f t="shared" si="2"/>
        <v>51</v>
      </c>
    </row>
    <row r="193" spans="3:4" x14ac:dyDescent="0.3">
      <c r="C193" s="52">
        <f>SUMIF(BTS_매출관리!C:C,B193,BTS_매출관리!I:I)</f>
        <v>0</v>
      </c>
      <c r="D193">
        <f t="shared" si="2"/>
        <v>51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51</v>
      </c>
    </row>
    <row r="195" spans="3:4" x14ac:dyDescent="0.3">
      <c r="C195" s="52">
        <f>SUMIF(BTS_매출관리!C:C,B195,BTS_매출관리!I:I)</f>
        <v>0</v>
      </c>
      <c r="D195">
        <f t="shared" si="3"/>
        <v>51</v>
      </c>
    </row>
    <row r="196" spans="3:4" x14ac:dyDescent="0.3">
      <c r="C196" s="52">
        <f>SUMIF(BTS_매출관리!C:C,B196,BTS_매출관리!I:I)</f>
        <v>0</v>
      </c>
      <c r="D196">
        <f t="shared" si="3"/>
        <v>51</v>
      </c>
    </row>
    <row r="197" spans="3:4" x14ac:dyDescent="0.3">
      <c r="C197" s="52">
        <f>SUMIF(BTS_매출관리!C:C,B197,BTS_매출관리!I:I)</f>
        <v>0</v>
      </c>
      <c r="D197">
        <f t="shared" si="3"/>
        <v>51</v>
      </c>
    </row>
    <row r="198" spans="3:4" x14ac:dyDescent="0.3">
      <c r="C198" s="52">
        <f>SUMIF(BTS_매출관리!C:C,B198,BTS_매출관리!I:I)</f>
        <v>0</v>
      </c>
      <c r="D198">
        <f t="shared" si="3"/>
        <v>51</v>
      </c>
    </row>
    <row r="199" spans="3:4" x14ac:dyDescent="0.3">
      <c r="C199" s="52">
        <f>SUMIF(BTS_매출관리!C:C,B199,BTS_매출관리!I:I)</f>
        <v>0</v>
      </c>
      <c r="D199">
        <f t="shared" si="3"/>
        <v>51</v>
      </c>
    </row>
    <row r="200" spans="3:4" x14ac:dyDescent="0.3">
      <c r="C200" s="52">
        <f>SUMIF(BTS_매출관리!C:C,B200,BTS_매출관리!I:I)</f>
        <v>0</v>
      </c>
      <c r="D200">
        <f t="shared" si="3"/>
        <v>51</v>
      </c>
    </row>
    <row r="201" spans="3:4" x14ac:dyDescent="0.3">
      <c r="C201" s="52">
        <f>SUMIF(BTS_매출관리!C:C,B201,BTS_매출관리!I:I)</f>
        <v>0</v>
      </c>
      <c r="D201">
        <f t="shared" si="3"/>
        <v>51</v>
      </c>
    </row>
    <row r="202" spans="3:4" x14ac:dyDescent="0.3">
      <c r="C202" s="52">
        <f>SUMIF(BTS_매출관리!C:C,B202,BTS_매출관리!I:I)</f>
        <v>0</v>
      </c>
      <c r="D202">
        <f t="shared" si="3"/>
        <v>51</v>
      </c>
    </row>
    <row r="203" spans="3:4" x14ac:dyDescent="0.3">
      <c r="C203" s="52">
        <f>SUMIF(BTS_매출관리!C:C,B203,BTS_매출관리!I:I)</f>
        <v>0</v>
      </c>
      <c r="D203">
        <f t="shared" si="3"/>
        <v>51</v>
      </c>
    </row>
    <row r="204" spans="3:4" x14ac:dyDescent="0.3">
      <c r="C204" s="52">
        <f>SUMIF(BTS_매출관리!C:C,B204,BTS_매출관리!I:I)</f>
        <v>0</v>
      </c>
      <c r="D204">
        <f t="shared" si="3"/>
        <v>51</v>
      </c>
    </row>
    <row r="205" spans="3:4" x14ac:dyDescent="0.3">
      <c r="C205" s="52">
        <f>SUMIF(BTS_매출관리!C:C,B205,BTS_매출관리!I:I)</f>
        <v>0</v>
      </c>
      <c r="D205">
        <f t="shared" si="3"/>
        <v>51</v>
      </c>
    </row>
    <row r="206" spans="3:4" x14ac:dyDescent="0.3">
      <c r="C206" s="52">
        <f>SUMIF(BTS_매출관리!C:C,B206,BTS_매출관리!I:I)</f>
        <v>0</v>
      </c>
      <c r="D206">
        <f t="shared" si="3"/>
        <v>51</v>
      </c>
    </row>
    <row r="207" spans="3:4" x14ac:dyDescent="0.3">
      <c r="C207" s="52">
        <f>SUMIF(BTS_매출관리!C:C,B207,BTS_매출관리!I:I)</f>
        <v>0</v>
      </c>
      <c r="D207">
        <f t="shared" si="3"/>
        <v>51</v>
      </c>
    </row>
    <row r="208" spans="3:4" x14ac:dyDescent="0.3">
      <c r="C208" s="52">
        <f>SUMIF(BTS_매출관리!C:C,B208,BTS_매출관리!I:I)</f>
        <v>0</v>
      </c>
      <c r="D208">
        <f t="shared" si="3"/>
        <v>51</v>
      </c>
    </row>
    <row r="209" spans="3:4" x14ac:dyDescent="0.3">
      <c r="C209" s="52">
        <f>SUMIF(BTS_매출관리!C:C,B209,BTS_매출관리!I:I)</f>
        <v>0</v>
      </c>
      <c r="D209">
        <f t="shared" si="3"/>
        <v>51</v>
      </c>
    </row>
    <row r="210" spans="3:4" x14ac:dyDescent="0.3">
      <c r="C210" s="52">
        <f>SUMIF(BTS_매출관리!C:C,B210,BTS_매출관리!I:I)</f>
        <v>0</v>
      </c>
      <c r="D210">
        <f t="shared" si="3"/>
        <v>51</v>
      </c>
    </row>
    <row r="211" spans="3:4" x14ac:dyDescent="0.3">
      <c r="C211" s="52">
        <f>SUMIF(BTS_매출관리!C:C,B211,BTS_매출관리!I:I)</f>
        <v>0</v>
      </c>
      <c r="D211">
        <f t="shared" si="3"/>
        <v>51</v>
      </c>
    </row>
    <row r="212" spans="3:4" x14ac:dyDescent="0.3">
      <c r="C212" s="52">
        <f>SUMIF(BTS_매출관리!C:C,B212,BTS_매출관리!I:I)</f>
        <v>0</v>
      </c>
      <c r="D212">
        <f t="shared" si="3"/>
        <v>51</v>
      </c>
    </row>
    <row r="213" spans="3:4" x14ac:dyDescent="0.3">
      <c r="C213" s="52">
        <f>SUMIF(BTS_매출관리!C:C,B213,BTS_매출관리!I:I)</f>
        <v>0</v>
      </c>
      <c r="D213">
        <f t="shared" si="3"/>
        <v>51</v>
      </c>
    </row>
    <row r="214" spans="3:4" x14ac:dyDescent="0.3">
      <c r="C214" s="52">
        <f>SUMIF(BTS_매출관리!C:C,B214,BTS_매출관리!I:I)</f>
        <v>0</v>
      </c>
      <c r="D214">
        <f t="shared" si="3"/>
        <v>51</v>
      </c>
    </row>
    <row r="215" spans="3:4" x14ac:dyDescent="0.3">
      <c r="C215" s="52">
        <f>SUMIF(BTS_매출관리!C:C,B215,BTS_매출관리!I:I)</f>
        <v>0</v>
      </c>
      <c r="D215">
        <f t="shared" si="3"/>
        <v>51</v>
      </c>
    </row>
    <row r="216" spans="3:4" x14ac:dyDescent="0.3">
      <c r="C216" s="52">
        <f>SUMIF(BTS_매출관리!C:C,B216,BTS_매출관리!I:I)</f>
        <v>0</v>
      </c>
      <c r="D216">
        <f t="shared" si="3"/>
        <v>51</v>
      </c>
    </row>
    <row r="217" spans="3:4" x14ac:dyDescent="0.3">
      <c r="C217" s="52">
        <f>SUMIF(BTS_매출관리!C:C,B217,BTS_매출관리!I:I)</f>
        <v>0</v>
      </c>
      <c r="D217">
        <f t="shared" si="3"/>
        <v>51</v>
      </c>
    </row>
    <row r="218" spans="3:4" x14ac:dyDescent="0.3">
      <c r="C218" s="52">
        <f>SUMIF(BTS_매출관리!C:C,B218,BTS_매출관리!I:I)</f>
        <v>0</v>
      </c>
      <c r="D218">
        <f t="shared" si="3"/>
        <v>51</v>
      </c>
    </row>
    <row r="219" spans="3:4" x14ac:dyDescent="0.3">
      <c r="C219" s="52">
        <f>SUMIF(BTS_매출관리!C:C,B219,BTS_매출관리!I:I)</f>
        <v>0</v>
      </c>
      <c r="D219">
        <f t="shared" si="3"/>
        <v>51</v>
      </c>
    </row>
    <row r="220" spans="3:4" x14ac:dyDescent="0.3">
      <c r="C220" s="52">
        <f>SUMIF(BTS_매출관리!C:C,B220,BTS_매출관리!I:I)</f>
        <v>0</v>
      </c>
      <c r="D220">
        <f t="shared" si="3"/>
        <v>51</v>
      </c>
    </row>
    <row r="221" spans="3:4" x14ac:dyDescent="0.3">
      <c r="C221" s="52">
        <f>SUMIF(BTS_매출관리!C:C,B221,BTS_매출관리!I:I)</f>
        <v>0</v>
      </c>
      <c r="D221">
        <f t="shared" si="3"/>
        <v>51</v>
      </c>
    </row>
    <row r="222" spans="3:4" x14ac:dyDescent="0.3">
      <c r="C222" s="52">
        <f>SUMIF(BTS_매출관리!C:C,B222,BTS_매출관리!I:I)</f>
        <v>0</v>
      </c>
      <c r="D222">
        <f t="shared" si="3"/>
        <v>51</v>
      </c>
    </row>
    <row r="223" spans="3:4" x14ac:dyDescent="0.3">
      <c r="C223" s="52">
        <f>SUMIF(BTS_매출관리!C:C,B223,BTS_매출관리!I:I)</f>
        <v>0</v>
      </c>
      <c r="D223">
        <f t="shared" si="3"/>
        <v>51</v>
      </c>
    </row>
    <row r="224" spans="3:4" x14ac:dyDescent="0.3">
      <c r="C224" s="52">
        <f>SUMIF(BTS_매출관리!C:C,B224,BTS_매출관리!I:I)</f>
        <v>0</v>
      </c>
      <c r="D224">
        <f t="shared" si="3"/>
        <v>51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36"/>
      <c r="B1" s="337"/>
      <c r="C1" s="337"/>
      <c r="D1" s="337"/>
      <c r="E1" s="337"/>
      <c r="F1" s="337"/>
      <c r="G1" s="337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8" t="s">
        <v>1192</v>
      </c>
      <c r="R1" s="338"/>
      <c r="S1" s="448"/>
      <c r="T1" s="448"/>
      <c r="U1" s="449"/>
    </row>
    <row r="2" spans="1:21" x14ac:dyDescent="0.3">
      <c r="A2" s="316" t="s">
        <v>65</v>
      </c>
      <c r="B2" s="317"/>
      <c r="C2" s="318" t="s">
        <v>2213</v>
      </c>
      <c r="D2" s="319"/>
      <c r="E2" s="319"/>
      <c r="F2" s="319"/>
      <c r="G2" s="320"/>
      <c r="H2" s="318" t="s">
        <v>76</v>
      </c>
      <c r="I2" s="319"/>
      <c r="J2" s="319"/>
      <c r="K2" s="319"/>
      <c r="L2" s="319"/>
      <c r="M2" s="319"/>
      <c r="N2" s="319"/>
      <c r="O2" s="320"/>
      <c r="P2" s="321" t="s">
        <v>63</v>
      </c>
      <c r="Q2" s="322"/>
      <c r="R2" s="322"/>
      <c r="S2" s="317"/>
      <c r="T2" s="323">
        <v>45804</v>
      </c>
      <c r="U2" s="324"/>
    </row>
    <row r="3" spans="1:21" ht="24" customHeight="1" x14ac:dyDescent="0.3">
      <c r="A3" s="391" t="s">
        <v>1162</v>
      </c>
      <c r="B3" s="37" t="s">
        <v>59</v>
      </c>
      <c r="C3" s="515" t="s">
        <v>1532</v>
      </c>
      <c r="D3" s="516"/>
      <c r="E3" s="516"/>
      <c r="F3" s="516"/>
      <c r="G3" s="516"/>
      <c r="H3" s="516"/>
      <c r="I3" s="516"/>
      <c r="J3" s="517"/>
      <c r="K3" s="397" t="s">
        <v>1163</v>
      </c>
      <c r="L3" s="37" t="s">
        <v>59</v>
      </c>
      <c r="M3" s="501" t="s">
        <v>964</v>
      </c>
      <c r="N3" s="502"/>
      <c r="O3" s="502"/>
      <c r="P3" s="502"/>
      <c r="Q3" s="502"/>
      <c r="R3" s="502"/>
      <c r="S3" s="502"/>
      <c r="T3" s="502"/>
      <c r="U3" s="503"/>
    </row>
    <row r="4" spans="1:21" ht="24.95" customHeight="1" x14ac:dyDescent="0.3">
      <c r="A4" s="392"/>
      <c r="B4" s="37" t="s">
        <v>61</v>
      </c>
      <c r="C4" s="445"/>
      <c r="D4" s="446"/>
      <c r="E4" s="446"/>
      <c r="F4" s="446"/>
      <c r="G4" s="446"/>
      <c r="H4" s="446"/>
      <c r="I4" s="446"/>
      <c r="J4" s="447"/>
      <c r="K4" s="398"/>
      <c r="L4" s="37" t="s">
        <v>61</v>
      </c>
      <c r="M4" s="406" t="s">
        <v>962</v>
      </c>
      <c r="N4" s="407"/>
      <c r="O4" s="407"/>
      <c r="P4" s="407"/>
      <c r="Q4" s="407"/>
      <c r="R4" s="408"/>
      <c r="S4" s="38" t="s">
        <v>62</v>
      </c>
      <c r="T4" s="481" t="s">
        <v>73</v>
      </c>
      <c r="U4" s="482"/>
    </row>
    <row r="5" spans="1:21" ht="15.75" customHeight="1" x14ac:dyDescent="0.3">
      <c r="A5" s="392"/>
      <c r="B5" s="38" t="s">
        <v>60</v>
      </c>
      <c r="C5" s="406" t="s">
        <v>1091</v>
      </c>
      <c r="D5" s="407"/>
      <c r="E5" s="407"/>
      <c r="F5" s="407"/>
      <c r="G5" s="407"/>
      <c r="H5" s="407"/>
      <c r="I5" s="407"/>
      <c r="J5" s="408"/>
      <c r="K5" s="398"/>
      <c r="L5" s="38" t="s">
        <v>60</v>
      </c>
      <c r="M5" s="406" t="s">
        <v>74</v>
      </c>
      <c r="N5" s="407"/>
      <c r="O5" s="407"/>
      <c r="P5" s="407"/>
      <c r="Q5" s="407"/>
      <c r="R5" s="407"/>
      <c r="S5" s="407"/>
      <c r="T5" s="407"/>
      <c r="U5" s="409"/>
    </row>
    <row r="6" spans="1:21" ht="15.75" customHeight="1" x14ac:dyDescent="0.3">
      <c r="A6" s="393"/>
      <c r="B6" s="38" t="s">
        <v>75</v>
      </c>
      <c r="C6" s="406" t="s">
        <v>1090</v>
      </c>
      <c r="D6" s="407"/>
      <c r="E6" s="407"/>
      <c r="F6" s="407"/>
      <c r="G6" s="407"/>
      <c r="H6" s="407"/>
      <c r="I6" s="407"/>
      <c r="J6" s="408"/>
      <c r="K6" s="399"/>
      <c r="L6" s="38" t="s">
        <v>75</v>
      </c>
      <c r="M6" s="406" t="s">
        <v>66</v>
      </c>
      <c r="N6" s="407"/>
      <c r="O6" s="407"/>
      <c r="P6" s="407"/>
      <c r="Q6" s="407"/>
      <c r="R6" s="408"/>
      <c r="S6" s="38" t="s">
        <v>22</v>
      </c>
      <c r="T6" s="406" t="s">
        <v>973</v>
      </c>
      <c r="U6" s="409"/>
    </row>
    <row r="7" spans="1:21" ht="15.75" customHeight="1" x14ac:dyDescent="0.3">
      <c r="A7" s="325" t="s">
        <v>70</v>
      </c>
      <c r="B7" s="326"/>
      <c r="C7" s="326"/>
      <c r="D7" s="326"/>
      <c r="E7" s="388"/>
      <c r="F7" s="389" t="s">
        <v>78</v>
      </c>
      <c r="G7" s="326"/>
      <c r="H7" s="326"/>
      <c r="I7" s="388"/>
      <c r="J7" s="389" t="s">
        <v>67</v>
      </c>
      <c r="K7" s="388"/>
      <c r="L7" s="389" t="s">
        <v>42</v>
      </c>
      <c r="M7" s="326"/>
      <c r="N7" s="326"/>
      <c r="O7" s="326"/>
      <c r="P7" s="388"/>
      <c r="Q7" s="389" t="s">
        <v>68</v>
      </c>
      <c r="R7" s="326"/>
      <c r="S7" s="388"/>
      <c r="T7" s="389" t="s">
        <v>69</v>
      </c>
      <c r="U7" s="390"/>
    </row>
    <row r="8" spans="1:21" ht="15" customHeight="1" x14ac:dyDescent="0.3">
      <c r="A8" s="518" t="s">
        <v>1128</v>
      </c>
      <c r="B8" s="519"/>
      <c r="C8" s="519"/>
      <c r="D8" s="519"/>
      <c r="E8" s="520"/>
      <c r="F8" s="521"/>
      <c r="G8" s="519"/>
      <c r="H8" s="519"/>
      <c r="I8" s="520"/>
      <c r="J8" s="522">
        <v>1</v>
      </c>
      <c r="K8" s="434"/>
      <c r="L8" s="523">
        <v>1000000</v>
      </c>
      <c r="M8" s="524"/>
      <c r="N8" s="524"/>
      <c r="O8" s="524"/>
      <c r="P8" s="525"/>
      <c r="Q8" s="523">
        <v>1000000</v>
      </c>
      <c r="R8" s="524"/>
      <c r="S8" s="525"/>
      <c r="T8" s="441"/>
      <c r="U8" s="442"/>
    </row>
    <row r="9" spans="1:21" ht="15" customHeight="1" x14ac:dyDescent="0.3">
      <c r="A9" s="508"/>
      <c r="B9" s="509"/>
      <c r="C9" s="509"/>
      <c r="D9" s="509"/>
      <c r="E9" s="510"/>
      <c r="F9" s="511"/>
      <c r="G9" s="509"/>
      <c r="H9" s="509"/>
      <c r="I9" s="510"/>
      <c r="J9" s="424"/>
      <c r="K9" s="423"/>
      <c r="L9" s="505"/>
      <c r="M9" s="506"/>
      <c r="N9" s="506"/>
      <c r="O9" s="506"/>
      <c r="P9" s="507"/>
      <c r="Q9" s="505"/>
      <c r="R9" s="506"/>
      <c r="S9" s="507"/>
      <c r="T9" s="428"/>
      <c r="U9" s="429"/>
    </row>
    <row r="10" spans="1:21" ht="15" customHeight="1" x14ac:dyDescent="0.3">
      <c r="A10" s="508"/>
      <c r="B10" s="509"/>
      <c r="C10" s="509"/>
      <c r="D10" s="509"/>
      <c r="E10" s="510"/>
      <c r="F10" s="511"/>
      <c r="G10" s="509"/>
      <c r="H10" s="509"/>
      <c r="I10" s="510"/>
      <c r="J10" s="424"/>
      <c r="K10" s="423"/>
      <c r="L10" s="505"/>
      <c r="M10" s="506"/>
      <c r="N10" s="506"/>
      <c r="O10" s="506"/>
      <c r="P10" s="507"/>
      <c r="Q10" s="505"/>
      <c r="R10" s="506"/>
      <c r="S10" s="507"/>
      <c r="T10" s="428"/>
      <c r="U10" s="429"/>
    </row>
    <row r="11" spans="1:21" ht="15" customHeight="1" x14ac:dyDescent="0.3">
      <c r="A11" s="508"/>
      <c r="B11" s="509"/>
      <c r="C11" s="509"/>
      <c r="D11" s="509"/>
      <c r="E11" s="510"/>
      <c r="F11" s="511"/>
      <c r="G11" s="509"/>
      <c r="H11" s="509"/>
      <c r="I11" s="510"/>
      <c r="J11" s="424"/>
      <c r="K11" s="423"/>
      <c r="L11" s="505"/>
      <c r="M11" s="506"/>
      <c r="N11" s="506"/>
      <c r="O11" s="506"/>
      <c r="P11" s="507"/>
      <c r="Q11" s="505"/>
      <c r="R11" s="506"/>
      <c r="S11" s="507"/>
      <c r="T11" s="428"/>
      <c r="U11" s="429"/>
    </row>
    <row r="12" spans="1:21" ht="15" customHeight="1" x14ac:dyDescent="0.3">
      <c r="A12" s="508"/>
      <c r="B12" s="509"/>
      <c r="C12" s="509"/>
      <c r="D12" s="509"/>
      <c r="E12" s="510"/>
      <c r="F12" s="511"/>
      <c r="G12" s="509"/>
      <c r="H12" s="509"/>
      <c r="I12" s="510"/>
      <c r="J12" s="424"/>
      <c r="K12" s="423"/>
      <c r="L12" s="505"/>
      <c r="M12" s="506"/>
      <c r="N12" s="506"/>
      <c r="O12" s="506"/>
      <c r="P12" s="507"/>
      <c r="Q12" s="505"/>
      <c r="R12" s="506"/>
      <c r="S12" s="507"/>
      <c r="T12" s="428"/>
      <c r="U12" s="429"/>
    </row>
    <row r="13" spans="1:21" ht="15" customHeight="1" x14ac:dyDescent="0.3">
      <c r="A13" s="508"/>
      <c r="B13" s="509"/>
      <c r="C13" s="509"/>
      <c r="D13" s="509"/>
      <c r="E13" s="510"/>
      <c r="F13" s="512"/>
      <c r="G13" s="513"/>
      <c r="H13" s="513"/>
      <c r="I13" s="514"/>
      <c r="J13" s="424"/>
      <c r="K13" s="423"/>
      <c r="L13" s="505"/>
      <c r="M13" s="506"/>
      <c r="N13" s="506"/>
      <c r="O13" s="506"/>
      <c r="P13" s="507"/>
      <c r="Q13" s="505"/>
      <c r="R13" s="506"/>
      <c r="S13" s="507"/>
      <c r="T13" s="428"/>
      <c r="U13" s="429"/>
    </row>
    <row r="14" spans="1:21" ht="15" customHeight="1" x14ac:dyDescent="0.3">
      <c r="A14" s="508"/>
      <c r="B14" s="509"/>
      <c r="C14" s="509"/>
      <c r="D14" s="509"/>
      <c r="E14" s="510"/>
      <c r="F14" s="511"/>
      <c r="G14" s="509"/>
      <c r="H14" s="509"/>
      <c r="I14" s="510"/>
      <c r="J14" s="424"/>
      <c r="K14" s="423"/>
      <c r="L14" s="505"/>
      <c r="M14" s="506"/>
      <c r="N14" s="506"/>
      <c r="O14" s="506"/>
      <c r="P14" s="507"/>
      <c r="Q14" s="505"/>
      <c r="R14" s="506"/>
      <c r="S14" s="507"/>
      <c r="T14" s="428"/>
      <c r="U14" s="429"/>
    </row>
    <row r="15" spans="1:21" ht="15" customHeight="1" x14ac:dyDescent="0.3">
      <c r="A15" s="421"/>
      <c r="B15" s="422"/>
      <c r="C15" s="422"/>
      <c r="D15" s="422"/>
      <c r="E15" s="423"/>
      <c r="F15" s="424"/>
      <c r="G15" s="422"/>
      <c r="H15" s="422"/>
      <c r="I15" s="423"/>
      <c r="J15" s="424"/>
      <c r="K15" s="423"/>
      <c r="L15" s="495"/>
      <c r="M15" s="496"/>
      <c r="N15" s="496"/>
      <c r="O15" s="496"/>
      <c r="P15" s="497"/>
      <c r="Q15" s="495"/>
      <c r="R15" s="496"/>
      <c r="S15" s="497"/>
      <c r="T15" s="428"/>
      <c r="U15" s="429"/>
    </row>
    <row r="16" spans="1:21" ht="15" customHeight="1" x14ac:dyDescent="0.3">
      <c r="A16" s="421"/>
      <c r="B16" s="422"/>
      <c r="C16" s="422"/>
      <c r="D16" s="422"/>
      <c r="E16" s="423"/>
      <c r="F16" s="424"/>
      <c r="G16" s="422"/>
      <c r="H16" s="422"/>
      <c r="I16" s="423"/>
      <c r="J16" s="424"/>
      <c r="K16" s="423"/>
      <c r="L16" s="495"/>
      <c r="M16" s="496"/>
      <c r="N16" s="496"/>
      <c r="O16" s="496"/>
      <c r="P16" s="497"/>
      <c r="Q16" s="495"/>
      <c r="R16" s="496"/>
      <c r="S16" s="497"/>
      <c r="T16" s="428"/>
      <c r="U16" s="429"/>
    </row>
    <row r="17" spans="1:21" ht="15" customHeight="1" x14ac:dyDescent="0.3">
      <c r="A17" s="421"/>
      <c r="B17" s="422"/>
      <c r="C17" s="422"/>
      <c r="D17" s="422"/>
      <c r="E17" s="423"/>
      <c r="F17" s="424"/>
      <c r="G17" s="422"/>
      <c r="H17" s="422"/>
      <c r="I17" s="423"/>
      <c r="J17" s="424"/>
      <c r="K17" s="423"/>
      <c r="L17" s="495"/>
      <c r="M17" s="496"/>
      <c r="N17" s="496"/>
      <c r="O17" s="496"/>
      <c r="P17" s="497"/>
      <c r="Q17" s="495"/>
      <c r="R17" s="496"/>
      <c r="S17" s="497"/>
      <c r="T17" s="428"/>
      <c r="U17" s="429"/>
    </row>
    <row r="18" spans="1:21" ht="15" customHeight="1" x14ac:dyDescent="0.3">
      <c r="A18" s="421"/>
      <c r="B18" s="422"/>
      <c r="C18" s="422"/>
      <c r="D18" s="422"/>
      <c r="E18" s="423"/>
      <c r="F18" s="424"/>
      <c r="G18" s="422"/>
      <c r="H18" s="422"/>
      <c r="I18" s="423"/>
      <c r="J18" s="424"/>
      <c r="K18" s="423"/>
      <c r="L18" s="495"/>
      <c r="M18" s="496"/>
      <c r="N18" s="496"/>
      <c r="O18" s="496"/>
      <c r="P18" s="497"/>
      <c r="Q18" s="495"/>
      <c r="R18" s="496"/>
      <c r="S18" s="497"/>
      <c r="T18" s="428"/>
      <c r="U18" s="429"/>
    </row>
    <row r="19" spans="1:21" ht="15" customHeight="1" x14ac:dyDescent="0.3">
      <c r="A19" s="466"/>
      <c r="B19" s="467"/>
      <c r="C19" s="467"/>
      <c r="D19" s="467"/>
      <c r="E19" s="468"/>
      <c r="F19" s="469"/>
      <c r="G19" s="467"/>
      <c r="H19" s="467"/>
      <c r="I19" s="468"/>
      <c r="J19" s="469"/>
      <c r="K19" s="468"/>
      <c r="L19" s="483"/>
      <c r="M19" s="484"/>
      <c r="N19" s="484"/>
      <c r="O19" s="484"/>
      <c r="P19" s="485"/>
      <c r="Q19" s="483"/>
      <c r="R19" s="484"/>
      <c r="S19" s="485"/>
      <c r="T19" s="486"/>
      <c r="U19" s="487"/>
    </row>
    <row r="20" spans="1:21" x14ac:dyDescent="0.3">
      <c r="A20" s="325" t="s">
        <v>80</v>
      </c>
      <c r="B20" s="326"/>
      <c r="C20" s="326"/>
      <c r="D20" s="326"/>
      <c r="E20" s="326"/>
      <c r="F20" s="327">
        <v>2450000</v>
      </c>
      <c r="G20" s="327"/>
      <c r="H20" s="327"/>
      <c r="I20" s="328"/>
      <c r="J20" s="474">
        <f>SUM(J8:K19)</f>
        <v>1</v>
      </c>
      <c r="K20" s="474"/>
      <c r="L20" s="529" t="s">
        <v>959</v>
      </c>
      <c r="M20" s="530"/>
      <c r="N20" s="530"/>
      <c r="O20" s="530"/>
      <c r="P20" s="531"/>
      <c r="Q20" s="367">
        <f>SUM(Q8:S19)</f>
        <v>1000000</v>
      </c>
      <c r="R20" s="327"/>
      <c r="S20" s="327"/>
      <c r="T20" s="327"/>
      <c r="U20" s="368"/>
    </row>
    <row r="21" spans="1:21" ht="17.25" thickBot="1" x14ac:dyDescent="0.35">
      <c r="A21" s="330" t="s">
        <v>90</v>
      </c>
      <c r="B21" s="331"/>
      <c r="C21" s="331"/>
      <c r="D21" s="331"/>
      <c r="E21" s="331"/>
      <c r="F21" s="332">
        <f>F20+Q20</f>
        <v>3450000</v>
      </c>
      <c r="G21" s="332"/>
      <c r="H21" s="332"/>
      <c r="I21" s="333"/>
      <c r="J21" s="334" t="s">
        <v>965</v>
      </c>
      <c r="K21" s="331"/>
      <c r="L21" s="335" t="str">
        <f>T4</f>
        <v>장효주</v>
      </c>
      <c r="M21" s="335"/>
      <c r="N21" s="335"/>
      <c r="O21" s="334" t="s">
        <v>64</v>
      </c>
      <c r="P21" s="360"/>
      <c r="Q21" s="475" t="str">
        <f>C3</f>
        <v>제이오토(대구)</v>
      </c>
      <c r="R21" s="476"/>
      <c r="S21" s="476"/>
      <c r="T21" s="476"/>
      <c r="U21" s="477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315"/>
      <c r="B23" s="315"/>
      <c r="C23" s="315"/>
      <c r="D23" s="315"/>
      <c r="E23" s="315"/>
      <c r="F23" s="315"/>
      <c r="G23" s="315"/>
      <c r="H23" s="315"/>
      <c r="I23" s="315"/>
      <c r="J23" s="315"/>
      <c r="K23" s="315"/>
      <c r="L23" s="315"/>
      <c r="M23" s="315"/>
      <c r="N23" s="315"/>
      <c r="O23" s="315"/>
      <c r="P23" s="315"/>
      <c r="Q23" s="315"/>
      <c r="R23" s="315"/>
      <c r="S23" s="315"/>
      <c r="T23" s="315"/>
      <c r="U23" s="315"/>
    </row>
    <row r="24" spans="1:21" ht="24" customHeight="1" thickBot="1" x14ac:dyDescent="0.35">
      <c r="A24" s="478" t="s">
        <v>71</v>
      </c>
      <c r="B24" s="479"/>
      <c r="C24" s="479"/>
      <c r="D24" s="479"/>
      <c r="E24" s="479"/>
      <c r="F24" s="479"/>
      <c r="G24" s="479"/>
      <c r="H24" s="479"/>
      <c r="I24" s="479"/>
      <c r="J24" s="479"/>
      <c r="K24" s="479"/>
      <c r="L24" s="479"/>
      <c r="M24" s="479"/>
      <c r="N24" s="479"/>
      <c r="O24" s="479"/>
      <c r="P24" s="479"/>
      <c r="Q24" s="479"/>
      <c r="R24" s="479"/>
      <c r="S24" s="479"/>
      <c r="T24" s="479"/>
      <c r="U24" s="480"/>
    </row>
    <row r="25" spans="1:21" x14ac:dyDescent="0.3">
      <c r="A25" s="316" t="s">
        <v>65</v>
      </c>
      <c r="B25" s="317"/>
      <c r="C25" s="318" t="str">
        <f>C2</f>
        <v>카카오뱅크 3333181865047</v>
      </c>
      <c r="D25" s="319"/>
      <c r="E25" s="319"/>
      <c r="F25" s="319"/>
      <c r="G25" s="320"/>
      <c r="H25" s="318" t="s">
        <v>77</v>
      </c>
      <c r="I25" s="319"/>
      <c r="J25" s="319"/>
      <c r="K25" s="319"/>
      <c r="L25" s="319"/>
      <c r="M25" s="319"/>
      <c r="N25" s="319"/>
      <c r="O25" s="320"/>
      <c r="P25" s="321" t="s">
        <v>63</v>
      </c>
      <c r="Q25" s="322"/>
      <c r="R25" s="322"/>
      <c r="S25" s="317"/>
      <c r="T25" s="323">
        <f>T2</f>
        <v>45804</v>
      </c>
      <c r="U25" s="324"/>
    </row>
    <row r="26" spans="1:21" ht="27" customHeight="1" x14ac:dyDescent="0.3">
      <c r="A26" s="391" t="s">
        <v>1162</v>
      </c>
      <c r="B26" s="37" t="s">
        <v>59</v>
      </c>
      <c r="C26" s="498" t="str">
        <f>C3</f>
        <v>제이오토(대구)</v>
      </c>
      <c r="D26" s="499"/>
      <c r="E26" s="499"/>
      <c r="F26" s="499"/>
      <c r="G26" s="499"/>
      <c r="H26" s="499"/>
      <c r="I26" s="499"/>
      <c r="J26" s="500"/>
      <c r="K26" s="397" t="s">
        <v>1163</v>
      </c>
      <c r="L26" s="37" t="s">
        <v>59</v>
      </c>
      <c r="M26" s="501" t="str">
        <f>M3</f>
        <v>BTS&amp;P</v>
      </c>
      <c r="N26" s="502"/>
      <c r="O26" s="502"/>
      <c r="P26" s="502"/>
      <c r="Q26" s="502"/>
      <c r="R26" s="502"/>
      <c r="S26" s="502"/>
      <c r="T26" s="502"/>
      <c r="U26" s="503"/>
    </row>
    <row r="27" spans="1:21" ht="24.95" customHeight="1" x14ac:dyDescent="0.3">
      <c r="A27" s="392"/>
      <c r="B27" s="37" t="s">
        <v>61</v>
      </c>
      <c r="C27" s="526">
        <f>C4</f>
        <v>0</v>
      </c>
      <c r="D27" s="527"/>
      <c r="E27" s="527"/>
      <c r="F27" s="527"/>
      <c r="G27" s="527"/>
      <c r="H27" s="527"/>
      <c r="I27" s="527"/>
      <c r="J27" s="528"/>
      <c r="K27" s="398"/>
      <c r="L27" s="37" t="s">
        <v>61</v>
      </c>
      <c r="M27" s="406" t="str">
        <f>M4</f>
        <v>259-12-01768</v>
      </c>
      <c r="N27" s="407"/>
      <c r="O27" s="407"/>
      <c r="P27" s="407"/>
      <c r="Q27" s="407"/>
      <c r="R27" s="408"/>
      <c r="S27" s="38" t="s">
        <v>62</v>
      </c>
      <c r="T27" s="481" t="str">
        <f>T4</f>
        <v>장효주</v>
      </c>
      <c r="U27" s="482"/>
    </row>
    <row r="28" spans="1:21" ht="15.75" customHeight="1" x14ac:dyDescent="0.3">
      <c r="A28" s="392"/>
      <c r="B28" s="38" t="s">
        <v>10</v>
      </c>
      <c r="C28" s="406" t="str">
        <f>C5</f>
        <v>대구광역시 서구 가르뱅이로 53</v>
      </c>
      <c r="D28" s="407"/>
      <c r="E28" s="407"/>
      <c r="F28" s="407"/>
      <c r="G28" s="407"/>
      <c r="H28" s="407"/>
      <c r="I28" s="407"/>
      <c r="J28" s="408"/>
      <c r="K28" s="398"/>
      <c r="L28" s="38" t="s">
        <v>10</v>
      </c>
      <c r="M28" s="406" t="str">
        <f>M5</f>
        <v>대구 달서구 용산로 28(본리동)</v>
      </c>
      <c r="N28" s="407"/>
      <c r="O28" s="407"/>
      <c r="P28" s="407"/>
      <c r="Q28" s="407"/>
      <c r="R28" s="407"/>
      <c r="S28" s="407"/>
      <c r="T28" s="407"/>
      <c r="U28" s="409"/>
    </row>
    <row r="29" spans="1:21" ht="15.75" customHeight="1" x14ac:dyDescent="0.3">
      <c r="A29" s="393"/>
      <c r="B29" s="38" t="s">
        <v>75</v>
      </c>
      <c r="C29" s="406" t="str">
        <f>C6</f>
        <v>010-5102-8176</v>
      </c>
      <c r="D29" s="407"/>
      <c r="E29" s="407"/>
      <c r="F29" s="407"/>
      <c r="G29" s="407"/>
      <c r="H29" s="407"/>
      <c r="I29" s="407"/>
      <c r="J29" s="408"/>
      <c r="K29" s="399"/>
      <c r="L29" s="38" t="s">
        <v>75</v>
      </c>
      <c r="M29" s="406" t="str">
        <f>M6</f>
        <v>010-5168-3542</v>
      </c>
      <c r="N29" s="407"/>
      <c r="O29" s="407"/>
      <c r="P29" s="407"/>
      <c r="Q29" s="407"/>
      <c r="R29" s="408"/>
      <c r="S29" s="38" t="s">
        <v>22</v>
      </c>
      <c r="T29" s="406"/>
      <c r="U29" s="409"/>
    </row>
    <row r="30" spans="1:21" ht="15.75" customHeight="1" x14ac:dyDescent="0.3">
      <c r="A30" s="325" t="s">
        <v>70</v>
      </c>
      <c r="B30" s="326"/>
      <c r="C30" s="326"/>
      <c r="D30" s="326"/>
      <c r="E30" s="388"/>
      <c r="F30" s="389" t="s">
        <v>44</v>
      </c>
      <c r="G30" s="326"/>
      <c r="H30" s="326"/>
      <c r="I30" s="388"/>
      <c r="J30" s="389" t="s">
        <v>67</v>
      </c>
      <c r="K30" s="388"/>
      <c r="L30" s="389" t="s">
        <v>42</v>
      </c>
      <c r="M30" s="326"/>
      <c r="N30" s="326"/>
      <c r="O30" s="326"/>
      <c r="P30" s="388"/>
      <c r="Q30" s="389" t="s">
        <v>68</v>
      </c>
      <c r="R30" s="326"/>
      <c r="S30" s="388"/>
      <c r="T30" s="389" t="s">
        <v>69</v>
      </c>
      <c r="U30" s="390"/>
    </row>
    <row r="31" spans="1:21" ht="15" customHeight="1" x14ac:dyDescent="0.3">
      <c r="A31" s="492" t="str">
        <f>A8</f>
        <v>8HP70 VALBEBODY</v>
      </c>
      <c r="B31" s="493"/>
      <c r="C31" s="493"/>
      <c r="D31" s="493"/>
      <c r="E31" s="493"/>
      <c r="F31" s="493">
        <f>F8</f>
        <v>0</v>
      </c>
      <c r="G31" s="493"/>
      <c r="H31" s="493"/>
      <c r="I31" s="493"/>
      <c r="J31" s="493">
        <f>J8</f>
        <v>1</v>
      </c>
      <c r="K31" s="493"/>
      <c r="L31" s="494">
        <f>L8</f>
        <v>1000000</v>
      </c>
      <c r="M31" s="494"/>
      <c r="N31" s="494"/>
      <c r="O31" s="494"/>
      <c r="P31" s="494"/>
      <c r="Q31" s="494">
        <f>Q8</f>
        <v>1000000</v>
      </c>
      <c r="R31" s="494"/>
      <c r="S31" s="494"/>
      <c r="T31" s="493">
        <f>T8</f>
        <v>0</v>
      </c>
      <c r="U31" s="504"/>
    </row>
    <row r="32" spans="1:21" ht="15" customHeight="1" x14ac:dyDescent="0.3">
      <c r="A32" s="473">
        <f t="shared" ref="A32:A42" si="0">A9</f>
        <v>0</v>
      </c>
      <c r="B32" s="470"/>
      <c r="C32" s="470"/>
      <c r="D32" s="470"/>
      <c r="E32" s="470"/>
      <c r="F32" s="470">
        <f t="shared" ref="F32:F42" si="1">F9</f>
        <v>0</v>
      </c>
      <c r="G32" s="470"/>
      <c r="H32" s="470"/>
      <c r="I32" s="470"/>
      <c r="J32" s="470">
        <f t="shared" ref="J32:J42" si="2">J9</f>
        <v>0</v>
      </c>
      <c r="K32" s="470"/>
      <c r="L32" s="472">
        <f t="shared" ref="L32:L42" si="3">L9</f>
        <v>0</v>
      </c>
      <c r="M32" s="472"/>
      <c r="N32" s="472"/>
      <c r="O32" s="472"/>
      <c r="P32" s="472"/>
      <c r="Q32" s="472">
        <f t="shared" ref="Q32:Q42" si="4">Q9</f>
        <v>0</v>
      </c>
      <c r="R32" s="472"/>
      <c r="S32" s="472"/>
      <c r="T32" s="470">
        <f t="shared" ref="T32:T42" si="5">T9</f>
        <v>0</v>
      </c>
      <c r="U32" s="471"/>
    </row>
    <row r="33" spans="1:21" ht="15" customHeight="1" x14ac:dyDescent="0.3">
      <c r="A33" s="473">
        <f t="shared" si="0"/>
        <v>0</v>
      </c>
      <c r="B33" s="470"/>
      <c r="C33" s="470"/>
      <c r="D33" s="470"/>
      <c r="E33" s="470"/>
      <c r="F33" s="470">
        <f t="shared" si="1"/>
        <v>0</v>
      </c>
      <c r="G33" s="470"/>
      <c r="H33" s="470"/>
      <c r="I33" s="470"/>
      <c r="J33" s="470">
        <f t="shared" si="2"/>
        <v>0</v>
      </c>
      <c r="K33" s="470"/>
      <c r="L33" s="472">
        <f t="shared" si="3"/>
        <v>0</v>
      </c>
      <c r="M33" s="472"/>
      <c r="N33" s="472"/>
      <c r="O33" s="472"/>
      <c r="P33" s="472"/>
      <c r="Q33" s="472">
        <f t="shared" si="4"/>
        <v>0</v>
      </c>
      <c r="R33" s="472"/>
      <c r="S33" s="472"/>
      <c r="T33" s="470">
        <f t="shared" si="5"/>
        <v>0</v>
      </c>
      <c r="U33" s="471"/>
    </row>
    <row r="34" spans="1:21" ht="15" customHeight="1" x14ac:dyDescent="0.3">
      <c r="A34" s="473">
        <f t="shared" si="0"/>
        <v>0</v>
      </c>
      <c r="B34" s="470"/>
      <c r="C34" s="470"/>
      <c r="D34" s="470"/>
      <c r="E34" s="470"/>
      <c r="F34" s="470">
        <f t="shared" si="1"/>
        <v>0</v>
      </c>
      <c r="G34" s="470"/>
      <c r="H34" s="470"/>
      <c r="I34" s="470"/>
      <c r="J34" s="470">
        <v>1</v>
      </c>
      <c r="K34" s="470"/>
      <c r="L34" s="472">
        <f t="shared" si="3"/>
        <v>0</v>
      </c>
      <c r="M34" s="472"/>
      <c r="N34" s="472"/>
      <c r="O34" s="472"/>
      <c r="P34" s="472"/>
      <c r="Q34" s="472">
        <f t="shared" si="4"/>
        <v>0</v>
      </c>
      <c r="R34" s="472"/>
      <c r="S34" s="472"/>
      <c r="T34" s="470">
        <f t="shared" si="5"/>
        <v>0</v>
      </c>
      <c r="U34" s="471"/>
    </row>
    <row r="35" spans="1:21" ht="15" customHeight="1" x14ac:dyDescent="0.3">
      <c r="A35" s="473">
        <f t="shared" si="0"/>
        <v>0</v>
      </c>
      <c r="B35" s="470"/>
      <c r="C35" s="470"/>
      <c r="D35" s="470"/>
      <c r="E35" s="470"/>
      <c r="F35" s="470">
        <f t="shared" si="1"/>
        <v>0</v>
      </c>
      <c r="G35" s="470"/>
      <c r="H35" s="470"/>
      <c r="I35" s="470"/>
      <c r="J35" s="470">
        <f t="shared" si="2"/>
        <v>0</v>
      </c>
      <c r="K35" s="470"/>
      <c r="L35" s="472">
        <f t="shared" si="3"/>
        <v>0</v>
      </c>
      <c r="M35" s="472"/>
      <c r="N35" s="472"/>
      <c r="O35" s="472"/>
      <c r="P35" s="472"/>
      <c r="Q35" s="472">
        <f t="shared" si="4"/>
        <v>0</v>
      </c>
      <c r="R35" s="472"/>
      <c r="S35" s="472"/>
      <c r="T35" s="470">
        <f t="shared" si="5"/>
        <v>0</v>
      </c>
      <c r="U35" s="471"/>
    </row>
    <row r="36" spans="1:21" ht="15" customHeight="1" x14ac:dyDescent="0.3">
      <c r="A36" s="473">
        <f t="shared" si="0"/>
        <v>0</v>
      </c>
      <c r="B36" s="470"/>
      <c r="C36" s="470"/>
      <c r="D36" s="470"/>
      <c r="E36" s="470"/>
      <c r="F36" s="470">
        <f t="shared" si="1"/>
        <v>0</v>
      </c>
      <c r="G36" s="470"/>
      <c r="H36" s="470"/>
      <c r="I36" s="470"/>
      <c r="J36" s="470">
        <f t="shared" si="2"/>
        <v>0</v>
      </c>
      <c r="K36" s="470"/>
      <c r="L36" s="472">
        <f t="shared" si="3"/>
        <v>0</v>
      </c>
      <c r="M36" s="472"/>
      <c r="N36" s="472"/>
      <c r="O36" s="472"/>
      <c r="P36" s="472"/>
      <c r="Q36" s="472">
        <f t="shared" si="4"/>
        <v>0</v>
      </c>
      <c r="R36" s="472"/>
      <c r="S36" s="472"/>
      <c r="T36" s="470">
        <f t="shared" si="5"/>
        <v>0</v>
      </c>
      <c r="U36" s="471"/>
    </row>
    <row r="37" spans="1:21" ht="15" customHeight="1" x14ac:dyDescent="0.3">
      <c r="A37" s="473">
        <f t="shared" si="0"/>
        <v>0</v>
      </c>
      <c r="B37" s="470"/>
      <c r="C37" s="470"/>
      <c r="D37" s="470"/>
      <c r="E37" s="470"/>
      <c r="F37" s="470">
        <f t="shared" si="1"/>
        <v>0</v>
      </c>
      <c r="G37" s="470"/>
      <c r="H37" s="470"/>
      <c r="I37" s="470"/>
      <c r="J37" s="470">
        <f t="shared" si="2"/>
        <v>0</v>
      </c>
      <c r="K37" s="470"/>
      <c r="L37" s="472">
        <f t="shared" si="3"/>
        <v>0</v>
      </c>
      <c r="M37" s="472"/>
      <c r="N37" s="472"/>
      <c r="O37" s="472"/>
      <c r="P37" s="472"/>
      <c r="Q37" s="472">
        <f t="shared" si="4"/>
        <v>0</v>
      </c>
      <c r="R37" s="472"/>
      <c r="S37" s="472"/>
      <c r="T37" s="470">
        <f t="shared" si="5"/>
        <v>0</v>
      </c>
      <c r="U37" s="471"/>
    </row>
    <row r="38" spans="1:21" ht="15" customHeight="1" x14ac:dyDescent="0.3">
      <c r="A38" s="473">
        <f t="shared" si="0"/>
        <v>0</v>
      </c>
      <c r="B38" s="470"/>
      <c r="C38" s="470"/>
      <c r="D38" s="470"/>
      <c r="E38" s="470"/>
      <c r="F38" s="470">
        <f t="shared" si="1"/>
        <v>0</v>
      </c>
      <c r="G38" s="470"/>
      <c r="H38" s="470"/>
      <c r="I38" s="470"/>
      <c r="J38" s="470">
        <f t="shared" si="2"/>
        <v>0</v>
      </c>
      <c r="K38" s="470"/>
      <c r="L38" s="472">
        <f t="shared" si="3"/>
        <v>0</v>
      </c>
      <c r="M38" s="472"/>
      <c r="N38" s="472"/>
      <c r="O38" s="472"/>
      <c r="P38" s="472"/>
      <c r="Q38" s="472">
        <f t="shared" si="4"/>
        <v>0</v>
      </c>
      <c r="R38" s="472"/>
      <c r="S38" s="472"/>
      <c r="T38" s="470">
        <f t="shared" si="5"/>
        <v>0</v>
      </c>
      <c r="U38" s="471"/>
    </row>
    <row r="39" spans="1:21" ht="15" customHeight="1" x14ac:dyDescent="0.3">
      <c r="A39" s="473">
        <f t="shared" si="0"/>
        <v>0</v>
      </c>
      <c r="B39" s="470"/>
      <c r="C39" s="470"/>
      <c r="D39" s="470"/>
      <c r="E39" s="470"/>
      <c r="F39" s="470">
        <f t="shared" si="1"/>
        <v>0</v>
      </c>
      <c r="G39" s="470"/>
      <c r="H39" s="470"/>
      <c r="I39" s="470"/>
      <c r="J39" s="470">
        <f t="shared" si="2"/>
        <v>0</v>
      </c>
      <c r="K39" s="470"/>
      <c r="L39" s="472">
        <f t="shared" si="3"/>
        <v>0</v>
      </c>
      <c r="M39" s="472"/>
      <c r="N39" s="472"/>
      <c r="O39" s="472"/>
      <c r="P39" s="472"/>
      <c r="Q39" s="472">
        <f t="shared" si="4"/>
        <v>0</v>
      </c>
      <c r="R39" s="472"/>
      <c r="S39" s="472"/>
      <c r="T39" s="470">
        <f t="shared" si="5"/>
        <v>0</v>
      </c>
      <c r="U39" s="471"/>
    </row>
    <row r="40" spans="1:21" ht="15" customHeight="1" x14ac:dyDescent="0.3">
      <c r="A40" s="473">
        <f t="shared" si="0"/>
        <v>0</v>
      </c>
      <c r="B40" s="470"/>
      <c r="C40" s="470"/>
      <c r="D40" s="470"/>
      <c r="E40" s="470"/>
      <c r="F40" s="470">
        <f t="shared" si="1"/>
        <v>0</v>
      </c>
      <c r="G40" s="470"/>
      <c r="H40" s="470"/>
      <c r="I40" s="470"/>
      <c r="J40" s="470">
        <f t="shared" si="2"/>
        <v>0</v>
      </c>
      <c r="K40" s="470"/>
      <c r="L40" s="472">
        <f t="shared" si="3"/>
        <v>0</v>
      </c>
      <c r="M40" s="472"/>
      <c r="N40" s="472"/>
      <c r="O40" s="472"/>
      <c r="P40" s="472"/>
      <c r="Q40" s="472">
        <f t="shared" si="4"/>
        <v>0</v>
      </c>
      <c r="R40" s="472"/>
      <c r="S40" s="472"/>
      <c r="T40" s="470">
        <f t="shared" si="5"/>
        <v>0</v>
      </c>
      <c r="U40" s="471"/>
    </row>
    <row r="41" spans="1:21" ht="15" customHeight="1" x14ac:dyDescent="0.3">
      <c r="A41" s="473">
        <f t="shared" si="0"/>
        <v>0</v>
      </c>
      <c r="B41" s="470"/>
      <c r="C41" s="470"/>
      <c r="D41" s="470"/>
      <c r="E41" s="470"/>
      <c r="F41" s="470">
        <f t="shared" si="1"/>
        <v>0</v>
      </c>
      <c r="G41" s="470"/>
      <c r="H41" s="470"/>
      <c r="I41" s="470"/>
      <c r="J41" s="470">
        <f t="shared" si="2"/>
        <v>0</v>
      </c>
      <c r="K41" s="470"/>
      <c r="L41" s="472">
        <f t="shared" si="3"/>
        <v>0</v>
      </c>
      <c r="M41" s="472"/>
      <c r="N41" s="472"/>
      <c r="O41" s="472"/>
      <c r="P41" s="472"/>
      <c r="Q41" s="472">
        <f t="shared" si="4"/>
        <v>0</v>
      </c>
      <c r="R41" s="472"/>
      <c r="S41" s="472"/>
      <c r="T41" s="470">
        <f t="shared" si="5"/>
        <v>0</v>
      </c>
      <c r="U41" s="471"/>
    </row>
    <row r="42" spans="1:21" ht="15" customHeight="1" x14ac:dyDescent="0.3">
      <c r="A42" s="488">
        <f t="shared" si="0"/>
        <v>0</v>
      </c>
      <c r="B42" s="489"/>
      <c r="C42" s="489"/>
      <c r="D42" s="489"/>
      <c r="E42" s="489"/>
      <c r="F42" s="489">
        <f t="shared" si="1"/>
        <v>0</v>
      </c>
      <c r="G42" s="489"/>
      <c r="H42" s="489"/>
      <c r="I42" s="489"/>
      <c r="J42" s="489">
        <f t="shared" si="2"/>
        <v>0</v>
      </c>
      <c r="K42" s="489"/>
      <c r="L42" s="490">
        <f t="shared" si="3"/>
        <v>0</v>
      </c>
      <c r="M42" s="490"/>
      <c r="N42" s="490"/>
      <c r="O42" s="490"/>
      <c r="P42" s="490"/>
      <c r="Q42" s="490">
        <f t="shared" si="4"/>
        <v>0</v>
      </c>
      <c r="R42" s="490"/>
      <c r="S42" s="490"/>
      <c r="T42" s="489">
        <f t="shared" si="5"/>
        <v>0</v>
      </c>
      <c r="U42" s="491"/>
    </row>
    <row r="43" spans="1:21" x14ac:dyDescent="0.3">
      <c r="A43" s="325" t="s">
        <v>80</v>
      </c>
      <c r="B43" s="326"/>
      <c r="C43" s="326"/>
      <c r="D43" s="326"/>
      <c r="E43" s="326"/>
      <c r="F43" s="327">
        <f>F20</f>
        <v>2450000</v>
      </c>
      <c r="G43" s="327"/>
      <c r="H43" s="327"/>
      <c r="I43" s="328"/>
      <c r="J43" s="474">
        <f>J20</f>
        <v>1</v>
      </c>
      <c r="K43" s="474"/>
      <c r="L43" s="529" t="s">
        <v>959</v>
      </c>
      <c r="M43" s="530"/>
      <c r="N43" s="530"/>
      <c r="O43" s="530"/>
      <c r="P43" s="531"/>
      <c r="Q43" s="532">
        <f>Q20</f>
        <v>1000000</v>
      </c>
      <c r="R43" s="533"/>
      <c r="S43" s="533"/>
      <c r="T43" s="533"/>
      <c r="U43" s="534"/>
    </row>
    <row r="44" spans="1:21" ht="17.25" thickBot="1" x14ac:dyDescent="0.35">
      <c r="A44" s="330" t="s">
        <v>90</v>
      </c>
      <c r="B44" s="331"/>
      <c r="C44" s="331"/>
      <c r="D44" s="331"/>
      <c r="E44" s="331"/>
      <c r="F44" s="332">
        <f>F21</f>
        <v>3450000</v>
      </c>
      <c r="G44" s="332"/>
      <c r="H44" s="332"/>
      <c r="I44" s="333"/>
      <c r="J44" s="334" t="s">
        <v>965</v>
      </c>
      <c r="K44" s="331"/>
      <c r="L44" s="335" t="str">
        <f>L21</f>
        <v>장효주</v>
      </c>
      <c r="M44" s="335"/>
      <c r="N44" s="335"/>
      <c r="O44" s="334" t="s">
        <v>64</v>
      </c>
      <c r="P44" s="360"/>
      <c r="Q44" s="475" t="str">
        <f>Q21</f>
        <v>제이오토(대구)</v>
      </c>
      <c r="R44" s="476"/>
      <c r="S44" s="476"/>
      <c r="T44" s="476"/>
      <c r="U44" s="47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479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1504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3453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3455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3457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3459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3460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3461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3462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3465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3466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3467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3468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3480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3481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3482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3483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3484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3485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3486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3487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3490</v>
      </c>
    </row>
    <row r="843" spans="1:4" x14ac:dyDescent="0.3">
      <c r="A843">
        <v>867</v>
      </c>
      <c r="B843" s="13">
        <v>45910</v>
      </c>
      <c r="C843" t="s">
        <v>3488</v>
      </c>
      <c r="D843" t="s">
        <v>3494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3495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3496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3497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3498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3499</v>
      </c>
    </row>
    <row r="849" spans="1:4" x14ac:dyDescent="0.3">
      <c r="A849">
        <v>873</v>
      </c>
      <c r="B849" s="13">
        <v>45910</v>
      </c>
      <c r="C849" t="s">
        <v>2771</v>
      </c>
      <c r="D849" t="s">
        <v>3500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3501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3502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3503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3509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3510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3511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3512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3513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3516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3517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3518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3519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3520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3522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3523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3524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3525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3527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3528</v>
      </c>
    </row>
    <row r="869" spans="1:4" x14ac:dyDescent="0.3">
      <c r="A869">
        <v>893</v>
      </c>
      <c r="B869" s="13">
        <v>45912</v>
      </c>
      <c r="C869" t="s">
        <v>3529</v>
      </c>
      <c r="D869" t="s">
        <v>3530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3533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3536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3537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3538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3539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3540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3541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3543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3545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3546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3548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3549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3550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3551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3552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3553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3554</v>
      </c>
    </row>
    <row r="887" spans="1:4" x14ac:dyDescent="0.3">
      <c r="A887">
        <v>911</v>
      </c>
      <c r="B887" s="13">
        <v>45917</v>
      </c>
      <c r="C887" t="s">
        <v>3556</v>
      </c>
      <c r="D887" t="s">
        <v>3563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3564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3565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3567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3568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3569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3570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3582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3583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3584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3585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3587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3588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3589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3590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3591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3592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3593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3594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3595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3602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3603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3604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3606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3614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3619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3620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3621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3622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3623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3624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3625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3629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3631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3632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3633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3634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3635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3636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3638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3640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3647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3649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3650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3651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3652</v>
      </c>
    </row>
    <row r="933" spans="1:4" x14ac:dyDescent="0.3">
      <c r="A933">
        <v>957</v>
      </c>
      <c r="B933" s="13">
        <v>45926</v>
      </c>
      <c r="C933" t="s">
        <v>1796</v>
      </c>
      <c r="D933" t="s">
        <v>3700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3701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3702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3703</v>
      </c>
    </row>
    <row r="937" spans="1:4" x14ac:dyDescent="0.3">
      <c r="A937">
        <v>961</v>
      </c>
      <c r="B937" s="13">
        <v>45926</v>
      </c>
      <c r="C937" t="s">
        <v>3704</v>
      </c>
      <c r="D937" t="s">
        <v>3706</v>
      </c>
    </row>
    <row r="938" spans="1:4" x14ac:dyDescent="0.3">
      <c r="A938">
        <v>962</v>
      </c>
      <c r="B938" s="13">
        <v>45927</v>
      </c>
      <c r="C938" t="s">
        <v>3707</v>
      </c>
      <c r="D938" t="s">
        <v>3711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3714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3719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3725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3727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3728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3729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3730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3732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3734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3736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3737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3738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3739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3740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3741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3750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3751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3753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3754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3755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3756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3757</v>
      </c>
    </row>
    <row r="961" spans="1:4" x14ac:dyDescent="0.3">
      <c r="A961">
        <v>985</v>
      </c>
      <c r="B961" s="13">
        <v>45930</v>
      </c>
      <c r="C961" t="s">
        <v>3743</v>
      </c>
      <c r="D961" t="s">
        <v>3758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3791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3792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3793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3794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3796</v>
      </c>
    </row>
    <row r="967" spans="1:4" x14ac:dyDescent="0.3">
      <c r="A967">
        <v>991</v>
      </c>
      <c r="B967" s="13">
        <v>45931</v>
      </c>
      <c r="C967" t="s">
        <v>3797</v>
      </c>
      <c r="D967" t="s">
        <v>3798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3803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3804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3809</v>
      </c>
    </row>
    <row r="971" spans="1:4" x14ac:dyDescent="0.3">
      <c r="A971">
        <v>995</v>
      </c>
      <c r="B971" s="13">
        <v>45932</v>
      </c>
      <c r="C971" t="s">
        <v>3800</v>
      </c>
      <c r="D971" t="s">
        <v>3811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3812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3818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3821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3822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3824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3825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3829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3835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3836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3837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3839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3840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3841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3842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3843</v>
      </c>
    </row>
    <row r="987" spans="1:4" x14ac:dyDescent="0.3">
      <c r="A987">
        <v>1011</v>
      </c>
      <c r="B987" s="13">
        <v>45940</v>
      </c>
      <c r="C987" t="s">
        <v>3797</v>
      </c>
      <c r="D987" t="s">
        <v>3844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3845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3846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3853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3854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3855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3856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3860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3862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3864</v>
      </c>
    </row>
    <row r="997" spans="1:4" x14ac:dyDescent="0.3">
      <c r="A997">
        <v>1021</v>
      </c>
      <c r="B997" s="13">
        <v>45943</v>
      </c>
      <c r="C997" t="s">
        <v>3865</v>
      </c>
      <c r="D997" t="s">
        <v>3868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3869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3870</v>
      </c>
    </row>
    <row r="1000" spans="1:4" x14ac:dyDescent="0.3">
      <c r="A1000">
        <v>1024</v>
      </c>
      <c r="B1000" s="13">
        <v>45943</v>
      </c>
      <c r="C1000" t="s">
        <v>3871</v>
      </c>
      <c r="D1000" t="s">
        <v>3872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3873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3880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3881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3882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3884</v>
      </c>
    </row>
    <row r="1006" spans="1:4" x14ac:dyDescent="0.3">
      <c r="A1006">
        <v>1030</v>
      </c>
      <c r="B1006" s="13">
        <v>45944</v>
      </c>
      <c r="C1006" t="s">
        <v>3885</v>
      </c>
      <c r="D1006" t="s">
        <v>3888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3889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3890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3891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3892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3894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3897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3898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3900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3901</v>
      </c>
    </row>
    <row r="1016" spans="1:4" x14ac:dyDescent="0.3">
      <c r="A1016">
        <v>1040</v>
      </c>
      <c r="B1016" s="13">
        <v>45945</v>
      </c>
      <c r="C1016" t="s">
        <v>3902</v>
      </c>
      <c r="D1016" t="s">
        <v>3906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3907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3908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3909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3911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3920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3921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3922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3923</v>
      </c>
    </row>
    <row r="1025" spans="1:4" x14ac:dyDescent="0.3">
      <c r="A1025">
        <v>1049</v>
      </c>
      <c r="B1025" s="13">
        <v>45946</v>
      </c>
      <c r="C1025" t="s">
        <v>3915</v>
      </c>
      <c r="D1025" t="s">
        <v>3924</v>
      </c>
    </row>
    <row r="1026" spans="1:4" x14ac:dyDescent="0.3">
      <c r="A1026">
        <v>1050</v>
      </c>
      <c r="B1026" s="13">
        <v>45946</v>
      </c>
      <c r="C1026" t="s">
        <v>3797</v>
      </c>
      <c r="D1026" t="s">
        <v>3925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3927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3932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3934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3936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3937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3938</v>
      </c>
    </row>
    <row r="1033" spans="1:4" x14ac:dyDescent="0.3">
      <c r="A1033">
        <v>1057</v>
      </c>
      <c r="B1033" s="13">
        <v>45950</v>
      </c>
      <c r="C1033" t="s">
        <v>3939</v>
      </c>
      <c r="D1033" t="s">
        <v>3942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3943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3945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3946</v>
      </c>
    </row>
    <row r="1037" spans="1:4" x14ac:dyDescent="0.3">
      <c r="A1037">
        <v>1061</v>
      </c>
      <c r="B1037" s="13">
        <v>45950</v>
      </c>
      <c r="C1037" t="s">
        <v>3948</v>
      </c>
      <c r="D1037" t="s">
        <v>3949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3950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3952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3953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3954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3956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3959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3960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3961</v>
      </c>
    </row>
    <row r="1046" spans="1:4" x14ac:dyDescent="0.3">
      <c r="A1046">
        <v>1070</v>
      </c>
      <c r="B1046" s="13">
        <v>45951</v>
      </c>
      <c r="C1046" t="s">
        <v>3902</v>
      </c>
      <c r="D1046" t="s">
        <v>3962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3966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3967</v>
      </c>
    </row>
    <row r="1049" spans="1:4" x14ac:dyDescent="0.3">
      <c r="A1049">
        <v>1073</v>
      </c>
      <c r="B1049" s="13">
        <v>45951</v>
      </c>
      <c r="C1049" t="s">
        <v>3968</v>
      </c>
      <c r="D1049" t="s">
        <v>3969</v>
      </c>
    </row>
    <row r="1050" spans="1:4" x14ac:dyDescent="0.3">
      <c r="A1050">
        <v>1074</v>
      </c>
      <c r="B1050" s="13">
        <v>45952</v>
      </c>
      <c r="C1050" t="s">
        <v>3970</v>
      </c>
      <c r="D1050" t="s">
        <v>3976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3977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3978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3979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3981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3982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3985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3986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3987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3988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3989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3990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3991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3993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3994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4002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4008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4009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4010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4011</v>
      </c>
    </row>
    <row r="1070" spans="1:4" x14ac:dyDescent="0.3">
      <c r="A1070">
        <v>1094</v>
      </c>
      <c r="B1070" s="13">
        <v>45955</v>
      </c>
      <c r="C1070" t="s">
        <v>4012</v>
      </c>
      <c r="D1070" t="s">
        <v>4016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4017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4018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4019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4023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4038</v>
      </c>
    </row>
    <row r="1076" spans="1:4" x14ac:dyDescent="0.3">
      <c r="A1076">
        <v>1100</v>
      </c>
      <c r="B1076" s="13">
        <v>45957</v>
      </c>
      <c r="C1076" t="s">
        <v>4033</v>
      </c>
      <c r="D1076" t="s">
        <v>4039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4040</v>
      </c>
    </row>
    <row r="1078" spans="1:4" x14ac:dyDescent="0.3">
      <c r="A1078">
        <v>1102</v>
      </c>
      <c r="B1078" s="13">
        <v>45957</v>
      </c>
      <c r="C1078" t="s">
        <v>4029</v>
      </c>
      <c r="D1078" t="s">
        <v>4041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4042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4043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4053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4054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4064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4065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4066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4067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4068</v>
      </c>
    </row>
    <row r="1088" spans="1:4" x14ac:dyDescent="0.3">
      <c r="A1088">
        <v>1112</v>
      </c>
      <c r="B1088" s="13">
        <v>45958</v>
      </c>
      <c r="C1088" t="s">
        <v>4058</v>
      </c>
      <c r="D1088" t="s">
        <v>4069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4070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4080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4081</v>
      </c>
    </row>
    <row r="1092" spans="1:4" x14ac:dyDescent="0.3">
      <c r="A1092">
        <v>1116</v>
      </c>
      <c r="B1092" s="13">
        <v>45959</v>
      </c>
      <c r="C1092" t="s">
        <v>4077</v>
      </c>
      <c r="D1092" t="s">
        <v>4083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4084</v>
      </c>
    </row>
    <row r="1094" spans="1:4" x14ac:dyDescent="0.3">
      <c r="A1094">
        <v>1118</v>
      </c>
      <c r="B1094" s="13">
        <v>45959</v>
      </c>
      <c r="C1094" t="s">
        <v>4012</v>
      </c>
      <c r="D1094" t="s">
        <v>4085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4086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4087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4095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4096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4099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4100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4101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4103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4104</v>
      </c>
    </row>
    <row r="1104" spans="1:4" x14ac:dyDescent="0.3">
      <c r="A1104">
        <v>1128</v>
      </c>
      <c r="B1104" s="13">
        <v>45960</v>
      </c>
      <c r="C1104" t="s">
        <v>4033</v>
      </c>
      <c r="D1104" t="s">
        <v>4105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4106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4107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4108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4109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4130</v>
      </c>
    </row>
    <row r="1110" spans="1:4" x14ac:dyDescent="0.3">
      <c r="A1110">
        <v>1134</v>
      </c>
      <c r="B1110" s="13">
        <v>45961</v>
      </c>
      <c r="C1110" t="s">
        <v>4131</v>
      </c>
      <c r="D1110" t="s">
        <v>4134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4135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4136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4137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4138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4140</v>
      </c>
    </row>
    <row r="1116" spans="1:4" x14ac:dyDescent="0.3">
      <c r="A1116">
        <v>1140</v>
      </c>
      <c r="B1116" t="s">
        <v>4147</v>
      </c>
      <c r="C1116" t="s">
        <v>1713</v>
      </c>
      <c r="D1116" t="s">
        <v>4148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4151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4152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4153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4154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4155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4156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4162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4165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4166</v>
      </c>
    </row>
    <row r="1126" spans="1:4" x14ac:dyDescent="0.3">
      <c r="A1126">
        <v>1150</v>
      </c>
      <c r="B1126" s="13">
        <v>45965</v>
      </c>
      <c r="C1126" t="s">
        <v>3948</v>
      </c>
      <c r="D1126" t="s">
        <v>4167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4168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4170</v>
      </c>
    </row>
    <row r="1129" spans="1:4" x14ac:dyDescent="0.3">
      <c r="A1129">
        <v>1153</v>
      </c>
      <c r="B1129" s="13">
        <v>45966</v>
      </c>
      <c r="C1129" t="s">
        <v>4180</v>
      </c>
      <c r="D1129" t="s">
        <v>4184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4185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4188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4189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4190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4191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4192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4200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4201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4203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4204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4205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4207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4208</v>
      </c>
    </row>
    <row r="1143" spans="1:4" x14ac:dyDescent="0.3">
      <c r="A1143">
        <v>1167</v>
      </c>
      <c r="B1143" s="13">
        <v>45968</v>
      </c>
      <c r="C1143" t="s">
        <v>4012</v>
      </c>
      <c r="D1143" t="s">
        <v>4218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4219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4220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4221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4230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4232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4235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4236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4237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4240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4245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4247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4249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4250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4251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4252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4264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4265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4267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4269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4270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4271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4272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4273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4282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4283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4284</v>
      </c>
    </row>
    <row r="1170" spans="1:4" x14ac:dyDescent="0.3">
      <c r="A1170">
        <v>1194</v>
      </c>
      <c r="B1170" s="13">
        <v>45974</v>
      </c>
      <c r="C1170" t="s">
        <v>4279</v>
      </c>
      <c r="D1170" t="s">
        <v>4285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4287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4288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4298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4299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4301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4302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4303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4305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4307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4308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4309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4310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4311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4316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4317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4318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4319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4321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4322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4323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4324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4326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4328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4329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4330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4331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4332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4333</v>
      </c>
    </row>
    <row r="1199" spans="1:4" x14ac:dyDescent="0.3">
      <c r="A1199">
        <v>1223</v>
      </c>
      <c r="B1199" s="13">
        <v>45979</v>
      </c>
      <c r="C1199" t="s">
        <v>4334</v>
      </c>
      <c r="D1199" t="s">
        <v>4335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4349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4350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4351</v>
      </c>
    </row>
    <row r="1203" spans="1:4" x14ac:dyDescent="0.3">
      <c r="A1203">
        <v>1227</v>
      </c>
      <c r="B1203" s="13">
        <v>45980</v>
      </c>
      <c r="C1203" t="s">
        <v>4339</v>
      </c>
      <c r="D1203" t="s">
        <v>4352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4353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4355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4364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4365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4366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4380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4383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4385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4386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4387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4388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4394</v>
      </c>
    </row>
    <row r="1216" spans="1:4" x14ac:dyDescent="0.3">
      <c r="A1216">
        <v>1240</v>
      </c>
      <c r="B1216" s="13">
        <v>45985</v>
      </c>
      <c r="C1216" t="s">
        <v>3529</v>
      </c>
      <c r="D1216" t="s">
        <v>4399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4402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4404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4405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4406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4408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4410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4412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4413</v>
      </c>
    </row>
    <row r="1225" spans="1:4" x14ac:dyDescent="0.3">
      <c r="A1225">
        <v>1249</v>
      </c>
      <c r="B1225" s="13">
        <v>45985</v>
      </c>
      <c r="C1225" t="s">
        <v>4416</v>
      </c>
      <c r="D1225" t="s">
        <v>4418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4422</v>
      </c>
    </row>
    <row r="1227" spans="1:4" x14ac:dyDescent="0.3">
      <c r="A1227">
        <v>1251</v>
      </c>
      <c r="B1227" s="13">
        <v>45986</v>
      </c>
      <c r="C1227" t="s">
        <v>4423</v>
      </c>
      <c r="D1227" t="s">
        <v>4426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4427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4436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4437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4438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4439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4440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4441</v>
      </c>
    </row>
    <row r="1235" spans="1:4" x14ac:dyDescent="0.3">
      <c r="A1235">
        <v>1259</v>
      </c>
      <c r="B1235" s="13">
        <v>45988</v>
      </c>
      <c r="C1235" t="s">
        <v>4447</v>
      </c>
      <c r="D1235" t="s">
        <v>4452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4453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4454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4455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4456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4457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4460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4461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4463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4464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4465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4468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4474</v>
      </c>
    </row>
    <row r="1248" spans="1:4" x14ac:dyDescent="0.3">
      <c r="A1248">
        <v>1272</v>
      </c>
      <c r="B1248" s="13">
        <v>45992</v>
      </c>
      <c r="C1248" t="s">
        <v>4471</v>
      </c>
      <c r="D1248" t="s">
        <v>4475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4476</v>
      </c>
    </row>
    <row r="1250" spans="1:4" x14ac:dyDescent="0.3">
      <c r="A1250">
        <v>1274</v>
      </c>
      <c r="B1250" s="13">
        <v>45993</v>
      </c>
      <c r="C1250" t="s">
        <v>4479</v>
      </c>
      <c r="D1250" t="s">
        <v>4482</v>
      </c>
    </row>
    <row r="1251" spans="1:4" x14ac:dyDescent="0.3">
      <c r="A1251">
        <v>1275</v>
      </c>
      <c r="B1251" s="13">
        <v>45993</v>
      </c>
      <c r="C1251" t="s">
        <v>4012</v>
      </c>
      <c r="D1251" t="s">
        <v>4483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4484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4489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4490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4491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4492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4493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4494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4495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4503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4504</v>
      </c>
    </row>
    <row r="1262" spans="1:4" x14ac:dyDescent="0.3">
      <c r="A1262">
        <v>1286</v>
      </c>
      <c r="B1262" s="13">
        <v>45995</v>
      </c>
      <c r="C1262" t="s">
        <v>4500</v>
      </c>
      <c r="D1262" t="s">
        <v>4505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4510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4511</v>
      </c>
    </row>
    <row r="1265" spans="1:4" x14ac:dyDescent="0.3">
      <c r="A1265">
        <v>1289</v>
      </c>
      <c r="B1265" s="13">
        <v>45996</v>
      </c>
      <c r="C1265" t="s">
        <v>4180</v>
      </c>
      <c r="D1265" t="s">
        <v>4512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4513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4514</v>
      </c>
    </row>
    <row r="1268" spans="1:4" x14ac:dyDescent="0.3">
      <c r="A1268">
        <v>1292</v>
      </c>
      <c r="B1268" s="13">
        <v>45999</v>
      </c>
      <c r="C1268" t="s">
        <v>3871</v>
      </c>
      <c r="D1268" t="s">
        <v>4518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4519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4520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4521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4522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4523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4527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4528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4529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4530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4531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4532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4533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4534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4540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4541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4542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4543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4544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4545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4550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4551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4553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4556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4564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4567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4570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4571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4572</v>
      </c>
    </row>
    <row r="1297" spans="1:4" x14ac:dyDescent="0.3">
      <c r="A1297">
        <v>1321</v>
      </c>
      <c r="B1297" s="13">
        <v>46006</v>
      </c>
      <c r="C1297" t="s">
        <v>4334</v>
      </c>
      <c r="D1297" t="s">
        <v>4627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4628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4629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4631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4639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4640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4641</v>
      </c>
    </row>
    <row r="1304" spans="1:4" x14ac:dyDescent="0.3">
      <c r="A1304">
        <v>1328</v>
      </c>
      <c r="B1304" s="13">
        <v>46007</v>
      </c>
      <c r="C1304" t="s">
        <v>3871</v>
      </c>
      <c r="D1304" t="s">
        <v>4642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4643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4644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4645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4646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4647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4648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4649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4654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4655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4659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4660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4661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4662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4663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4664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4665</v>
      </c>
    </row>
    <row r="1321" spans="1:4" x14ac:dyDescent="0.3">
      <c r="A1321">
        <v>1345</v>
      </c>
      <c r="B1321" s="13">
        <v>46009</v>
      </c>
      <c r="C1321" t="s">
        <v>4668</v>
      </c>
      <c r="D1321" t="s">
        <v>4671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4672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4673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4674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4675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4676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4685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4686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4687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4688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4689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4690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4698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4701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4703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4704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4705</v>
      </c>
    </row>
    <row r="1338" spans="1:4" x14ac:dyDescent="0.3">
      <c r="A1338">
        <v>1362</v>
      </c>
      <c r="B1338" s="13">
        <v>46013</v>
      </c>
      <c r="C1338" t="s">
        <v>4668</v>
      </c>
      <c r="D1338" t="s">
        <v>4706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4707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4709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4715</v>
      </c>
    </row>
    <row r="1342" spans="1:4" x14ac:dyDescent="0.3">
      <c r="A1342">
        <v>1366</v>
      </c>
      <c r="B1342" s="13">
        <v>46014</v>
      </c>
      <c r="C1342" t="s">
        <v>3939</v>
      </c>
      <c r="D1342" t="s">
        <v>4716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4718</v>
      </c>
    </row>
    <row r="1344" spans="1:4" x14ac:dyDescent="0.3">
      <c r="A1344">
        <v>1368</v>
      </c>
      <c r="B1344" s="13">
        <v>46014</v>
      </c>
      <c r="C1344" t="s">
        <v>4391</v>
      </c>
      <c r="D1344" t="s">
        <v>4719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4720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4721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4722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4728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4729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4730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4731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4735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4736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4737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4739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4740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4743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4747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4748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4751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4753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4754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4756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4757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4758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4760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4767</v>
      </c>
    </row>
    <row r="1368" spans="1:4" x14ac:dyDescent="0.3">
      <c r="A1368">
        <v>1392</v>
      </c>
      <c r="B1368" s="13">
        <v>46024</v>
      </c>
      <c r="C1368" t="s">
        <v>4776</v>
      </c>
      <c r="D1368" t="s">
        <v>4782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4783</v>
      </c>
    </row>
    <row r="1370" spans="1:4" x14ac:dyDescent="0.3">
      <c r="A1370">
        <v>1394</v>
      </c>
      <c r="B1370" s="13">
        <v>46024</v>
      </c>
      <c r="C1370" t="s">
        <v>4779</v>
      </c>
      <c r="D1370" t="s">
        <v>4784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4785</v>
      </c>
    </row>
    <row r="1372" spans="1:4" x14ac:dyDescent="0.3">
      <c r="A1372">
        <v>1396</v>
      </c>
      <c r="B1372" s="13">
        <v>46024</v>
      </c>
      <c r="C1372" t="s">
        <v>3885</v>
      </c>
      <c r="D1372" t="s">
        <v>4786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4787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4788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4791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4794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4795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4796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4798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4799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4800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4810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4811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4812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4813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4814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4817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4818</v>
      </c>
    </row>
    <row r="1389" spans="1:4" x14ac:dyDescent="0.3">
      <c r="A1389">
        <v>1413</v>
      </c>
      <c r="B1389" s="13">
        <v>46029</v>
      </c>
      <c r="C1389" t="s">
        <v>4668</v>
      </c>
      <c r="D1389" t="s">
        <v>4823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4824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4825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4827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4834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4835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4836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4838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4839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4847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4849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4852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4853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4854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4855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4856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4857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4864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4865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4866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4867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4868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4869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4870</v>
      </c>
    </row>
    <row r="1413" spans="1:4" x14ac:dyDescent="0.3">
      <c r="A1413">
        <v>1437</v>
      </c>
      <c r="B1413" s="13">
        <v>46034</v>
      </c>
      <c r="C1413" t="s">
        <v>4858</v>
      </c>
      <c r="D1413" t="s">
        <v>4871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4872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4873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4874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4875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4876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4877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4880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4882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4884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4887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4888</v>
      </c>
    </row>
    <row r="1425" spans="1:4" x14ac:dyDescent="0.3">
      <c r="A1425">
        <v>1449</v>
      </c>
      <c r="B1425" s="13">
        <v>46036</v>
      </c>
      <c r="C1425" t="s">
        <v>3871</v>
      </c>
      <c r="D1425" t="s">
        <v>4891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4893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4907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4908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4909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4910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4911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4912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4913</v>
      </c>
    </row>
    <row r="1434" spans="1:4" x14ac:dyDescent="0.3">
      <c r="A1434">
        <v>1458</v>
      </c>
      <c r="B1434" s="13">
        <v>46038</v>
      </c>
      <c r="C1434" t="s">
        <v>3871</v>
      </c>
      <c r="D1434" t="s">
        <v>4914</v>
      </c>
    </row>
    <row r="1435" spans="1:4" x14ac:dyDescent="0.3">
      <c r="A1435">
        <v>1459</v>
      </c>
      <c r="B1435" s="13">
        <v>46039</v>
      </c>
      <c r="C1435" t="s">
        <v>4391</v>
      </c>
      <c r="D1435" t="s">
        <v>4916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4918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4919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4920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4931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4932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4933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4934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4935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4936</v>
      </c>
    </row>
    <row r="1445" spans="1:4" x14ac:dyDescent="0.3">
      <c r="A1445">
        <v>1469</v>
      </c>
      <c r="B1445" s="13">
        <v>46042</v>
      </c>
      <c r="C1445" t="s">
        <v>3948</v>
      </c>
      <c r="D1445" t="s">
        <v>4937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4940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4943</v>
      </c>
    </row>
    <row r="1448" spans="1:4" x14ac:dyDescent="0.3">
      <c r="A1448">
        <v>1472</v>
      </c>
      <c r="B1448" s="13">
        <v>46043</v>
      </c>
      <c r="C1448" t="s">
        <v>4471</v>
      </c>
      <c r="D1448" t="s">
        <v>4944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4946</v>
      </c>
    </row>
    <row r="1450" spans="1:4" x14ac:dyDescent="0.3">
      <c r="A1450">
        <v>1474</v>
      </c>
      <c r="B1450" s="13">
        <v>46043</v>
      </c>
      <c r="C1450" t="s">
        <v>4012</v>
      </c>
      <c r="D1450" t="s">
        <v>4947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4948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4950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4951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4952</v>
      </c>
    </row>
    <row r="1455" spans="1:4" x14ac:dyDescent="0.3">
      <c r="A1455">
        <v>1479</v>
      </c>
      <c r="B1455" s="13">
        <v>46045</v>
      </c>
      <c r="C1455" t="s">
        <v>4953</v>
      </c>
      <c r="D1455" t="s">
        <v>4958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4959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4961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4963</v>
      </c>
    </row>
    <row r="1459" spans="1:4" x14ac:dyDescent="0.3">
      <c r="A1459">
        <v>1483</v>
      </c>
      <c r="B1459" s="13">
        <v>46045</v>
      </c>
      <c r="C1459" t="s">
        <v>4964</v>
      </c>
      <c r="D1459" t="s">
        <v>4965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4972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4973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4974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4975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4976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4977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4980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4981</v>
      </c>
    </row>
    <row r="1468" spans="1:4" x14ac:dyDescent="0.3">
      <c r="A1468">
        <v>1492</v>
      </c>
      <c r="B1468" s="13">
        <v>46049</v>
      </c>
      <c r="C1468" t="s">
        <v>4985</v>
      </c>
      <c r="D1468" t="s">
        <v>4988</v>
      </c>
    </row>
    <row r="1469" spans="1:4" x14ac:dyDescent="0.3">
      <c r="A1469">
        <v>1493</v>
      </c>
      <c r="B1469" s="13">
        <v>46049</v>
      </c>
      <c r="C1469" t="s">
        <v>4391</v>
      </c>
      <c r="D1469" t="s">
        <v>4990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4991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4992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4993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4994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4999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5000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5001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5002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5004</v>
      </c>
    </row>
    <row r="1479" spans="1:4" x14ac:dyDescent="0.3">
      <c r="A1479">
        <v>1503</v>
      </c>
      <c r="B1479" s="13">
        <v>46050</v>
      </c>
      <c r="C1479" t="s">
        <v>3902</v>
      </c>
      <c r="D1479" t="s">
        <v>5008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18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4921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220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736999.60000000149</v>
      </c>
      <c r="I2" s="194" t="s">
        <v>4997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3626</v>
      </c>
      <c r="E4" t="s">
        <v>3627</v>
      </c>
      <c r="F4" t="s">
        <v>963</v>
      </c>
      <c r="G4" t="s">
        <v>3628</v>
      </c>
      <c r="H4" s="194">
        <f>SUMIF(주문_리스트!C:C,거래처!B4,주문_리스트!K:K)+SUMIF(주문_리스트!C:C,거래처!B4,주문_리스트!L:L)-2000000</f>
        <v>500000</v>
      </c>
      <c r="I4" s="52" t="s">
        <v>4997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1650000</v>
      </c>
      <c r="I10" s="52" t="s">
        <v>4997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3919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300000</v>
      </c>
      <c r="I13" s="52" t="s">
        <v>4829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3778</v>
      </c>
      <c r="F14" t="s">
        <v>3774</v>
      </c>
      <c r="G14" t="s">
        <v>3779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20205500.200000003</v>
      </c>
      <c r="I17" s="52" t="s">
        <v>4997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4755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4997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4898</v>
      </c>
      <c r="H20" s="194">
        <f>SUMIF(주문_리스트!C:C,거래처!B20,주문_리스트!K:K)+SUMIF(주문_리스트!C:C,거래처!B20,주문_리스트!L:L)-10000</f>
        <v>384999.69999999925</v>
      </c>
      <c r="I20" s="52" t="s">
        <v>4997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4922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4536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3507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2750000</v>
      </c>
      <c r="I26" s="52" t="s">
        <v>4997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4695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4693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4982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3601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8215000</v>
      </c>
      <c r="I37" s="52" t="s">
        <v>4997</v>
      </c>
    </row>
    <row r="38" spans="1:9" x14ac:dyDescent="0.3">
      <c r="A38" s="47">
        <v>37</v>
      </c>
      <c r="B38" t="s">
        <v>1033</v>
      </c>
      <c r="C38" t="s">
        <v>966</v>
      </c>
      <c r="E38" t="s">
        <v>3787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-0.10000000149011612</v>
      </c>
      <c r="I38" s="52" t="s">
        <v>4982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4697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4997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3847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4982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1370000</v>
      </c>
      <c r="I54" s="52" t="s">
        <v>4997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3857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4390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4415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4971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3773</v>
      </c>
      <c r="F73" t="s">
        <v>3774</v>
      </c>
      <c r="G73" t="s">
        <v>3775</v>
      </c>
      <c r="H73" s="194">
        <f>SUMIF(주문_리스트!C:C,거래처!B73,주문_리스트!K:K)+SUMIF(주문_리스트!C:C,거래처!B73,주문_리스트!L:L)-3100000+1500000</f>
        <v>100000</v>
      </c>
      <c r="I73" s="52" t="s">
        <v>4997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3832</v>
      </c>
      <c r="H74" s="194">
        <f>SUMIF(주문_리스트!C:C,거래처!B74,주문_리스트!K:K)+SUMIF(주문_리스트!C:C,거래처!B74,주문_리스트!L:L)-1500000</f>
        <v>450000</v>
      </c>
      <c r="I74" s="52" t="s">
        <v>4997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1345000</v>
      </c>
      <c r="I76" s="52" t="s">
        <v>4997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4829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4338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850000</v>
      </c>
      <c r="I79" s="52" t="s">
        <v>4997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3785</v>
      </c>
      <c r="F84" t="s">
        <v>3774</v>
      </c>
      <c r="G84" t="s">
        <v>3786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  <c r="I85" s="52" t="s">
        <v>4997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4692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1600000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2035000</v>
      </c>
      <c r="I94" s="52" t="s">
        <v>4997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3780</v>
      </c>
      <c r="F95" t="s">
        <v>3774</v>
      </c>
      <c r="G95" t="s">
        <v>3781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3579</v>
      </c>
      <c r="E96" t="s">
        <v>3580</v>
      </c>
      <c r="F96" t="s">
        <v>963</v>
      </c>
      <c r="G96" t="s">
        <v>3581</v>
      </c>
      <c r="H96" s="194">
        <f>SUMIF(주문_리스트!C:C,거래처!B96,주문_리스트!K:K)+SUMIF(주문_리스트!C:C,거래처!B96,주문_리스트!L:L)</f>
        <v>0</v>
      </c>
      <c r="I96" s="52" t="s">
        <v>4678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1987000</v>
      </c>
      <c r="I97" s="52" t="s">
        <v>4997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3479</v>
      </c>
      <c r="H99" s="194">
        <f>SUMIF(주문_리스트!C:C,거래처!B99,주문_리스트!K:K)+SUMIF(주문_리스트!C:C,거래처!B99,주문_리스트!L:L)</f>
        <v>0</v>
      </c>
      <c r="I99" s="52" t="s">
        <v>4241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4769</v>
      </c>
    </row>
    <row r="102" spans="1:9" x14ac:dyDescent="0.3">
      <c r="A102" s="47">
        <v>101</v>
      </c>
      <c r="B102" t="s">
        <v>1346</v>
      </c>
      <c r="C102" t="s">
        <v>4894</v>
      </c>
      <c r="E102" t="s">
        <v>4895</v>
      </c>
      <c r="F102" t="s">
        <v>4896</v>
      </c>
      <c r="G102" t="s">
        <v>4897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4922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3828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4526</v>
      </c>
      <c r="H108" s="194">
        <f>SUMIF(주문_리스트!C:C,거래처!B108,주문_리스트!K:K)+SUMIF(주문_리스트!C:C,거래처!B108,주문_리스트!L:L)</f>
        <v>0</v>
      </c>
      <c r="I108" s="52" t="s">
        <v>4651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4997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4982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0</v>
      </c>
      <c r="I114" s="52" t="s">
        <v>4769</v>
      </c>
    </row>
    <row r="115" spans="1:9" x14ac:dyDescent="0.3">
      <c r="A115" s="47">
        <v>114</v>
      </c>
      <c r="B115" t="s">
        <v>4013</v>
      </c>
      <c r="C115" t="s">
        <v>4014</v>
      </c>
      <c r="E115" t="s">
        <v>4015</v>
      </c>
      <c r="F115" t="s">
        <v>4024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4697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450000</v>
      </c>
      <c r="I118" s="52" t="s">
        <v>4997</v>
      </c>
    </row>
    <row r="119" spans="1:9" x14ac:dyDescent="0.3">
      <c r="A119" s="47">
        <v>118</v>
      </c>
      <c r="B119" t="s">
        <v>4259</v>
      </c>
      <c r="C119" t="s">
        <v>4260</v>
      </c>
      <c r="E119" t="s">
        <v>4261</v>
      </c>
      <c r="F119" t="s">
        <v>4262</v>
      </c>
      <c r="G119" t="s">
        <v>4263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1430000</v>
      </c>
      <c r="I120" s="52" t="s">
        <v>4997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4336</v>
      </c>
      <c r="G129" t="s">
        <v>4337</v>
      </c>
      <c r="H129" s="194">
        <f>SUMIF(주문_리스트!C:C,거래처!B129,주문_리스트!K:K)+SUMIF(주문_리스트!C:C,거래처!B129,주문_리스트!L:L)</f>
        <v>0</v>
      </c>
      <c r="I129" s="52" t="s">
        <v>4338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4844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4632</v>
      </c>
      <c r="C140" t="s">
        <v>4633</v>
      </c>
      <c r="E140" t="s">
        <v>4634</v>
      </c>
      <c r="F140" t="s">
        <v>4635</v>
      </c>
      <c r="G140" t="s">
        <v>4636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3776</v>
      </c>
      <c r="F148" t="s">
        <v>32</v>
      </c>
      <c r="G148" t="s">
        <v>3777</v>
      </c>
      <c r="H148" s="194">
        <f>SUMIF(주문_리스트!C:C,거래처!B148,주문_리스트!K:K)+SUMIF(주문_리스트!C:C,거래처!B148,주문_리스트!L:L)</f>
        <v>450000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1500000</v>
      </c>
      <c r="I152" s="52" t="s">
        <v>4997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4691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4755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3720</v>
      </c>
      <c r="C176" t="s">
        <v>3721</v>
      </c>
      <c r="E176" t="s">
        <v>3722</v>
      </c>
      <c r="F176" t="s">
        <v>3723</v>
      </c>
      <c r="G176" t="s">
        <v>3722</v>
      </c>
      <c r="H176" s="194">
        <f>SUMIF(주문_리스트!C:C,거래처!B176,주문_리스트!K:K)+SUMIF(주문_리스트!C:C,거래처!B176,주문_리스트!L:L)</f>
        <v>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3744</v>
      </c>
      <c r="C183" t="s">
        <v>3745</v>
      </c>
      <c r="E183" t="s">
        <v>3746</v>
      </c>
      <c r="F183" t="s">
        <v>3747</v>
      </c>
      <c r="G183" t="s">
        <v>3748</v>
      </c>
      <c r="H183" s="194">
        <f>SUMIF(주문_리스트!C:C,거래처!B183,주문_리스트!K:K)+SUMIF(주문_리스트!C:C,거래처!B183,주문_리스트!L:L)</f>
        <v>0</v>
      </c>
      <c r="I183" s="52" t="s">
        <v>3507</v>
      </c>
    </row>
    <row r="184" spans="1:9" x14ac:dyDescent="0.3">
      <c r="A184" s="47">
        <v>183</v>
      </c>
      <c r="B184" t="s">
        <v>3488</v>
      </c>
      <c r="C184" t="s">
        <v>3489</v>
      </c>
      <c r="E184" t="s">
        <v>3493</v>
      </c>
      <c r="F184" t="s">
        <v>973</v>
      </c>
      <c r="H184" s="194">
        <v>0</v>
      </c>
      <c r="I184" s="52" t="s">
        <v>3507</v>
      </c>
    </row>
    <row r="185" spans="1:9" x14ac:dyDescent="0.3">
      <c r="A185" s="47">
        <v>184</v>
      </c>
      <c r="B185" t="s">
        <v>3557</v>
      </c>
      <c r="C185" t="s">
        <v>3558</v>
      </c>
      <c r="E185" t="s">
        <v>3559</v>
      </c>
      <c r="F185" t="s">
        <v>963</v>
      </c>
      <c r="G185" t="s">
        <v>3560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3616</v>
      </c>
      <c r="C186" t="s">
        <v>3617</v>
      </c>
      <c r="E186" t="s">
        <v>3618</v>
      </c>
      <c r="F186" t="s">
        <v>1176</v>
      </c>
      <c r="G186" t="s">
        <v>3615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3707</v>
      </c>
      <c r="C187" t="s">
        <v>3708</v>
      </c>
      <c r="E187" t="s">
        <v>3709</v>
      </c>
      <c r="F187" t="s">
        <v>1176</v>
      </c>
      <c r="G187" t="s">
        <v>3710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3800</v>
      </c>
      <c r="C188" t="s">
        <v>3801</v>
      </c>
      <c r="E188" t="s">
        <v>3802</v>
      </c>
      <c r="F188" t="s">
        <v>1176</v>
      </c>
      <c r="G188" t="s">
        <v>3802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3865</v>
      </c>
      <c r="C189" t="s">
        <v>3866</v>
      </c>
      <c r="E189" t="s">
        <v>3867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3885</v>
      </c>
      <c r="C190" t="s">
        <v>3886</v>
      </c>
      <c r="E190" t="s">
        <v>3887</v>
      </c>
      <c r="H190" s="194">
        <f>SUMIF(주문_리스트!C:C,거래처!B190,주문_리스트!K:K)+SUMIF(주문_리스트!C:C,거래처!B190,주문_리스트!L:L)</f>
        <v>440000</v>
      </c>
      <c r="I190" s="52" t="s">
        <v>4997</v>
      </c>
    </row>
    <row r="191" spans="1:9" x14ac:dyDescent="0.3">
      <c r="A191" s="47">
        <v>190</v>
      </c>
      <c r="B191" t="s">
        <v>3902</v>
      </c>
      <c r="C191" t="s">
        <v>3903</v>
      </c>
      <c r="E191" t="s">
        <v>3904</v>
      </c>
      <c r="F191" t="s">
        <v>974</v>
      </c>
      <c r="G191" t="s">
        <v>3905</v>
      </c>
      <c r="H191" s="194">
        <f>SUMIF(주문_리스트!C:C,거래처!B191,주문_리스트!K:K)+SUMIF(주문_리스트!C:C,거래처!B191,주문_리스트!L:L)</f>
        <v>1550000</v>
      </c>
    </row>
    <row r="192" spans="1:9" x14ac:dyDescent="0.3">
      <c r="A192" s="47">
        <v>191</v>
      </c>
      <c r="B192" t="s">
        <v>3915</v>
      </c>
      <c r="C192" t="s">
        <v>3916</v>
      </c>
      <c r="E192" t="s">
        <v>3917</v>
      </c>
      <c r="F192" t="s">
        <v>963</v>
      </c>
      <c r="G192" t="s">
        <v>3918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3939</v>
      </c>
      <c r="C193" t="s">
        <v>3940</v>
      </c>
      <c r="E193" t="s">
        <v>3941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3971</v>
      </c>
      <c r="C194" t="s">
        <v>3972</v>
      </c>
      <c r="E194" t="s">
        <v>3973</v>
      </c>
      <c r="F194" t="s">
        <v>3974</v>
      </c>
      <c r="G194" t="s">
        <v>3975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4029</v>
      </c>
      <c r="C195" t="s">
        <v>4030</v>
      </c>
      <c r="E195" t="s">
        <v>4031</v>
      </c>
      <c r="F195" t="s">
        <v>963</v>
      </c>
      <c r="G195" t="s">
        <v>4032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4033</v>
      </c>
      <c r="C196" t="s">
        <v>4034</v>
      </c>
      <c r="E196" t="s">
        <v>4035</v>
      </c>
      <c r="F196" t="s">
        <v>1176</v>
      </c>
      <c r="G196" t="s">
        <v>4036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4058</v>
      </c>
      <c r="C197" t="s">
        <v>4059</v>
      </c>
      <c r="E197" t="s">
        <v>4060</v>
      </c>
      <c r="F197" t="s">
        <v>963</v>
      </c>
      <c r="G197" t="s">
        <v>4061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4077</v>
      </c>
      <c r="C198" t="s">
        <v>4078</v>
      </c>
      <c r="E198" t="s">
        <v>4079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4131</v>
      </c>
      <c r="C199" t="s">
        <v>4132</v>
      </c>
      <c r="E199" t="s">
        <v>4133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4180</v>
      </c>
      <c r="C200" t="s">
        <v>4181</v>
      </c>
      <c r="E200" t="s">
        <v>4182</v>
      </c>
      <c r="F200" t="s">
        <v>963</v>
      </c>
      <c r="G200" t="s">
        <v>4183</v>
      </c>
      <c r="H200" s="194">
        <f>SUMIF(주문_리스트!C:C,거래처!B200,주문_리스트!K:K)+SUMIF(주문_리스트!C:C,거래처!B200,주문_리스트!L:L)</f>
        <v>0</v>
      </c>
      <c r="I200" s="52" t="s">
        <v>4546</v>
      </c>
    </row>
    <row r="201" spans="1:9" x14ac:dyDescent="0.3">
      <c r="A201" s="47">
        <v>201</v>
      </c>
      <c r="B201" t="s">
        <v>4279</v>
      </c>
      <c r="C201" t="s">
        <v>4280</v>
      </c>
      <c r="E201" t="s">
        <v>4281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4338</v>
      </c>
    </row>
    <row r="202" spans="1:9" x14ac:dyDescent="0.3">
      <c r="A202" s="47">
        <v>202</v>
      </c>
      <c r="B202" t="s">
        <v>4340</v>
      </c>
      <c r="C202" t="s">
        <v>4341</v>
      </c>
      <c r="E202" t="s">
        <v>4342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4391</v>
      </c>
      <c r="C203" t="s">
        <v>4392</v>
      </c>
      <c r="E203" t="s">
        <v>4393</v>
      </c>
      <c r="F203" t="s">
        <v>963</v>
      </c>
      <c r="G203" t="s">
        <v>4717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3529</v>
      </c>
      <c r="C204" t="s">
        <v>4395</v>
      </c>
      <c r="D204" t="s">
        <v>4396</v>
      </c>
      <c r="E204" t="s">
        <v>4397</v>
      </c>
      <c r="F204" t="s">
        <v>963</v>
      </c>
      <c r="G204" t="s">
        <v>4398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4416</v>
      </c>
      <c r="C205" t="s">
        <v>1037</v>
      </c>
      <c r="E205" t="s">
        <v>4417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4419</v>
      </c>
      <c r="C206" t="s">
        <v>4420</v>
      </c>
      <c r="E206" t="s">
        <v>4421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4423</v>
      </c>
      <c r="C207" t="s">
        <v>4424</v>
      </c>
      <c r="E207" t="s">
        <v>4425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4448</v>
      </c>
      <c r="C208" t="s">
        <v>4449</v>
      </c>
      <c r="E208" t="s">
        <v>4450</v>
      </c>
      <c r="F208" t="s">
        <v>4451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4471</v>
      </c>
      <c r="C209" t="s">
        <v>4472</v>
      </c>
      <c r="E209" t="s">
        <v>4473</v>
      </c>
      <c r="F209" t="s">
        <v>963</v>
      </c>
      <c r="G209" t="s">
        <v>4478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4479</v>
      </c>
      <c r="C210" t="s">
        <v>4480</v>
      </c>
      <c r="E210" t="s">
        <v>4481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4500</v>
      </c>
      <c r="C211" t="s">
        <v>4501</v>
      </c>
      <c r="E211" t="s">
        <v>4502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4668</v>
      </c>
      <c r="C212" t="s">
        <v>4669</v>
      </c>
      <c r="E212" t="s">
        <v>4670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4776</v>
      </c>
      <c r="C213" t="s">
        <v>4777</v>
      </c>
      <c r="E213" t="s">
        <v>4778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4779</v>
      </c>
      <c r="C214" t="s">
        <v>4780</v>
      </c>
      <c r="E214" t="s">
        <v>4781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4859</v>
      </c>
      <c r="C215" t="s">
        <v>4860</v>
      </c>
      <c r="E215" t="s">
        <v>4861</v>
      </c>
      <c r="F215" t="s">
        <v>4862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4904</v>
      </c>
      <c r="E216" t="s">
        <v>4905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4954</v>
      </c>
      <c r="C217" t="s">
        <v>4955</v>
      </c>
      <c r="E217" t="s">
        <v>4956</v>
      </c>
      <c r="F217" t="s">
        <v>4957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4985</v>
      </c>
      <c r="C218" t="s">
        <v>4986</v>
      </c>
      <c r="E218" t="s">
        <v>4987</v>
      </c>
      <c r="H218" s="194">
        <f>SUMIF(주문_리스트!C:C,거래처!B218,주문_리스트!K:K)+SUMIF(주문_리스트!C:C,거래처!B218,주문_리스트!L:L)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5"/>
  <sheetViews>
    <sheetView zoomScale="115" zoomScaleNormal="115" workbookViewId="0">
      <pane xSplit="2" ySplit="1" topLeftCell="C258" activePane="bottomRight" state="frozen"/>
      <selection activeCell="N26" sqref="N26"/>
      <selection pane="topRight" activeCell="N26" sqref="N26"/>
      <selection pane="bottomLeft" activeCell="N26" sqref="N26"/>
      <selection pane="bottomRight" activeCell="E285" sqref="E285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289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-79</v>
      </c>
      <c r="I8"/>
    </row>
    <row r="9" spans="1:11" x14ac:dyDescent="0.3">
      <c r="A9">
        <v>8</v>
      </c>
      <c r="B9">
        <v>2</v>
      </c>
      <c r="C9" s="288" t="s">
        <v>3826</v>
      </c>
      <c r="D9" s="288" t="s">
        <v>1137</v>
      </c>
      <c r="E9" s="288" t="s">
        <v>3826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3964</v>
      </c>
      <c r="D15" s="288" t="s">
        <v>1645</v>
      </c>
      <c r="E15" s="288" t="s">
        <v>3964</v>
      </c>
      <c r="F15" s="52">
        <v>1100000</v>
      </c>
      <c r="H15">
        <v>-7</v>
      </c>
      <c r="I15" s="52" t="s">
        <v>3648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-32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-26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-157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3452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-77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4507</v>
      </c>
      <c r="D44" s="288" t="s">
        <v>4508</v>
      </c>
      <c r="E44" s="288" t="s">
        <v>4507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-72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-41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-24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-14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-78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-78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-13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4446</v>
      </c>
      <c r="D85" s="288" t="s">
        <v>2725</v>
      </c>
      <c r="E85" s="288" t="s">
        <v>4446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-60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4820</v>
      </c>
      <c r="D88" s="288" t="s">
        <v>1714</v>
      </c>
      <c r="E88" s="288" t="s">
        <v>4820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4710</v>
      </c>
      <c r="D89" s="288" t="s">
        <v>1715</v>
      </c>
      <c r="E89" s="288" t="s">
        <v>4710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4006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4007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4830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-5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-82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-157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-18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-18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4125</v>
      </c>
      <c r="D120" s="288" t="s">
        <v>4126</v>
      </c>
      <c r="E120" s="288" t="s">
        <v>4125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4123</v>
      </c>
      <c r="D121" s="288" t="s">
        <v>4124</v>
      </c>
      <c r="E121" s="288" t="s">
        <v>4123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-17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3827</v>
      </c>
      <c r="D139" s="288" t="s">
        <v>2673</v>
      </c>
      <c r="E139" s="288" t="s">
        <v>3827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3561</v>
      </c>
      <c r="D140" s="288" t="s">
        <v>2671</v>
      </c>
      <c r="E140" s="288" t="s">
        <v>3561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4653</v>
      </c>
      <c r="D141" s="288" t="s">
        <v>4652</v>
      </c>
      <c r="E141" s="288" t="s">
        <v>4653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3965</v>
      </c>
      <c r="D145" s="288" t="s">
        <v>2201</v>
      </c>
      <c r="E145" s="288" t="s">
        <v>3965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3749</v>
      </c>
      <c r="D148" s="288" t="s">
        <v>2671</v>
      </c>
      <c r="E148" s="288" t="s">
        <v>3749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3562</v>
      </c>
      <c r="D152" s="288" t="s">
        <v>2506</v>
      </c>
      <c r="E152" s="288" t="s">
        <v>3562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4062</v>
      </c>
      <c r="D162" s="288" t="s">
        <v>2262</v>
      </c>
      <c r="E162" s="288" t="s">
        <v>4062</v>
      </c>
      <c r="F162" s="52">
        <v>80000</v>
      </c>
      <c r="G162" s="52">
        <v>45000</v>
      </c>
      <c r="H162">
        <v>-1</v>
      </c>
      <c r="I162" s="52" t="s">
        <v>4063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-10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4027</v>
      </c>
      <c r="D201" s="288" t="s">
        <v>4028</v>
      </c>
      <c r="E201" s="288" t="s">
        <v>4027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4929</v>
      </c>
      <c r="D205" s="288" t="s">
        <v>4928</v>
      </c>
      <c r="E205" s="288" t="s">
        <v>4929</v>
      </c>
      <c r="F205" s="52">
        <v>900000</v>
      </c>
      <c r="H205">
        <v>0</v>
      </c>
      <c r="I205" s="52" t="s">
        <v>4930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3521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3555</v>
      </c>
      <c r="D216" s="288" t="s">
        <v>4487</v>
      </c>
      <c r="E216" s="288" t="s">
        <v>3555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3463</v>
      </c>
      <c r="D225" s="288" t="s">
        <v>3464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3508</v>
      </c>
      <c r="D226" s="288" t="s">
        <v>3209</v>
      </c>
      <c r="E226" s="288" t="s">
        <v>3508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3534</v>
      </c>
      <c r="D227" s="288" t="s">
        <v>3535</v>
      </c>
      <c r="E227" s="288" t="s">
        <v>3534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3542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4486</v>
      </c>
      <c r="D229" s="288" t="s">
        <v>4488</v>
      </c>
      <c r="E229" s="288" t="s">
        <v>4486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3566</v>
      </c>
      <c r="F230" s="52">
        <v>2200000</v>
      </c>
      <c r="H230">
        <f>SUMIF(재고!D:D,제품!D230,재고!F:F)-SUMIF(주문_리스트!E:E,제품!D230,주문_리스트!H:H)</f>
        <v>-12</v>
      </c>
    </row>
    <row r="231" spans="1:8" x14ac:dyDescent="0.3">
      <c r="A231">
        <v>230</v>
      </c>
      <c r="B231">
        <v>15</v>
      </c>
      <c r="C231" s="288" t="s">
        <v>3571</v>
      </c>
      <c r="D231" s="288" t="s">
        <v>3572</v>
      </c>
      <c r="E231" s="288" t="s">
        <v>3571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3574</v>
      </c>
      <c r="D232" s="288" t="s">
        <v>3575</v>
      </c>
      <c r="E232" s="288" t="s">
        <v>3574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3576</v>
      </c>
      <c r="D233" s="288" t="s">
        <v>3566</v>
      </c>
      <c r="E233" s="288" t="s">
        <v>3576</v>
      </c>
      <c r="F233" s="52">
        <v>2200000</v>
      </c>
      <c r="H233">
        <f>SUMIF(재고!D:D,제품!D233,재고!F:F)-SUMIF(주문_리스트!E:E,제품!D233,주문_리스트!H:H)</f>
        <v>-12</v>
      </c>
    </row>
    <row r="234" spans="1:8" x14ac:dyDescent="0.3">
      <c r="A234">
        <v>233</v>
      </c>
      <c r="B234">
        <v>3</v>
      </c>
      <c r="C234" s="288" t="s">
        <v>3577</v>
      </c>
      <c r="D234" s="288" t="s">
        <v>3578</v>
      </c>
      <c r="E234" s="288" t="s">
        <v>3577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3612</v>
      </c>
      <c r="D235" s="288" t="s">
        <v>3613</v>
      </c>
      <c r="E235" s="288" t="s">
        <v>3612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3807</v>
      </c>
      <c r="D236" s="288" t="s">
        <v>3808</v>
      </c>
      <c r="E236" s="288" t="s">
        <v>3807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3819</v>
      </c>
      <c r="D237" s="288" t="s">
        <v>3819</v>
      </c>
      <c r="E237" s="288" t="s">
        <v>3820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3833</v>
      </c>
      <c r="E238" s="288" t="s">
        <v>3834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3858</v>
      </c>
      <c r="D239" s="288" t="s">
        <v>3859</v>
      </c>
      <c r="E239" s="288" t="s">
        <v>3858</v>
      </c>
    </row>
    <row r="240" spans="1:8" x14ac:dyDescent="0.3">
      <c r="A240">
        <v>243</v>
      </c>
      <c r="B240">
        <v>4</v>
      </c>
      <c r="C240" s="288" t="s">
        <v>3895</v>
      </c>
      <c r="D240" s="288" t="s">
        <v>3896</v>
      </c>
      <c r="E240" s="288" t="s">
        <v>3895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3926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3931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3933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3947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3957</v>
      </c>
      <c r="D245" s="288" t="s">
        <v>3958</v>
      </c>
      <c r="E245" s="288" t="s">
        <v>3957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3980</v>
      </c>
      <c r="D246" s="288" t="s">
        <v>2907</v>
      </c>
      <c r="E246" s="288" t="s">
        <v>3980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3983</v>
      </c>
      <c r="D247" s="288" t="s">
        <v>3984</v>
      </c>
      <c r="E247" s="288" t="s">
        <v>3983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4003</v>
      </c>
      <c r="D248" s="288" t="s">
        <v>4004</v>
      </c>
      <c r="E248" s="288" t="s">
        <v>4003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4021</v>
      </c>
      <c r="D249" s="288" t="s">
        <v>4022</v>
      </c>
      <c r="E249" s="288" t="s">
        <v>4021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4026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4082</v>
      </c>
      <c r="D251" s="288" t="s">
        <v>2907</v>
      </c>
      <c r="E251" s="288" t="s">
        <v>4082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4093</v>
      </c>
      <c r="D252" s="288" t="s">
        <v>4094</v>
      </c>
      <c r="E252" s="288" t="s">
        <v>4093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4149</v>
      </c>
      <c r="D253" s="288" t="s">
        <v>2372</v>
      </c>
      <c r="E253" s="288" t="s">
        <v>4149</v>
      </c>
      <c r="I253" s="52" t="s">
        <v>4150</v>
      </c>
    </row>
    <row r="254" spans="1:9" x14ac:dyDescent="0.3">
      <c r="A254">
        <v>257</v>
      </c>
      <c r="B254">
        <v>3</v>
      </c>
      <c r="C254" s="288" t="s">
        <v>4169</v>
      </c>
      <c r="D254" s="288" t="s">
        <v>3112</v>
      </c>
      <c r="E254" s="288" t="s">
        <v>4169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4233</v>
      </c>
      <c r="D255" s="288" t="s">
        <v>4234</v>
      </c>
      <c r="E255" s="288" t="s">
        <v>4233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4248</v>
      </c>
      <c r="D256" s="288" t="s">
        <v>1200</v>
      </c>
      <c r="E256" s="288" t="s">
        <v>4248</v>
      </c>
      <c r="F256" s="52">
        <v>1200000</v>
      </c>
    </row>
    <row r="257" spans="1:9" x14ac:dyDescent="0.3">
      <c r="A257">
        <v>260</v>
      </c>
      <c r="D257" s="288" t="s">
        <v>4286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4381</v>
      </c>
      <c r="D258" s="288" t="s">
        <v>4382</v>
      </c>
      <c r="E258" s="288" t="s">
        <v>4381</v>
      </c>
    </row>
    <row r="259" spans="1:9" x14ac:dyDescent="0.3">
      <c r="A259">
        <v>262</v>
      </c>
      <c r="B259">
        <v>3</v>
      </c>
      <c r="C259" s="288" t="s">
        <v>4444</v>
      </c>
      <c r="D259" s="288" t="s">
        <v>4445</v>
      </c>
      <c r="E259" s="288" t="s">
        <v>4444</v>
      </c>
    </row>
    <row r="260" spans="1:9" x14ac:dyDescent="0.3">
      <c r="A260">
        <v>263</v>
      </c>
      <c r="B260">
        <v>1</v>
      </c>
      <c r="C260" s="288" t="s">
        <v>4515</v>
      </c>
      <c r="D260" s="288" t="s">
        <v>1198</v>
      </c>
      <c r="E260" s="288" t="s">
        <v>4515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4516</v>
      </c>
      <c r="D261" s="288" t="s">
        <v>4517</v>
      </c>
      <c r="E261" s="288" t="s">
        <v>4516</v>
      </c>
    </row>
    <row r="262" spans="1:9" x14ac:dyDescent="0.3">
      <c r="A262">
        <v>265</v>
      </c>
      <c r="B262">
        <v>2</v>
      </c>
      <c r="D262" s="288" t="s">
        <v>4538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4548</v>
      </c>
      <c r="D263" s="288" t="s">
        <v>4549</v>
      </c>
      <c r="E263" s="288" t="s">
        <v>4548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4565</v>
      </c>
      <c r="D264" s="288" t="s">
        <v>4566</v>
      </c>
      <c r="E264" s="288" t="s">
        <v>4565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4568</v>
      </c>
      <c r="D265" s="288" t="s">
        <v>4569</v>
      </c>
      <c r="E265" s="288" t="s">
        <v>4568</v>
      </c>
      <c r="F265" s="52">
        <v>650000</v>
      </c>
    </row>
    <row r="266" spans="1:9" x14ac:dyDescent="0.3">
      <c r="A266">
        <v>269</v>
      </c>
      <c r="D266" s="288" t="s">
        <v>4630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4656</v>
      </c>
      <c r="D267" s="288" t="s">
        <v>4657</v>
      </c>
      <c r="E267" s="288" t="s">
        <v>4656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3834</v>
      </c>
      <c r="D268" s="288" t="s">
        <v>4658</v>
      </c>
      <c r="E268" s="288" t="s">
        <v>3834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4682</v>
      </c>
      <c r="D270" s="288" t="s">
        <v>3883</v>
      </c>
      <c r="E270" s="288" t="s">
        <v>4682</v>
      </c>
      <c r="F270" s="52">
        <v>70000</v>
      </c>
      <c r="G270" s="52">
        <v>40000</v>
      </c>
      <c r="I270" s="52" t="s">
        <v>4683</v>
      </c>
    </row>
    <row r="271" spans="1:9" x14ac:dyDescent="0.3">
      <c r="A271">
        <v>274</v>
      </c>
      <c r="B271">
        <v>3</v>
      </c>
      <c r="C271" s="288" t="s">
        <v>4699</v>
      </c>
      <c r="D271" s="288" t="s">
        <v>4700</v>
      </c>
      <c r="E271" s="288" t="s">
        <v>4699</v>
      </c>
      <c r="F271" s="52">
        <v>22000</v>
      </c>
    </row>
    <row r="272" spans="1:9" x14ac:dyDescent="0.3">
      <c r="A272">
        <v>275</v>
      </c>
      <c r="B272">
        <v>3</v>
      </c>
      <c r="C272" s="288" t="s">
        <v>4711</v>
      </c>
      <c r="D272" s="288" t="s">
        <v>4712</v>
      </c>
      <c r="E272" s="288" t="s">
        <v>4711</v>
      </c>
    </row>
    <row r="273" spans="1:7" x14ac:dyDescent="0.3">
      <c r="A273">
        <v>276</v>
      </c>
      <c r="B273">
        <v>1</v>
      </c>
      <c r="C273" s="288" t="s">
        <v>4713</v>
      </c>
      <c r="D273" s="288" t="s">
        <v>4714</v>
      </c>
      <c r="E273" s="288" t="s">
        <v>4713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4793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4815</v>
      </c>
      <c r="D275" s="288" t="s">
        <v>4816</v>
      </c>
      <c r="E275" s="288" t="s">
        <v>4815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4821</v>
      </c>
      <c r="D276" s="288" t="s">
        <v>4161</v>
      </c>
      <c r="E276" s="288" t="s">
        <v>4821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4831</v>
      </c>
      <c r="D277" s="288" t="s">
        <v>4832</v>
      </c>
      <c r="E277" s="288" t="s">
        <v>4831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4837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4841</v>
      </c>
      <c r="D279" s="288" t="s">
        <v>4842</v>
      </c>
      <c r="E279" s="288" t="s">
        <v>4841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4850</v>
      </c>
      <c r="D280" s="288" t="s">
        <v>4851</v>
      </c>
      <c r="E280" s="288" t="s">
        <v>4850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4889</v>
      </c>
      <c r="D281" s="288" t="s">
        <v>4890</v>
      </c>
      <c r="E281" s="288" t="s">
        <v>4889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4899</v>
      </c>
      <c r="D282" s="288" t="s">
        <v>4900</v>
      </c>
      <c r="E282" s="288" t="s">
        <v>4899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4939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4941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4978</v>
      </c>
      <c r="D285" s="288" t="s">
        <v>4979</v>
      </c>
      <c r="E285" s="288" t="s">
        <v>4978</v>
      </c>
      <c r="F285" s="52">
        <v>1700000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4020</v>
      </c>
    </row>
    <row r="16" spans="1:3" x14ac:dyDescent="0.3">
      <c r="A16">
        <v>17</v>
      </c>
      <c r="B16" t="s">
        <v>4547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4604</v>
      </c>
      <c r="C1" s="307" t="s">
        <v>4577</v>
      </c>
      <c r="D1" s="309"/>
    </row>
    <row r="2" spans="1:4" ht="17.25" x14ac:dyDescent="0.3">
      <c r="A2" s="309"/>
      <c r="B2" s="307" t="s">
        <v>4605</v>
      </c>
      <c r="C2" s="307" t="s">
        <v>4576</v>
      </c>
      <c r="D2" s="309"/>
    </row>
    <row r="3" spans="1:4" ht="17.25" x14ac:dyDescent="0.3">
      <c r="A3" s="309"/>
      <c r="B3" s="307" t="s">
        <v>4606</v>
      </c>
      <c r="C3" s="307" t="s">
        <v>4578</v>
      </c>
      <c r="D3" s="309"/>
    </row>
    <row r="4" spans="1:4" ht="17.25" x14ac:dyDescent="0.3">
      <c r="A4" s="309"/>
      <c r="B4" s="307" t="s">
        <v>4607</v>
      </c>
      <c r="C4" s="307" t="s">
        <v>4579</v>
      </c>
      <c r="D4" s="309"/>
    </row>
    <row r="5" spans="1:4" ht="17.25" x14ac:dyDescent="0.3">
      <c r="A5" s="309"/>
      <c r="B5" s="307" t="s">
        <v>4608</v>
      </c>
      <c r="C5" s="307" t="s">
        <v>4580</v>
      </c>
      <c r="D5" s="309"/>
    </row>
    <row r="6" spans="1:4" ht="17.25" x14ac:dyDescent="0.3">
      <c r="A6" s="309"/>
      <c r="B6" s="307" t="s">
        <v>4609</v>
      </c>
      <c r="C6" s="307" t="s">
        <v>4581</v>
      </c>
      <c r="D6" s="309"/>
    </row>
    <row r="7" spans="1:4" ht="17.25" x14ac:dyDescent="0.3">
      <c r="A7" s="309"/>
      <c r="B7" s="307" t="s">
        <v>4610</v>
      </c>
      <c r="C7" s="307" t="s">
        <v>4582</v>
      </c>
      <c r="D7" s="309"/>
    </row>
    <row r="8" spans="1:4" ht="17.25" x14ac:dyDescent="0.3">
      <c r="A8" s="309"/>
      <c r="B8" s="307" t="s">
        <v>4611</v>
      </c>
      <c r="C8" s="307" t="s">
        <v>4583</v>
      </c>
      <c r="D8" s="309"/>
    </row>
    <row r="9" spans="1:4" ht="17.25" x14ac:dyDescent="0.3">
      <c r="A9" s="309"/>
      <c r="B9" s="307" t="s">
        <v>4612</v>
      </c>
      <c r="C9" s="307" t="s">
        <v>4584</v>
      </c>
      <c r="D9" s="309"/>
    </row>
    <row r="10" spans="1:4" ht="17.25" x14ac:dyDescent="0.3">
      <c r="A10" s="309"/>
      <c r="B10" s="307" t="s">
        <v>4607</v>
      </c>
      <c r="C10" s="307" t="s">
        <v>4585</v>
      </c>
      <c r="D10" s="309"/>
    </row>
    <row r="11" spans="1:4" ht="17.25" x14ac:dyDescent="0.3">
      <c r="A11" s="309"/>
      <c r="B11" s="307" t="s">
        <v>4613</v>
      </c>
      <c r="C11" s="307" t="s">
        <v>4586</v>
      </c>
      <c r="D11" s="309"/>
    </row>
    <row r="12" spans="1:4" ht="17.25" x14ac:dyDescent="0.3">
      <c r="A12" s="309"/>
      <c r="B12" s="307" t="s">
        <v>4614</v>
      </c>
      <c r="C12" s="307" t="s">
        <v>4587</v>
      </c>
      <c r="D12" s="309"/>
    </row>
    <row r="13" spans="1:4" ht="17.25" x14ac:dyDescent="0.3">
      <c r="A13" s="309"/>
      <c r="B13" s="307" t="s">
        <v>4615</v>
      </c>
      <c r="C13" s="307" t="s">
        <v>4588</v>
      </c>
      <c r="D13" s="309"/>
    </row>
    <row r="14" spans="1:4" ht="17.25" x14ac:dyDescent="0.3">
      <c r="A14" s="309"/>
      <c r="B14" s="307" t="s">
        <v>4616</v>
      </c>
      <c r="C14" s="307" t="s">
        <v>4589</v>
      </c>
      <c r="D14" s="309"/>
    </row>
    <row r="15" spans="1:4" ht="17.25" x14ac:dyDescent="0.3">
      <c r="A15" s="309"/>
      <c r="B15" s="307" t="s">
        <v>4617</v>
      </c>
      <c r="C15" s="307" t="s">
        <v>4590</v>
      </c>
      <c r="D15" s="309"/>
    </row>
    <row r="16" spans="1:4" ht="17.25" x14ac:dyDescent="0.3">
      <c r="A16" s="309"/>
      <c r="B16" s="307" t="s">
        <v>4618</v>
      </c>
      <c r="C16" s="307" t="s">
        <v>4591</v>
      </c>
      <c r="D16" s="309"/>
    </row>
    <row r="17" spans="1:4" ht="17.25" x14ac:dyDescent="0.3">
      <c r="A17" s="309"/>
      <c r="B17" s="307" t="s">
        <v>4619</v>
      </c>
      <c r="C17" s="307" t="s">
        <v>4592</v>
      </c>
      <c r="D17" s="309"/>
    </row>
    <row r="18" spans="1:4" ht="17.25" x14ac:dyDescent="0.3">
      <c r="A18" s="309"/>
      <c r="B18" s="307" t="s">
        <v>4620</v>
      </c>
      <c r="C18" s="307" t="s">
        <v>4593</v>
      </c>
      <c r="D18" s="309"/>
    </row>
    <row r="19" spans="1:4" ht="17.25" x14ac:dyDescent="0.3">
      <c r="A19" s="309"/>
      <c r="B19" s="307" t="s">
        <v>4621</v>
      </c>
      <c r="C19" s="307" t="s">
        <v>4594</v>
      </c>
      <c r="D19" s="309"/>
    </row>
    <row r="20" spans="1:4" ht="17.25" x14ac:dyDescent="0.3">
      <c r="A20" s="309"/>
      <c r="B20" s="307" t="s">
        <v>4622</v>
      </c>
      <c r="C20" s="307" t="s">
        <v>4595</v>
      </c>
      <c r="D20" s="309"/>
    </row>
    <row r="21" spans="1:4" ht="17.25" x14ac:dyDescent="0.3">
      <c r="A21" s="309"/>
      <c r="B21" s="307" t="s">
        <v>4623</v>
      </c>
      <c r="C21" s="307" t="s">
        <v>4596</v>
      </c>
      <c r="D21" s="309"/>
    </row>
    <row r="22" spans="1:4" ht="17.25" x14ac:dyDescent="0.3">
      <c r="A22" s="309"/>
      <c r="B22" s="307" t="s">
        <v>4624</v>
      </c>
      <c r="C22" s="307" t="s">
        <v>4597</v>
      </c>
      <c r="D22" s="309"/>
    </row>
    <row r="23" spans="1:4" ht="17.25" x14ac:dyDescent="0.3">
      <c r="A23" s="309"/>
      <c r="B23" s="307" t="s">
        <v>4625</v>
      </c>
      <c r="C23" s="307" t="s">
        <v>4598</v>
      </c>
      <c r="D23" s="309"/>
    </row>
    <row r="24" spans="1:4" ht="17.25" x14ac:dyDescent="0.3">
      <c r="A24" s="309"/>
      <c r="B24" s="307" t="s">
        <v>4626</v>
      </c>
      <c r="C24" s="307" t="s">
        <v>4599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4600</v>
      </c>
      <c r="D26" s="309"/>
    </row>
    <row r="27" spans="1:4" ht="17.25" x14ac:dyDescent="0.3">
      <c r="A27" s="309"/>
      <c r="B27" s="307"/>
      <c r="C27" s="307" t="s">
        <v>4601</v>
      </c>
      <c r="D27" s="309"/>
    </row>
    <row r="28" spans="1:4" ht="17.25" x14ac:dyDescent="0.3">
      <c r="A28" s="309"/>
      <c r="B28" s="307"/>
      <c r="C28" s="307" t="s">
        <v>4602</v>
      </c>
      <c r="D28" s="309"/>
    </row>
    <row r="29" spans="1:4" ht="17.25" x14ac:dyDescent="0.3">
      <c r="A29" s="309"/>
      <c r="B29" s="307"/>
      <c r="C29" s="307" t="s">
        <v>4603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2026-01-10T00:29:49Z</cp:lastPrinted>
  <dcterms:created xsi:type="dcterms:W3CDTF">2020-10-02T11:51:16Z</dcterms:created>
  <dcterms:modified xsi:type="dcterms:W3CDTF">2026-01-29T09:28:55Z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