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92A7D0F-DB83-4535-BFFF-9F5ED73C59E0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업무일지" sheetId="38" state="hidden" r:id="rId29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8" i="4" l="1"/>
  <c r="C3" i="33" l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<sst xmlns="http://schemas.openxmlformats.org/spreadsheetml/2006/main" count="12918" uniqueCount="4520">
  <si>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</si>
  <si>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</si>
  <si>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</si>
  <si>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</si>
  <si>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</si>
  <si>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</si>
  <si>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</si>
  <si>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</si>
  <si>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</si>
  <si>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</si>
  <si>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</si>
  <si>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</si>
  <si>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</si>
  <si>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</si>
  <si>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</si>
  <si>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</si>
  <si>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</si>
  <si>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</si>
  <si>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</si>
  <si>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</si>
  <si>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</si>
  <si>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</si>
  <si>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</si>
  <si>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</si>
  <si>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</si>
  <si>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</si>
  <si>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</si>
  <si>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</si>
  <si>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</si>
  <si>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</si>
  <si>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</si>
  <si>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</si>
  <si>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</si>
  <si>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</si>
  <si>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</si>
  <si>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</si>
  <si>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</si>
  <si>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</si>
  <si>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</si>
  <si>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</si>
  <si>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</si>
  <si>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</si>
  <si>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</si>
  <si>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</si>
  <si>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</si>
  <si>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</si>
  <si>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</si>
  <si>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</si>
  <si>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</si>
  <si>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</si>
  <si>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</si>
  <si>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</si>
  <si>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</si>
  <si>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</si>
  <si>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</si>
  <si>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</si>
  <si>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</si>
  <si>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</si>
  <si>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</si>
  <si>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</si>
  <si>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</si>
  <si>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</si>
  <si>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</si>
  <si>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</si>
  <si>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</si>
  <si>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</si>
  <si>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</si>
  <si>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</si>
  <si>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</si>
  <si>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</si>
  <si>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</si>
  <si>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</si>
  <si>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</si>
  <si>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</si>
  <si>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</si>
  <si>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</si>
  <si>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</si>
  <si>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</si>
  <si>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</si>
  <si>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</si>
  <si>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</si>
  <si>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</si>
  <si>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</si>
  <si>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</si>
  <si>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</si>
  <si>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</si>
  <si>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</si>
  <si>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</si>
  <si>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</si>
  <si>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</si>
  <si>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</si>
  <si>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</si>
  <si>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</si>
  <si>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</si>
  <si>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</si>
  <si>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</si>
  <si>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</si>
  <si>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</si>
  <si>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</si>
  <si>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</si>
  <si>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</si>
  <si>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</si>
  <si>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</si>
  <si>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</si>
  <si>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</si>
  <si>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</si>
  <si>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</si>
  <si>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</si>
  <si>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</si>
  <si>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</si>
  <si>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</si>
  <si>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</si>
  <si>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</si>
  <si>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</si>
  <si>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</si>
  <si>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</si>
  <si>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</si>
  <si>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</si>
  <si>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</si>
  <si>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</si>
  <si>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</si>
  <si>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</si>
  <si>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</si>
  <si>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</si>
  <si>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</si>
  <si>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</si>
  <si>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</si>
  <si>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</si>
  <si>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</si>
  <si>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</si>
  <si>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</si>
  <si>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</si>
  <si>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</si>
  <si>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</si>
  <si>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</si>
  <si>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</si>
  <si>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</si>
  <si>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</si>
  <si>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</si>
  <si>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</si>
  <si>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</si>
  <si>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</si>
  <si>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</si>
  <si>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</si>
  <si>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</si>
  <si>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</si>
  <si>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</si>
  <si>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</si>
  <si>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</si>
  <si>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</si>
  <si>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</si>
  <si>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</si>
  <si>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</si>
  <si>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</si>
  <si>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</si>
  <si>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</si>
  <si>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</si>
  <si>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</si>
  <si>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</si>
  <si>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</si>
  <si>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</si>
  <si>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</si>
  <si>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</si>
  <si>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</si>
  <si>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</si>
  <si>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</si>
  <si>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</si>
  <si>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</si>
  <si>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</si>
  <si>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</si>
  <si>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</si>
  <si>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</si>
  <si>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</si>
  <si>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</si>
  <si>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</si>
  <si>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</si>
  <si>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</si>
  <si>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</si>
  <si>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</si>
  <si>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</si>
  <si>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</si>
  <si>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</si>
  <si>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</si>
  <si>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</si>
  <si>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</si>
  <si>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</si>
  <si>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</si>
  <si>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</si>
  <si>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</si>
  <si>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</si>
  <si>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</si>
  <si>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</si>
  <si>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</si>
  <si>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</si>
  <si>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</si>
  <si>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</si>
  <si>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</si>
  <si>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</si>
  <si>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</si>
  <si>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</si>
  <si>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</si>
  <si>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</si>
  <si>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</si>
  <si>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</si>
  <si>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</si>
  <si>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</si>
  <si>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</si>
  <si>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</si>
  <si>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</si>
  <si>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</si>
  <si>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</si>
  <si>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</si>
  <si>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</si>
  <si>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</si>
  <si>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</si>
  <si>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</si>
  <si>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</si>
  <si>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</si>
  <si>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</si>
  <si>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</si>
  <si>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</si>
  <si>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</si>
  <si>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</si>
  <si>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</si>
  <si>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</si>
  <si>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</si>
  <si>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</si>
  <si>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</si>
  <si>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</si>
  <si>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</si>
  <si>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</si>
  <si>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</si>
  <si>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</si>
  <si>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</si>
  <si>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</si>
  <si>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</si>
  <si>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</si>
  <si>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</si>
  <si>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</si>
  <si>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</si>
  <si>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</si>
  <si>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</si>
  <si>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</si>
  <si>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</si>
  <si>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</si>
  <si>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</si>
  <si>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</si>
  <si>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</si>
  <si>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</si>
  <si>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</si>
  <si>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</si>
  <si>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</si>
  <si>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</si>
  <si>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</si>
  <si>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</si>
  <si>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</si>
  <si>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</si>
  <si>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</si>
  <si>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</si>
  <si>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</si>
  <si>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</si>
  <si>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</si>
  <si>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</si>
  <si>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</si>
  <si>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</si>
  <si>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</si>
  <si>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</si>
  <si>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</si>
  <si>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</si>
  <si>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</si>
  <si>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</si>
  <si>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</si>
  <si>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</si>
  <si>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</si>
  <si>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</si>
  <si>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</si>
  <si>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</si>
  <si>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</si>
  <si>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</si>
  <si>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</si>
  <si>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</si>
  <si>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</si>
  <si>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</si>
  <si>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</si>
  <si>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</si>
  <si>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</si>
  <si>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</si>
  <si>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</si>
  <si>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</si>
  <si>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</si>
  <si>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</si>
  <si>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</si>
  <si>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</si>
  <si>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</si>
  <si>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</si>
  <si>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</si>
  <si>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</si>
  <si>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</si>
  <si>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</si>
  <si>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</si>
  <si>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</si>
  <si>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</si>
  <si>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</si>
  <si>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</si>
  <si>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</si>
  <si>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</si>
  <si>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</si>
  <si>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</si>
  <si>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</si>
  <si>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</si>
  <si>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</si>
  <si>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</si>
  <si>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</si>
  <si>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</si>
  <si>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</si>
  <si>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</si>
  <si>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</si>
  <si>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</si>
  <si>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</si>
  <si>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</si>
  <si>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</si>
  <si>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</si>
  <si>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</si>
  <si>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</si>
  <si>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</si>
  <si>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</si>
  <si>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</si>
  <si>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</si>
  <si>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</si>
  <si>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</si>
  <si>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</si>
  <si>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</si>
  <si>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</si>
  <si>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</si>
  <si>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</si>
  <si>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</si>
  <si>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</si>
  <si>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</si>
  <si>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</si>
  <si>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</si>
  <si>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</si>
  <si>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</si>
  <si>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</si>
  <si>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</si>
  <si>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</si>
  <si>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</si>
  <si>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</si>
  <si>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</si>
  <si>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</si>
  <si>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</si>
  <si>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</si>
  <si>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</si>
  <si>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</si>
  <si>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</si>
  <si>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</si>
  <si>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</si>
  <si>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</si>
  <si>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</si>
  <si>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</si>
  <si>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</si>
  <si>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</si>
  <si>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</si>
  <si>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</si>
  <si>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</si>
  <si>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</si>
  <si>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</si>
  <si>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</si>
  <si>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</si>
  <si>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</si>
  <si>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</si>
  <si>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</si>
  <si>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</si>
  <si>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</si>
  <si>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</si>
  <si>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</si>
  <si>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</si>
  <si>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</si>
  <si>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</si>
  <si>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</si>
  <si>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</si>
  <si>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</si>
  <si>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</si>
  <si>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</si>
  <si>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</si>
  <si>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</si>
  <si>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</si>
  <si>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</si>
  <si>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</si>
  <si>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</si>
  <si>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</si>
  <si>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</si>
  <si>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</si>
  <si>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</si>
  <si>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</si>
  <si>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</si>
  <si>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</si>
  <si>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</si>
  <si>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</si>
  <si>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</si>
  <si>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</si>
  <si>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</si>
  <si>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</si>
  <si>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</si>
  <si>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</si>
  <si>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</si>
  <si>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</si>
  <si>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</si>
  <si>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</si>
  <si>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</si>
  <si>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</si>
  <si>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</si>
  <si>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</si>
  <si>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</si>
  <si>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</si>
  <si>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</si>
  <si>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</si>
  <si>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</si>
  <si>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</si>
  <si>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</si>
  <si>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</si>
  <si>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</si>
  <si>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</si>
  <si>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</si>
  <si>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</si>
  <si>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</si>
  <si>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</si>
  <si>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</si>
  <si>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</si>
  <si>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</si>
  <si>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</si>
  <si>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</si>
  <si>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</si>
  <si>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</si>
  <si>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</si>
  <si>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</si>
  <si>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</si>
  <si>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</si>
  <si>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</si>
  <si>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</si>
  <si>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</si>
  <si>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</si>
  <si>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</si>
  <si>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</si>
  <si>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</si>
  <si>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</si>
  <si>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</si>
  <si>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</si>
  <si>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</si>
  <si>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</si>
  <si>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</si>
  <si>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</si>
  <si>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</si>
  <si>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</si>
  <si>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</si>
  <si>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</si>
  <si>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</si>
  <si>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</si>
  <si>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</si>
  <si>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</si>
  <si>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</si>
  <si>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</si>
  <si>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</si>
  <si>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</si>
  <si>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</si>
  <si>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</si>
  <si>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</si>
  <si>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</si>
  <si>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</si>
  <si>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</si>
  <si>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</si>
  <si>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</si>
  <si>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</si>
  <si>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</si>
  <si>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</si>
  <si>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</si>
  <si>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</si>
  <si>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</si>
  <si>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</si>
  <si>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</si>
  <si>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</si>
  <si>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</si>
  <si>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</si>
  <si>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</si>
  <si>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</si>
  <si>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</si>
  <si>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</si>
  <si>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</si>
  <si>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</si>
  <si>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</si>
  <si>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</si>
  <si>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</si>
  <si>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</si>
  <si>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</si>
  <si>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</si>
  <si>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</si>
  <si>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</si>
  <si>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</si>
  <si>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</si>
  <si>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</si>
  <si>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</si>
  <si>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</si>
  <si>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</si>
  <si>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</si>
  <si>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</si>
  <si>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</si>
  <si>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</si>
  <si>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</si>
  <si>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</si>
  <si>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</si>
  <si>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</si>
  <si>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</si>
  <si>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</si>
  <si>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</si>
  <si>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</si>
  <si>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</si>
  <si>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</si>
  <si>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</si>
  <si>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</si>
  <si>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</si>
  <si>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</si>
  <si>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</si>
  <si>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</si>
  <si>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</si>
  <si>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</si>
  <si>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</si>
  <si>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</si>
  <si>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</si>
  <si>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</si>
  <si>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</si>
  <si>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</si>
  <si>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</si>
  <si>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</si>
  <si>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</si>
  <si>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</si>
  <si>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</si>
  <si>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</si>
  <si>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</si>
  <si>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</si>
  <si>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</si>
  <si>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</si>
  <si>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</si>
  <si>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</si>
  <si>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</si>
  <si>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</si>
  <si>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</si>
  <si>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</si>
  <si>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</si>
  <si>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</si>
  <si>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</si>
  <si>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</si>
  <si>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</si>
  <si>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</si>
  <si>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</si>
  <si>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</si>
  <si>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</si>
  <si>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</si>
  <si>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</si>
  <si>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</si>
  <si>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</si>
  <si>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</si>
  <si>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</si>
  <si>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</si>
  <si>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</si>
  <si>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</si>
  <si>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</si>
  <si>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</si>
  <si>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</si>
  <si>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</si>
  <si>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</si>
  <si>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</si>
  <si>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</si>
  <si>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</si>
  <si>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</si>
  <si>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</si>
  <si>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</si>
  <si>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</si>
  <si>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</si>
  <si>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</si>
  <si>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</si>
  <si>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</si>
  <si>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</si>
  <si>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</si>
  <si>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</si>
  <si>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</si>
  <si>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</si>
  <si>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</si>
  <si>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</si>
  <si>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</si>
  <si>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</si>
  <si>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</si>
  <si>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</si>
  <si>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</si>
  <si>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</si>
  <si>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</si>
  <si>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</si>
  <si>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</si>
  <si>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</si>
  <si>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</si>
  <si>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</si>
  <si>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</si>
  <si>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</si>
  <si>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</si>
  <si>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</si>
  <si>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</si>
  <si>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</si>
  <si>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</si>
  <si>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</si>
  <si>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</si>
  <si>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</si>
  <si>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</si>
  <si>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</si>
  <si>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</si>
  <si>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</si>
  <si>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</si>
  <si>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</si>
  <si>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</si>
  <si>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</si>
  <si>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</si>
  <si>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</si>
  <si>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</si>
  <si>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</si>
  <si>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</si>
  <si>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</si>
  <si>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</si>
  <si>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</si>
  <si>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</si>
  <si>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</si>
  <si>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</si>
  <si>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</si>
  <si>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</si>
  <si>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</si>
  <si>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</si>
  <si>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</si>
  <si>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</si>
  <si>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</si>
  <si>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</si>
  <si>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</si>
  <si>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</si>
  <si>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</si>
  <si>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</si>
  <si>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</si>
  <si>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</si>
  <si>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</si>
  <si>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</si>
  <si>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</si>
  <si>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</si>
  <si>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</si>
  <si>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</si>
  <si>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</si>
  <si>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</si>
  <si>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</si>
  <si>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</si>
  <si>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</si>
  <si>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</si>
  <si>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</si>
  <si>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</si>
  <si>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</si>
  <si>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</si>
  <si>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</si>
  <si>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</si>
  <si>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</si>
  <si>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</si>
  <si>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</si>
  <si>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</si>
  <si>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</si>
  <si>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</si>
  <si>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</si>
  <si>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</si>
  <si>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</si>
  <si>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</si>
  <si>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</si>
  <si>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</si>
  <si>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</si>
  <si>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</si>
  <si>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</si>
  <si>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</si>
  <si>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</si>
  <si>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</si>
  <si>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</si>
  <si>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</si>
  <si>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</si>
  <si>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</si>
  <si>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</si>
  <si>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</si>
  <si>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</si>
  <si>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</si>
  <si>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</si>
  <si>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</si>
  <si>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</si>
  <si>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</si>
  <si>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</si>
  <si>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</si>
  <si>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</si>
  <si>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</si>
  <si>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</si>
  <si>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</si>
  <si>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</si>
  <si>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</si>
  <si>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</si>
  <si>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</si>
  <si>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</si>
  <si>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</si>
  <si>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</si>
  <si>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</si>
  <si>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</si>
  <si>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</si>
  <si>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</si>
  <si>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</si>
  <si>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</si>
  <si>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</si>
  <si>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</si>
  <si>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</si>
  <si>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</si>
  <si>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</si>
  <si>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</si>
  <si>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</si>
  <si>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</si>
  <si>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</si>
  <si>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</si>
  <si>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</si>
  <si>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</si>
  <si>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</si>
  <si>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</si>
  <si>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</si>
  <si>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</si>
  <si>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</si>
  <si>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</si>
  <si>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</si>
  <si>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</si>
  <si>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</si>
  <si>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</si>
  <si>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</si>
  <si>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</si>
  <si>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</si>
  <si>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</si>
  <si>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</si>
  <si>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</si>
  <si>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</si>
  <si>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</si>
  <si>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</si>
  <si>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</si>
  <si>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</si>
  <si>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</si>
  <si>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</si>
  <si>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</si>
  <si>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</si>
  <si>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</si>
  <si>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</si>
  <si>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</si>
  <si>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</si>
  <si>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</si>
  <si>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</si>
  <si>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</si>
  <si>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</si>
  <si>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</si>
  <si>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</si>
  <si>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</si>
  <si>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</si>
  <si>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</si>
  <si>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</si>
  <si>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</si>
  <si>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</si>
  <si>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</si>
  <si>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</si>
  <si>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</si>
  <si>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</si>
  <si>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</si>
  <si>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</si>
  <si>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</si>
  <si>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</si>
  <si>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</si>
  <si>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</si>
  <si>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</si>
  <si>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</si>
  <si>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</si>
  <si>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</si>
  <si>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</si>
  <si>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</si>
  <si>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</si>
  <si>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</si>
  <si>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</si>
  <si>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</si>
  <si>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</si>
  <si>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</si>
  <si>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</si>
  <si>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</si>
  <si>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</si>
  <si>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</si>
  <si>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</si>
  <si>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</si>
  <si>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</si>
  <si>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</si>
  <si>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</si>
  <si>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</si>
  <si>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</si>
  <si>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</si>
  <si>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</si>
  <si>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</si>
  <si>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</si>
  <si>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</si>
  <si>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</si>
  <si>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</si>
  <si>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</si>
  <si>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</si>
  <si>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</si>
  <si>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</si>
  <si>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</si>
  <si>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</si>
  <si>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</si>
  <si>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</si>
  <si>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</si>
  <si>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</si>
  <si>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</si>
  <si>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</si>
  <si>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</si>
  <si>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</si>
  <si>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</si>
  <si>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</si>
  <si>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</si>
  <si>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</si>
  <si>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</si>
  <si>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</si>
  <si>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</si>
  <si>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</si>
  <si>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</si>
  <si>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</si>
  <si>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</si>
  <si>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</si>
  <si>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</si>
  <si>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</si>
  <si>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</si>
  <si>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</si>
  <si>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</si>
  <si>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</si>
  <si>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</si>
  <si>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</si>
  <si>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</si>
  <si>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</si>
  <si>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</si>
  <si>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</si>
  <si>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</si>
  <si>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</si>
  <si>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</si>
  <si>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</si>
  <si>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</si>
  <si>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</si>
  <si>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</si>
  <si>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</si>
  <si>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</si>
  <si>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</si>
  <si>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</si>
  <si>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</si>
  <si>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</si>
  <si>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</si>
  <si>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</si>
  <si>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</si>
  <si>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</si>
  <si>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</si>
  <si>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</si>
  <si>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</si>
  <si>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</si>
  <si>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</si>
  <si>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</si>
  <si>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</si>
  <si>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</si>
  <si>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</si>
  <si>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</si>
  <si>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</si>
  <si>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</si>
  <si>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</si>
  <si>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</si>
  <si>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</si>
  <si>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</si>
  <si>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</si>
  <si>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</si>
  <si>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</si>
  <si>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</si>
  <si>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</si>
  <si>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</si>
  <si>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</si>
  <si>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</si>
  <si>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</si>
  <si>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</si>
  <si>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</si>
  <si>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</si>
  <si>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</si>
  <si>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</si>
  <si>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</si>
  <si>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</si>
  <si>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</si>
  <si>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</si>
  <si>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</si>
  <si>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</si>
  <si>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</si>
  <si>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</si>
  <si>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</si>
  <si>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</si>
  <si>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</si>
  <si>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</si>
  <si>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</si>
  <si>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</si>
  <si>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</si>
  <si>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</si>
  <si>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</si>
  <si>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</si>
  <si>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</si>
  <si>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</si>
  <si>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</si>
  <si>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</si>
  <si>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</si>
  <si>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</si>
  <si>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</si>
  <si>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</si>
  <si>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</si>
  <si>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</si>
  <si>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</si>
  <si>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</si>
  <si>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</si>
  <si>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</si>
  <si>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</si>
  <si>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</si>
  <si>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</si>
  <si>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</si>
  <si>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</si>
  <si>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</si>
  <si>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</si>
  <si>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</si>
  <si>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</si>
  <si>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</si>
  <si>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</si>
  <si>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</si>
  <si>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</si>
  <si>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</si>
  <si>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</si>
  <si>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</si>
  <si>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</si>
  <si>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</si>
  <si>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</si>
  <si>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</si>
  <si>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</si>
  <si>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</si>
  <si>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</si>
  <si>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</si>
  <si>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</si>
  <si>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</si>
  <si>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</si>
  <si>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</si>
  <si>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</si>
  <si>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</si>
  <si>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</si>
  <si>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</si>
  <si>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</si>
  <si>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</si>
  <si>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</si>
  <si>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</si>
  <si>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</si>
  <si>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</si>
  <si>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</si>
  <si>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</si>
  <si>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</si>
  <si>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</si>
  <si>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</si>
  <si>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</si>
  <si>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</si>
  <si>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</si>
  <si>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</si>
  <si>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</si>
  <si>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</si>
  <si>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</si>
  <si>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</si>
  <si>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</si>
  <si>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</si>
  <si>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</si>
  <si>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</si>
  <si>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</si>
  <si>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</si>
  <si>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</si>
  <si>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</si>
  <si>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</si>
  <si>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</si>
  <si>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</si>
  <si>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</si>
  <si>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</si>
  <si>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</si>
  <si>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</si>
  <si>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</si>
  <si>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</si>
  <si>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</si>
  <si>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</si>
  <si>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</si>
  <si>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</si>
  <si>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</si>
  <si>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</si>
  <si>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</si>
  <si>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</si>
  <si>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</si>
  <si>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</si>
  <si>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</si>
  <si>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</si>
  <si>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</si>
  <si>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</si>
  <si>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</si>
  <si>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</si>
  <si>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</si>
  <si>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</si>
  <si>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</si>
  <si>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</si>
  <si>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</si>
  <si>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</si>
  <si>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</si>
  <si>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</si>
  <si>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</si>
  <si>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</si>
  <si>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</si>
  <si>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</si>
  <si>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</si>
  <si>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</si>
  <si>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</si>
  <si>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</si>
  <si>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</si>
  <si>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</si>
  <si>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</si>
  <si>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</si>
  <si>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</si>
  <si>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</si>
  <si>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</si>
  <si>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</si>
  <si>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</si>
  <si>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</si>
  <si>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</si>
  <si>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</si>
  <si>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</si>
  <si>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</si>
  <si>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</si>
  <si>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</si>
  <si>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</si>
  <si>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</si>
  <si>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</si>
  <si>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</si>
  <si>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</si>
  <si>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</si>
  <si>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</si>
  <si>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</si>
  <si>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</si>
  <si>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</si>
  <si>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</si>
  <si>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</si>
  <si>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</si>
  <si>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</si>
  <si>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</si>
  <si>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</si>
  <si>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</si>
  <si>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</si>
  <si>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</si>
  <si>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</si>
  <si>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</si>
  <si>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</si>
  <si>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</si>
  <si>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</si>
  <si>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</si>
  <si>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</si>
  <si>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</si>
  <si>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</si>
  <si>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</si>
  <si>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</si>
  <si>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</si>
  <si>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</si>
  <si>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</si>
  <si>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</si>
  <si>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</si>
  <si>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</si>
  <si>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</si>
  <si>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</si>
  <si>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</si>
  <si>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</si>
  <si>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</si>
  <si>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</si>
  <si>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</si>
  <si>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</si>
  <si>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</si>
  <si>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</si>
  <si>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</si>
  <si>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</si>
  <si>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</si>
  <si>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</si>
  <si>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</si>
  <si>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</si>
  <si>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</si>
  <si>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</si>
  <si>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</si>
  <si>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</si>
  <si>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</si>
  <si>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</si>
  <si>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</si>
  <si>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</si>
  <si>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</si>
  <si>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</si>
  <si>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</si>
  <si>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</si>
  <si>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</si>
  <si>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</si>
  <si>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</si>
  <si>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</si>
  <si>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</si>
  <si>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</si>
  <si>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</si>
  <si>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</si>
  <si>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</si>
  <si>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</si>
  <si>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</si>
  <si>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</si>
  <si>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</si>
  <si>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</si>
  <si>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</si>
  <si>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</si>
  <si>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</si>
  <si>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</si>
  <si>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</si>
  <si>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</si>
  <si>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</si>
  <si>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</si>
  <si>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</si>
  <si>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</si>
  <si>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</si>
  <si>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</si>
  <si>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</si>
  <si>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</si>
  <si>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</si>
  <si>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</si>
  <si>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</si>
  <si>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</si>
  <si>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</si>
  <si>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</si>
  <si>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</si>
  <si>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</si>
  <si>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</si>
  <si>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</si>
  <si>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</si>
  <si>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</si>
  <si>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</si>
  <si>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</si>
  <si>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</si>
  <si>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</si>
  <si>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</si>
  <si>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</si>
  <si>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</si>
  <si>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</si>
  <si>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</si>
  <si>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</si>
  <si>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</si>
  <si>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</si>
  <si>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</si>
  <si>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</si>
  <si>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</si>
  <si>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</si>
  <si>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</si>
  <si>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</si>
  <si>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</si>
  <si>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</si>
  <si>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</si>
  <si>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</si>
  <si>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</si>
  <si>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</si>
  <si>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</si>
  <si>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</si>
  <si>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</si>
  <si>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</si>
  <si>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</si>
  <si>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</si>
  <si>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</si>
  <si>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</si>
  <si>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</si>
  <si>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</si>
  <si>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</si>
  <si>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</si>
  <si>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</si>
  <si>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</si>
  <si>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</si>
  <si>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</si>
  <si>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</si>
  <si>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</si>
  <si>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</si>
  <si>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</si>
  <si>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</si>
  <si>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</si>
  <si>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</si>
  <si>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</si>
  <si>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</si>
  <si>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</si>
  <si>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</si>
  <si>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</si>
  <si>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</si>
  <si>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</si>
  <si>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</si>
  <si>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</si>
  <si>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</si>
  <si>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</si>
  <si>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</si>
  <si>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</si>
  <si>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</si>
  <si>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</si>
  <si>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</si>
  <si>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</si>
  <si>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</si>
  <si>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</si>
  <si>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</si>
  <si>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</si>
  <si>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</si>
  <si>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</si>
  <si>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</si>
  <si>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</si>
  <si>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</si>
  <si>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</si>
  <si>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</si>
  <si>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</si>
  <si>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</si>
  <si>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</si>
  <si>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</si>
  <si>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</si>
  <si>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</si>
  <si>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</si>
  <si>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</si>
  <si>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</si>
  <si>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</si>
  <si>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</si>
  <si>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</si>
  <si>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</si>
  <si>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</si>
  <si>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</si>
  <si>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</si>
  <si>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</si>
  <si>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</si>
  <si>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</si>
  <si>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</si>
  <si>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</si>
  <si>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</si>
  <si>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</si>
  <si>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</si>
  <si>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</si>
  <si>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</si>
  <si>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</si>
  <si>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</si>
  <si>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</si>
  <si>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</si>
  <si>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</si>
  <si>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</si>
  <si>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</si>
  <si>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</si>
  <si>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</si>
  <si>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</si>
  <si>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</si>
  <si>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</si>
  <si>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</si>
  <si>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</si>
  <si>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</si>
  <si>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</si>
  <si>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</si>
  <si>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</si>
  <si>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</si>
  <si>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</si>
  <si>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</si>
  <si>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</si>
  <si>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</si>
  <si>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</si>
  <si>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</si>
  <si>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</si>
  <si>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</si>
  <si>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</si>
  <si>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</si>
  <si>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</si>
  <si>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</si>
  <si>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</si>
  <si>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</si>
  <si>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</si>
  <si>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</si>
  <si>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</si>
  <si>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</si>
  <si>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</si>
  <si>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</si>
  <si>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</si>
  <si>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</si>
  <si>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</si>
  <si>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</si>
  <si>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</si>
  <si>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</si>
  <si>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</si>
  <si>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</si>
  <si>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</si>
  <si>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</si>
  <si>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</si>
  <si>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</si>
  <si>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</si>
  <si>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</si>
  <si>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</si>
  <si>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</si>
  <si>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</si>
  <si>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</si>
  <si>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</si>
  <si>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</si>
  <si>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</si>
  <si>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</si>
  <si>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</si>
  <si>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</si>
  <si>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</si>
  <si>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</si>
  <si>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</si>
  <si>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</si>
  <si>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</si>
  <si>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</si>
  <si>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</si>
  <si>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</si>
  <si>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</si>
  <si>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</si>
  <si>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</si>
  <si>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</si>
  <si>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</si>
  <si>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</si>
  <si>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</si>
  <si>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</si>
  <si>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</si>
  <si>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</si>
  <si>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</si>
  <si>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</si>
  <si>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</si>
  <si>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</si>
  <si>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</si>
  <si>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</si>
  <si>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</si>
  <si>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</si>
  <si>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</si>
  <si>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</si>
  <si>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</si>
  <si>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</si>
  <si>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</si>
  <si>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</si>
  <si>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</si>
  <si>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</si>
  <si>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</si>
  <si>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</si>
  <si>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</si>
  <si>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</si>
  <si>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</si>
  <si>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</si>
  <si>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</si>
  <si>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</si>
  <si>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</si>
  <si>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</si>
  <si>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</si>
  <si>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</si>
  <si>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</si>
  <si>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</si>
  <si>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</si>
  <si>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</si>
  <si>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</si>
  <si>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</si>
  <si>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</si>
  <si>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</si>
  <si>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</si>
  <si>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</si>
  <si>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</si>
  <si>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</si>
  <si>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</si>
  <si>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</si>
  <si>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</si>
  <si>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</si>
  <si>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</si>
  <si>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</si>
  <si>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</si>
  <si>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</si>
  <si>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</si>
  <si>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</si>
  <si>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</si>
  <si>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</si>
  <si>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</si>
  <si>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</si>
  <si>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</si>
  <si>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</si>
  <si>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</si>
  <si>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</si>
  <si>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</si>
  <si>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</si>
  <si>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</si>
  <si>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</si>
  <si>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</si>
  <si>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</si>
  <si>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</si>
  <si>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</si>
  <si>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</si>
  <si>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</si>
  <si>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</si>
  <si>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</si>
  <si>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</si>
  <si>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</si>
  <si>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</si>
  <si>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</si>
  <si>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</si>
  <si>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</si>
  <si>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</si>
  <si>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</si>
  <si>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</si>
  <si>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</si>
  <si>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</si>
  <si>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</si>
  <si>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</si>
  <si>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</si>
  <si>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</si>
  <si>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</si>
  <si>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</si>
  <si>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</si>
  <si>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</si>
  <si>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</si>
  <si>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</si>
  <si>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</si>
  <si>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</si>
  <si>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</si>
  <si>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</si>
  <si>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</si>
  <si>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</si>
  <si>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</si>
  <si>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</si>
  <si>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</si>
  <si>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</si>
  <si>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</si>
  <si>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</si>
  <si>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</si>
  <si>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</si>
  <si>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</si>
  <si>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</si>
  <si>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</si>
  <si>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</si>
  <si>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</si>
  <si>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</si>
  <si>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</si>
  <si>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</si>
  <si>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</si>
  <si>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</si>
  <si>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</si>
  <si>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</si>
  <si>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</si>
  <si>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</si>
  <si>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</si>
  <si>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</si>
  <si>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</si>
  <si>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</si>
  <si>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</si>
  <si>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</si>
  <si>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</si>
  <si>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</si>
  <si>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</si>
  <si>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</si>
  <si>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</si>
  <si>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</si>
  <si>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</si>
  <si>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</si>
  <si>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</si>
  <si>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</si>
  <si>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</si>
  <si>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</si>
  <si>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</si>
  <si>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</si>
  <si>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</si>
  <si>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</si>
  <si>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</si>
  <si>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</si>
  <si>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</si>
  <si>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</si>
  <si>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</si>
  <si>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</si>
  <si>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</si>
  <si>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</si>
  <si>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</si>
  <si>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</si>
  <si>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</si>
  <si>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</si>
  <si>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</si>
  <si>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</si>
  <si>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</si>
  <si>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</si>
  <si>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</si>
  <si>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</si>
  <si>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</si>
  <si>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</si>
  <si>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</si>
  <si>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</si>
  <si>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</si>
  <si>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</si>
  <si>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</si>
  <si>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</si>
  <si>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</si>
  <si>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</si>
  <si>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</si>
  <si>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</si>
  <si>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</si>
  <si>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</si>
  <si>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</si>
  <si>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</si>
  <si>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</si>
  <si>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</si>
  <si>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</si>
  <si>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</si>
  <si>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</si>
  <si>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</si>
  <si>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</si>
  <si>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</si>
  <si>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</si>
  <si>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</si>
  <si>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</si>
  <si>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</si>
  <si>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</si>
  <si>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</si>
  <si>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</si>
  <si>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</si>
  <si>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</si>
  <si>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</si>
  <si>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</si>
  <si>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</si>
  <si>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</si>
  <si>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</si>
  <si>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</si>
  <si>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</si>
  <si>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</si>
  <si>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</si>
  <si>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</si>
  <si>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</si>
  <si>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</si>
  <si>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</si>
  <si>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</si>
  <si>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</si>
  <si>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</si>
  <si>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</si>
  <si>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</si>
  <si>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</si>
  <si>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</si>
  <si>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</si>
  <si>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</si>
  <si>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</si>
  <si>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</si>
  <si>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</si>
  <si>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</si>
  <si>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</si>
  <si>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</si>
  <si>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</si>
  <si>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</si>
  <si>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</si>
  <si>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</si>
  <si>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</si>
  <si>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</si>
  <si>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</si>
  <si>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</si>
  <si>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</si>
  <si>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</si>
  <si>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</si>
  <si>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</si>
  <si>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</si>
  <si>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</si>
  <si>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</si>
  <si>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</si>
  <si>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</si>
  <si>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</si>
  <si>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</si>
  <si>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</si>
  <si>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</si>
  <si>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</si>
  <si>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</si>
  <si>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</si>
  <si>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</si>
  <si>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</si>
  <si>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</si>
  <si>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</si>
  <si>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</si>
  <si>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</si>
  <si>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</si>
  <si>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</si>
  <si>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</si>
  <si>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</si>
  <si>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</si>
  <si>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</si>
  <si>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</si>
  <si>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</si>
  <si>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</si>
  <si>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</si>
  <si>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</si>
  <si>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</si>
  <si>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</si>
  <si>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</si>
  <si>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</si>
  <si>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</si>
  <si>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</si>
  <si>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</si>
  <si>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</si>
  <si>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</si>
  <si>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</si>
  <si>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</si>
  <si>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</si>
  <si>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</si>
  <si>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</si>
  <si>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</si>
  <si>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</si>
  <si>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</si>
  <si>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</si>
  <si>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</si>
  <si>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</si>
  <si>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</si>
  <si>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</si>
  <si>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</si>
  <si>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</si>
  <si>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</si>
  <si>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</si>
  <si>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</si>
  <si>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</si>
  <si>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</si>
  <si>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</si>
  <si>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</si>
  <si>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</si>
  <si>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</si>
  <si>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</si>
  <si>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</si>
  <si>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</si>
  <si>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</si>
  <si>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</si>
  <si>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</si>
  <si>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</si>
  <si>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</si>
  <si>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</si>
  <si>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</si>
  <si>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</si>
  <si>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</si>
  <si>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</si>
  <si>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</si>
  <si>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</si>
  <si>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</si>
  <si>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</si>
  <si>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</si>
  <si>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</si>
  <si>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</si>
  <si>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</si>
  <si>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</si>
  <si>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</si>
  <si>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</si>
  <si>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</si>
  <si>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</si>
  <si>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</si>
  <si>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</si>
  <si>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</si>
  <si>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</si>
  <si>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</si>
  <si>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</si>
  <si>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</si>
  <si>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</si>
  <si>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</si>
  <si>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</si>
  <si>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</si>
  <si>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</si>
  <si>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</si>
  <si>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</si>
  <si>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</si>
  <si>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</si>
  <si>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</si>
  <si>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</si>
  <si>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</si>
  <si>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</si>
  <si>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</si>
  <si>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</si>
  <si>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</si>
  <si>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</si>
  <si>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</si>
  <si>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</si>
  <si>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</si>
  <si>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</si>
  <si>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</si>
  <si>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</si>
  <si>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</si>
  <si>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</si>
  <si>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</si>
  <si>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</si>
  <si>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</si>
  <si>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</si>
  <si>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</si>
  <si>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</si>
  <si>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</si>
  <si>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</si>
  <si>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</si>
  <si>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</si>
  <si>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</si>
  <si>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</si>
  <si>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</si>
  <si>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</si>
  <si>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</si>
  <si>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</si>
  <si>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</si>
  <si>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</si>
  <si>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</si>
  <si>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</si>
  <si>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</si>
  <si>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</si>
  <si>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</si>
  <si>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</si>
  <si>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</si>
  <si>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</si>
  <si>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</si>
  <si>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</si>
  <si>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</si>
  <si>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</si>
  <si>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</si>
  <si>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</si>
  <si>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</si>
  <si>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</si>
  <si>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</si>
  <si>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</si>
  <si>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</si>
  <si>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</si>
  <si>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</si>
  <si>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</si>
  <si>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</si>
  <si>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</si>
  <si>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</si>
  <si>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</si>
  <si>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</si>
  <si>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</si>
  <si>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</si>
  <si>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</si>
  <si>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</si>
  <si>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</si>
  <si>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</si>
  <si>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</si>
  <si>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</si>
  <si>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</si>
  <si>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</si>
  <si>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</si>
  <si>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</si>
  <si>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</si>
  <si>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</si>
  <si>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</si>
  <si>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</si>
  <si>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</si>
  <si>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</si>
  <si>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</si>
  <si>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</si>
  <si>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</si>
  <si>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</si>
  <si>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</si>
  <si>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</si>
  <si>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</si>
  <si>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</si>
  <si>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</si>
  <si>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</si>
  <si>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</si>
  <si>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</si>
  <si>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</si>
  <si>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</si>
  <si>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</si>
  <si>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</si>
  <si>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</si>
  <si>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</si>
  <si>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</si>
  <si>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</si>
  <si>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</si>
  <si>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</si>
  <si>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</si>
  <si>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</si>
  <si>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</si>
  <si>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</si>
  <si>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</si>
  <si>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</si>
  <si>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</si>
  <si>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</si>
  <si>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</si>
  <si>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</si>
  <si>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</si>
  <si>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</si>
  <si>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</si>
  <si>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</si>
  <si>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</si>
  <si>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</si>
  <si>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</si>
  <si>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</si>
  <si>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</si>
  <si>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</si>
  <si>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</si>
  <si>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</si>
  <si>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</si>
  <si>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</si>
  <si>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</si>
  <si>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</si>
  <si>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</si>
  <si>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</si>
  <si>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</si>
  <si>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</si>
  <si>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</si>
  <si>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</si>
  <si>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</si>
  <si>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</si>
  <si>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</si>
  <si>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</si>
  <si>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</si>
  <si>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</si>
  <si>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</si>
  <si>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</si>
  <si>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</si>
  <si>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</si>
  <si>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</si>
  <si>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</si>
  <si>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</si>
  <si>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</si>
  <si>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</si>
  <si>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</si>
  <si>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</si>
  <si>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</si>
  <si>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</si>
  <si>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</si>
  <si>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</si>
  <si>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</si>
  <si>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</si>
  <si>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</si>
  <si>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</si>
  <si>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</si>
  <si>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</si>
  <si>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</si>
  <si>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</si>
  <si>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</si>
  <si>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</si>
  <si>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</si>
  <si>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</si>
  <si>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</si>
  <si>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</si>
  <si>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</si>
  <si>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</si>
  <si>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</si>
  <si>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</si>
  <si>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</si>
  <si>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</si>
  <si>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</si>
  <si>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</si>
  <si>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</si>
  <si>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</si>
  <si>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</si>
  <si>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</si>
  <si>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</si>
  <si>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</si>
  <si>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</si>
  <si>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</si>
  <si>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</si>
  <si>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</si>
  <si>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</si>
  <si>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</si>
  <si>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</si>
  <si>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</si>
  <si>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</si>
  <si>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</si>
  <si>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</si>
  <si>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</si>
  <si>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</si>
  <si>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</si>
  <si>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</si>
  <si>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</si>
  <si>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</si>
  <si>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</si>
  <si>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</si>
  <si>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</si>
  <si>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</si>
  <si>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</si>
  <si>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</si>
  <si>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</si>
  <si>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</si>
  <si>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</si>
  <si>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</si>
  <si>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</si>
  <si>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</si>
  <si>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</si>
  <si>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</si>
  <si>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</si>
  <si>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</si>
  <si>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</si>
  <si>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</si>
  <si>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</si>
  <si>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</si>
  <si>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</si>
  <si>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</si>
  <si>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</si>
  <si>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</si>
  <si>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</si>
  <si>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</si>
  <si>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</si>
  <si>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</si>
  <si>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</si>
  <si>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</si>
  <si>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</si>
  <si>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</si>
  <si>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</si>
  <si>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</si>
  <si>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</si>
  <si>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</si>
  <si>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</si>
  <si>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</si>
  <si>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</si>
  <si>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</si>
  <si>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</si>
  <si>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</si>
  <si>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</si>
  <si>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</si>
  <si>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</si>
  <si>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</si>
  <si>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</si>
  <si>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</si>
  <si>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</si>
  <si>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</si>
  <si>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</si>
  <si>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</si>
  <si>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</si>
  <si>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</si>
  <si>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</si>
  <si>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</si>
  <si>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</si>
  <si>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</si>
  <si>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</si>
  <si>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</si>
  <si>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</si>
  <si>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</si>
  <si>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</si>
  <si>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</si>
  <si>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</si>
  <si>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</si>
  <si>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</si>
  <si>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</si>
  <si>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</si>
  <si>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</si>
  <si>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</si>
  <si>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</si>
  <si>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</si>
  <si>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</si>
  <si>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</si>
  <si>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</si>
  <si>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</si>
  <si>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</si>
  <si>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</si>
  <si>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</si>
  <si>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</si>
  <si>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</si>
  <si>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</si>
  <si>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</si>
  <si>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</si>
  <si>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</si>
  <si>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</si>
  <si>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</si>
  <si>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</si>
  <si>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</si>
  <si>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</si>
  <si>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</si>
  <si>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</si>
  <si>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</si>
  <si>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</si>
  <si>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</si>
  <si>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</si>
  <si>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</si>
  <si>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</si>
  <si>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</si>
  <si>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</si>
  <si>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</si>
  <si>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</si>
  <si>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</si>
  <si>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</si>
  <si>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</si>
  <si>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</si>
  <si>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</si>
  <si>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</si>
  <si>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</si>
  <si>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</si>
  <si>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</si>
  <si>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</si>
  <si>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</si>
  <si>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</si>
  <si>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</si>
  <si>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</si>
  <si>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</si>
  <si>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</si>
  <si>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</si>
  <si>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</si>
  <si>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</si>
  <si>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</si>
  <si>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</si>
  <si>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</si>
  <si>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</si>
  <si>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</si>
  <si>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</si>
  <si>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</si>
  <si>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</si>
  <si>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</si>
  <si>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</si>
  <si>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</si>
  <si>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</si>
  <si>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</si>
  <si>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</si>
  <si>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</si>
  <si>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</si>
  <si>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</si>
  <si>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</si>
  <si>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</si>
  <si>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</si>
  <si>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</si>
  <si>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</si>
  <si>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</si>
  <si>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</si>
  <si>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</si>
  <si>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</si>
  <si>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</si>
  <si>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</si>
  <si>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</si>
  <si>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</si>
  <si>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</si>
  <si>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</si>
  <si>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</si>
  <si>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</si>
  <si>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</si>
  <si>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</si>
  <si>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</si>
  <si>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</si>
  <si>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</si>
  <si>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</si>
  <si>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</si>
  <si>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</si>
  <si>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</si>
  <si>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</si>
  <si>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</si>
  <si>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</si>
  <si>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</si>
  <si>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</si>
  <si>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</si>
  <si>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</si>
  <si>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</si>
  <si>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</si>
  <si>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</si>
  <si>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</si>
  <si>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</si>
  <si>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</si>
  <si>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</si>
  <si>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</si>
  <si>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</si>
  <si>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</si>
  <si>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</si>
  <si>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</si>
  <si>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</si>
  <si>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</si>
  <si>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</si>
  <si>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</si>
  <si>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</si>
  <si>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</si>
  <si>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</si>
  <si>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</si>
  <si>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</si>
  <si>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</si>
  <si>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</si>
  <si>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</si>
  <si>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</si>
  <si>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</si>
  <si>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</si>
  <si>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</si>
  <si>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</si>
  <si>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</si>
  <si>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</si>
  <si>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</si>
  <si>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</si>
  <si>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</si>
  <si>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</si>
  <si>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</si>
  <si>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</si>
  <si>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</si>
  <si>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</si>
  <si>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</si>
  <si>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</si>
  <si>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</si>
  <si>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</si>
  <si>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</si>
  <si>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</si>
  <si>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</si>
  <si>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</si>
  <si>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</si>
  <si>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</si>
  <si>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</si>
  <si>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</si>
  <si>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</si>
  <si>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</si>
  <si>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</si>
  <si>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</si>
  <si>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</si>
  <si>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</si>
  <si>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</si>
  <si>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</si>
  <si>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</si>
  <si>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</si>
  <si>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</si>
  <si>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</si>
  <si>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</si>
  <si>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</si>
  <si>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</si>
  <si>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</si>
  <si>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</si>
  <si>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</si>
  <si>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</si>
  <si>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</si>
  <si>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</si>
  <si>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</si>
  <si>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</si>
  <si>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</si>
  <si>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</si>
  <si>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</si>
  <si>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</si>
  <si>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</si>
  <si>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</si>
  <si>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</si>
  <si>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</si>
  <si>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</si>
  <si>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</si>
  <si>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</si>
  <si>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</si>
  <si>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</si>
  <si>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</si>
  <si>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</si>
  <si>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</si>
  <si>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</si>
  <si>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</si>
  <si>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</si>
  <si>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</si>
  <si>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</si>
  <si>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</si>
  <si>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</si>
  <si>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</si>
  <si>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</si>
  <si>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</si>
  <si>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</si>
  <si>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</si>
  <si>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</si>
  <si>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</si>
  <si>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</si>
  <si>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</si>
  <si>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</si>
  <si>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</si>
  <si>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</si>
  <si>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</si>
  <si>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</si>
  <si>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</si>
  <si>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</si>
  <si>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</si>
  <si>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</si>
  <si>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</si>
  <si>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</si>
  <si>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</si>
  <si>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</si>
  <si>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</si>
  <si>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</si>
  <si>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</si>
  <si>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</si>
  <si>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</si>
  <si>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</si>
  <si>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</si>
  <si>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</si>
  <si>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</si>
  <si>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</si>
  <si>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</si>
  <si>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</si>
  <si>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</si>
  <si>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</si>
  <si>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</si>
  <si>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</si>
  <si>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</si>
  <si>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</si>
  <si>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</si>
  <si>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</si>
  <si>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</si>
  <si>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</si>
  <si>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</si>
  <si>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</si>
  <si>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</si>
  <si>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</si>
  <si>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</si>
  <si>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</si>
  <si>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</si>
  <si>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</si>
  <si>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</si>
  <si>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</si>
  <si>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</si>
  <si>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</si>
  <si>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</si>
  <si>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</si>
  <si>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</si>
  <si>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</si>
  <si>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</si>
  <si>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</si>
  <si>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</si>
  <si>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</si>
  <si>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</si>
  <si>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</si>
  <si>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</si>
  <si>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</si>
  <si>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</si>
  <si>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</si>
  <si>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</si>
  <si>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</si>
  <si>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</si>
  <si>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</si>
  <si>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</si>
  <si>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</si>
  <si>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</si>
  <si>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</si>
  <si>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</si>
  <si>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</si>
  <si>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</si>
  <si>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</si>
  <si>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</si>
  <si>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</si>
  <si>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</si>
  <si>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</si>
  <si>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</si>
  <si>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</si>
  <si>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</si>
  <si>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</si>
  <si>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</si>
  <si>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</si>
  <si>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</si>
  <si>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</si>
  <si>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</si>
  <si>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</si>
  <si>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</si>
  <si>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</si>
  <si>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</si>
  <si>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</si>
  <si>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</si>
  <si>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</si>
  <si>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</si>
  <si>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</si>
  <si>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</si>
  <si>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</si>
  <si>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</si>
  <si>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</si>
  <si>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</si>
  <si>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</si>
  <si>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</si>
  <si>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</si>
  <si>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</si>
  <si>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</si>
  <si>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</si>
  <si>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</si>
  <si>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</si>
  <si>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</si>
  <si>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</si>
  <si>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</si>
  <si>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</si>
  <si>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</si>
  <si>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</si>
  <si>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</si>
  <si>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</si>
  <si>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</si>
  <si>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</si>
  <si>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</si>
  <si>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</si>
  <si>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</si>
  <si>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</si>
  <si>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</si>
  <si>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</si>
  <si>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</si>
  <si>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</si>
  <si>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</si>
  <si>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</si>
  <si>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</si>
  <si>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</si>
  <si>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</si>
  <si>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</si>
  <si>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</si>
  <si>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</si>
  <si>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</si>
  <si>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</si>
  <si>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</si>
  <si>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</si>
  <si>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</si>
  <si>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</si>
  <si>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</si>
  <si>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</si>
  <si>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</si>
  <si>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</si>
  <si>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</si>
  <si>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</si>
  <si>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</si>
  <si>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</si>
  <si>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</si>
  <si>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</si>
  <si>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</si>
  <si>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</si>
  <si>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</si>
  <si>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</si>
  <si>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</si>
  <si>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</si>
  <si>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</si>
  <si>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</si>
  <si>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</si>
  <si>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</si>
  <si>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</si>
  <si>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</si>
  <si>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</si>
  <si>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</si>
  <si>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</si>
  <si>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</si>
  <si>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</si>
  <si>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</si>
  <si>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</si>
  <si>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</si>
  <si>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</si>
  <si>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</si>
  <si>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</si>
  <si>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</si>
  <si>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</si>
  <si>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</si>
  <si>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</si>
  <si>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</si>
  <si>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</si>
  <si>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</si>
  <si>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</si>
  <si>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</si>
  <si>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</si>
  <si>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</si>
  <si>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</si>
  <si>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</si>
  <si>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</si>
  <si>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</si>
  <si>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</si>
  <si>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</si>
  <si>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</si>
  <si>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</si>
  <si>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</si>
  <si>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</si>
  <si>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</si>
  <si>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</si>
  <si>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</si>
  <si>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</si>
  <si>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</si>
  <si>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</si>
  <si>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</si>
  <si>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</si>
  <si>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</si>
  <si>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</si>
  <si>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</si>
  <si>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</si>
  <si>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</si>
  <si>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</si>
  <si>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</si>
  <si>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</si>
  <si>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</si>
  <si>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</si>
  <si>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</si>
  <si>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</si>
  <si>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</si>
  <si>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</si>
  <si>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</si>
  <si>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</si>
  <si>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</si>
  <si>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</si>
  <si>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</si>
  <si>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</si>
  <si>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</si>
  <si>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</si>
  <si>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</si>
  <si>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</si>
  <si>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</si>
  <si>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</si>
  <si>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</si>
  <si>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</si>
  <si>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</si>
  <si>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</si>
  <si>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</si>
  <si>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</si>
  <si>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</si>
  <si>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</si>
  <si>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</si>
  <si>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</si>
  <si>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</si>
  <si>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</si>
  <si>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</si>
  <si>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</si>
  <si>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</si>
  <si>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</si>
  <si>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</si>
  <si>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</si>
  <si>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</si>
  <si>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</si>
  <si>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</si>
  <si>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</si>
  <si>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</si>
  <si>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</si>
  <si>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</si>
  <si>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</si>
  <si>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</si>
  <si>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</si>
  <si>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</si>
  <si>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</si>
  <si>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</si>
  <si>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</si>
  <si>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</si>
  <si>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</si>
  <si>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</si>
  <si>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</si>
  <si>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</si>
  <si>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</si>
  <si>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</si>
  <si>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</si>
  <si>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</si>
  <si>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</si>
  <si>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</si>
  <si>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</si>
  <si>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</si>
  <si>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</si>
  <si>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</si>
  <si>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</si>
  <si>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</si>
  <si>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</si>
  <si>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</si>
  <si>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</si>
  <si>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</si>
  <si>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</si>
  <si>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</si>
  <si>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</si>
  <si>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</si>
  <si>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</si>
  <si>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</si>
  <si>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</si>
  <si>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</si>
  <si>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</si>
  <si>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</si>
  <si>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</si>
  <si>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</si>
  <si>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</si>
  <si>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</si>
  <si>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</si>
  <si>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</si>
  <si>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</si>
  <si>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</si>
  <si>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</si>
  <si>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</si>
  <si>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</si>
  <si>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</si>
  <si>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</si>
  <si>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</si>
  <si>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</si>
  <si>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</si>
  <si>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</si>
  <si>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</si>
  <si>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</si>
  <si>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</si>
  <si>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</si>
  <si>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</si>
  <si>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</si>
  <si>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</si>
  <si>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</si>
  <si>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</si>
  <si>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</si>
  <si>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</si>
  <si>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</si>
  <si>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</si>
  <si>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</si>
  <si>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</si>
  <si>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</si>
  <si>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</si>
  <si>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</si>
  <si>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</si>
  <si>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</si>
  <si>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</si>
  <si>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</si>
  <si>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</si>
  <si>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</si>
  <si>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</si>
  <si>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</si>
  <si>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</si>
  <si>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</si>
  <si>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</si>
  <si>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</si>
  <si>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</si>
  <si>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</si>
  <si>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</si>
  <si>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</si>
  <si>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</si>
  <si>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</si>
  <si>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</si>
  <si>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</si>
  <si>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</si>
  <si>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</si>
  <si>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</si>
  <si>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</si>
  <si>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</si>
  <si>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</si>
  <si>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</si>
  <si>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</si>
  <si>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</si>
  <si>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</si>
  <si>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</si>
  <si>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</si>
  <si>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</si>
  <si>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</si>
  <si>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</si>
  <si>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</si>
  <si>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</si>
  <si>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</si>
  <si>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</si>
  <si>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</si>
  <si>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</si>
  <si>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</si>
  <si>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</si>
  <si>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</si>
  <si>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</si>
  <si>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</si>
  <si>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</si>
  <si>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</si>
  <si>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</si>
  <si>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</si>
  <si>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</si>
  <si>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</si>
  <si>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</si>
  <si>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</si>
  <si>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</si>
  <si>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</si>
  <si>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</si>
  <si>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</si>
  <si>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</si>
  <si>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</si>
  <si>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</si>
  <si>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</si>
  <si>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</si>
  <si>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</si>
  <si>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</si>
  <si>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</si>
  <si>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</si>
  <si>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</si>
  <si>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</si>
  <si>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</si>
  <si>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</si>
  <si>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</si>
  <si>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</si>
  <si>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</si>
  <si>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</si>
  <si>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</si>
  <si>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</si>
  <si>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</si>
  <si>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</si>
  <si>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</si>
  <si>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</si>
  <si>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</si>
  <si>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</si>
  <si>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</si>
  <si>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</si>
  <si>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</si>
  <si>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</si>
  <si>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</si>
  <si>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</si>
  <si>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</si>
  <si>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</si>
  <si>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</si>
  <si>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</si>
  <si>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</si>
  <si>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</si>
  <si>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</si>
  <si>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</si>
  <si>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</si>
  <si>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</si>
  <si>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</si>
  <si>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</si>
  <si>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</si>
  <si>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</si>
  <si>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</si>
  <si>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</si>
  <si>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</si>
  <si>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</si>
  <si>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</si>
  <si>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</si>
  <si>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</si>
  <si>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</si>
  <si>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</si>
  <si>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</si>
  <si>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</si>
  <si>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</si>
  <si>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</si>
  <si>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</si>
  <si>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</si>
  <si>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</si>
  <si>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</si>
  <si>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</si>
  <si>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</si>
  <si>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</si>
  <si>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</si>
  <si>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</si>
  <si>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</si>
  <si>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</si>
  <si>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</si>
  <si>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</si>
  <si>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</si>
  <si>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</si>
  <si>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</si>
  <si>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</si>
  <si>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</si>
  <si>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</si>
  <si>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</si>
  <si>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</si>
  <si>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</si>
  <si>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</si>
  <si>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</si>
  <si>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</si>
  <si>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</si>
  <si>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</si>
  <si>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</si>
  <si>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</si>
  <si>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</si>
  <si>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</si>
  <si>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</si>
  <si>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</si>
  <si>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</si>
  <si>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</si>
  <si>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</si>
  <si>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</si>
  <si>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</si>
  <si>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</si>
  <si>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</si>
  <si>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</si>
  <si>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</si>
  <si>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</si>
  <si>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</si>
  <si>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</si>
  <si>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</si>
  <si>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</si>
  <si>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</si>
  <si>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</si>
  <si>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</si>
  <si>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</si>
  <si>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</si>
  <si>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</si>
  <si>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</si>
  <si>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</si>
  <si>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</si>
  <si>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</si>
  <si>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</si>
  <si>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</si>
  <si>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</si>
  <si>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</si>
  <si>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</si>
  <si>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</si>
  <si>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</si>
  <si>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</si>
  <si>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</si>
  <si>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</si>
  <si>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</si>
  <si>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</si>
  <si>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</si>
  <si>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</si>
  <si>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</si>
  <si>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</si>
  <si>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</si>
  <si>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</si>
  <si>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</si>
  <si>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</si>
  <si>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</si>
  <si>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</si>
  <si>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</si>
  <si>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</si>
  <si>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</si>
  <si>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</si>
  <si>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</si>
  <si>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</si>
  <si>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</si>
  <si>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</si>
  <si>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</si>
  <si>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</si>
  <si>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</si>
  <si>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</si>
  <si>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</si>
  <si>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</si>
  <si>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</si>
  <si>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</si>
  <si>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</si>
  <si>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</si>
  <si>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</si>
  <si>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</si>
  <si>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</si>
  <si>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</si>
  <si>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</si>
  <si>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</si>
  <si>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</si>
  <si>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</si>
  <si>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</si>
  <si>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</si>
  <si>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</si>
  <si>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</si>
  <si>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</si>
  <si>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</si>
  <si>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</si>
  <si>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</si>
  <si>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</si>
  <si>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</si>
  <si>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</si>
  <si>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</si>
  <si>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</si>
  <si>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</si>
  <si>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</si>
  <si>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</si>
  <si>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</si>
  <si>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</si>
  <si>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</si>
  <si>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</si>
  <si>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</si>
  <si>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</si>
  <si>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</si>
  <si>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</si>
  <si>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</si>
  <si>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</si>
  <si>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</si>
  <si>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</si>
  <si>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</si>
  <si>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</si>
  <si>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</si>
  <si>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</si>
  <si>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</si>
  <si>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</si>
  <si>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</si>
  <si>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</si>
  <si>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</si>
  <si>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</si>
  <si>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</si>
  <si>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</si>
  <si>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</si>
  <si>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</si>
  <si>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</si>
  <si>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</si>
  <si>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</si>
  <si>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</si>
  <si>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</si>
  <si>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</si>
  <si>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</si>
  <si>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</si>
  <si>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</si>
  <si>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</si>
  <si>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</si>
  <si>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</si>
  <si>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</si>
  <si>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</si>
  <si>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</si>
  <si>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</si>
  <si>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</si>
  <si>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</si>
  <si>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</si>
  <si>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</si>
  <si>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</si>
  <si>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</si>
  <si>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</si>
  <si>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</si>
  <si>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</si>
  <si>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</si>
  <si>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</si>
  <si>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</si>
  <si>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</si>
  <si>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</si>
  <si>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</si>
  <si>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</si>
  <si>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</si>
  <si>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</si>
  <si>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</si>
  <si>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</si>
  <si>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</si>
  <si>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</si>
  <si>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</si>
  <si>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</si>
  <si>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</si>
  <si>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</si>
  <si>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</si>
  <si>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</si>
  <si>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</si>
  <si>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</si>
  <si>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</si>
  <si>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</si>
  <si>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</si>
  <si>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</si>
  <si>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</si>
  <si>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</si>
  <si>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</si>
  <si>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</si>
  <si>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</si>
  <si>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</si>
  <si>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</si>
  <si>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</si>
  <si>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</si>
  <si>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</si>
  <si>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</si>
  <si>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</si>
  <si>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</si>
  <si>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</si>
  <si>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</si>
  <si>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</si>
  <si>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</si>
  <si>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</si>
  <si>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</si>
  <si>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</si>
  <si>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</si>
  <si>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</si>
  <si>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</si>
  <si>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</si>
  <si>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</si>
  <si>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</si>
  <si>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</si>
  <si>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</si>
  <si>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</si>
  <si>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</si>
  <si>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</si>
  <si>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</si>
  <si>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</si>
  <si>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</si>
  <si>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</si>
  <si>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</si>
  <si>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</si>
  <si>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</si>
  <si>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</si>
  <si>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</si>
  <si>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</si>
  <si>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</si>
  <si>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</si>
  <si>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</si>
  <si>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</si>
  <si>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</si>
  <si>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</si>
  <si>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</si>
  <si>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</si>
  <si>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</si>
  <si>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</si>
  <si>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</si>
  <si>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</si>
  <si>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</si>
  <si>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</si>
  <si>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</si>
  <si>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</si>
  <si>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</si>
  <si>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</si>
  <si>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</si>
  <si>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</si>
  <si>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</si>
  <si>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</si>
  <si>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</si>
  <si>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</si>
  <si>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</si>
  <si>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</si>
  <si>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</si>
  <si>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</si>
  <si>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</si>
  <si>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</si>
  <si>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</si>
  <si>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</si>
  <si>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</si>
  <si>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</si>
  <si>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</si>
  <si>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</si>
  <si>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</si>
  <si>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</si>
  <si>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</si>
  <si>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</si>
  <si>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</si>
  <si>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</si>
  <si>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</si>
  <si>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</si>
  <si>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</si>
  <si>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</si>
  <si>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</si>
  <si>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</si>
  <si>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</si>
  <si>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</si>
  <si>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</si>
  <si>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</si>
  <si>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</si>
  <si>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</si>
  <si>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</si>
  <si>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</si>
  <si>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</si>
  <si>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</si>
  <si>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</si>
  <si>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</si>
  <si>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</si>
  <si>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</si>
  <si>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</si>
  <si>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</si>
  <si>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</si>
  <si>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</si>
  <si>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</si>
  <si>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</si>
  <si>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</si>
  <si>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</si>
  <si>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</si>
  <si>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</si>
  <si>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</si>
  <si>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</si>
  <si>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</si>
  <si>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</si>
  <si>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</si>
  <si>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</si>
  <si>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</si>
  <si>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</si>
  <si>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</si>
  <si>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</si>
  <si>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</si>
  <si>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</si>
  <si>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</si>
  <si>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</si>
  <si>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</si>
  <si>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</si>
  <si>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</si>
  <si>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</si>
  <si>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</si>
  <si>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</si>
  <si>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</si>
  <si>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</si>
  <si>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</si>
  <si>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</si>
  <si>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</si>
  <si>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</si>
  <si>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</si>
  <si>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</si>
  <si>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</si>
  <si>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</si>
  <si>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</si>
  <si>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</si>
  <si>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</si>
  <si>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</si>
  <si>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</si>
  <si>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</si>
  <si>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</si>
  <si>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</si>
  <si>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</si>
  <si>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</si>
  <si>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</si>
  <si>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</si>
  <si>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</si>
  <si>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</si>
  <si>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</si>
  <si>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</si>
  <si>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</si>
  <si>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</si>
  <si>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</si>
  <si>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</si>
  <si>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</si>
  <si>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</si>
  <si>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</si>
  <si>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</si>
  <si>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</si>
  <si>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</si>
  <si>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</si>
  <si>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</si>
  <si>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</si>
  <si>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</si>
  <si>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</si>
  <si>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</si>
  <si>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</si>
  <si>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</si>
  <si>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</si>
  <si>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</si>
  <si>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</si>
  <si>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</si>
  <si>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</si>
  <si>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</si>
  <si>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</si>
  <si>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</si>
  <si>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</si>
  <si>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</si>
  <si>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</si>
  <si>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</si>
  <si>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</si>
  <si>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</si>
  <si>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</si>
  <si>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</si>
  <si>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</si>
  <si>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</si>
  <si>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</si>
  <si>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</si>
  <si>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</si>
  <si>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</si>
  <si>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</si>
  <si>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</si>
  <si>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</si>
  <si>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</si>
  <si>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</si>
  <si>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</si>
  <si>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</si>
  <si>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</si>
  <si>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</si>
  <si>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</si>
  <si>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</si>
  <si>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</si>
  <si>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</si>
  <si>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</si>
  <si>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</si>
  <si>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</si>
  <si>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</si>
  <si>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</si>
  <si>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</si>
  <si>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</si>
  <si>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</si>
  <si>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</si>
  <si>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</si>
  <si>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</si>
  <si>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</si>
  <si>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</si>
  <si>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</si>
  <si>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</si>
  <si>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</si>
  <si>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</si>
  <si>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</si>
  <si>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</si>
  <si>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</si>
  <si>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</si>
  <si>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</si>
  <si>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</si>
  <si>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</si>
  <si>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</si>
  <si>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</si>
  <si>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</si>
  <si>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</si>
  <si>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</si>
  <si>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</si>
  <si>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</si>
  <si>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</si>
  <si>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</si>
  <si>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</si>
  <si>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</si>
  <si>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</si>
  <si>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</si>
  <si>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</si>
  <si>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</si>
  <si>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</si>
  <si>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</si>
  <si>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</si>
  <si>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</si>
  <si>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</si>
  <si>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</si>
  <si>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</si>
  <si>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</si>
  <si>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</si>
  <si>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</si>
  <si>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</si>
  <si>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</si>
  <si>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</si>
  <si>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</si>
  <si>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</si>
  <si>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</si>
  <si>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</si>
  <si>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</si>
  <si>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</si>
  <si>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</si>
  <si>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</si>
  <si>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</si>
  <si>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</si>
  <si>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</si>
  <si>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</si>
  <si>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</si>
  <si>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</si>
  <si>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</si>
  <si>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</si>
  <si>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</si>
  <si>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</si>
  <si>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</si>
  <si>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</si>
  <si>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</si>
  <si>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</si>
  <si>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</si>
  <si>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</si>
  <si>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</si>
  <si>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</si>
  <si>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</si>
  <si>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</si>
  <si>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</si>
  <si>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</si>
  <si>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</si>
  <si>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</si>
  <si>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</si>
  <si>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</si>
  <si>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</si>
  <si>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</si>
  <si>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</si>
  <si>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</si>
  <si>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</si>
  <si>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</si>
  <si>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</si>
  <si>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</si>
  <si>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</si>
  <si>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</si>
  <si>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</si>
  <si>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</si>
  <si>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</si>
  <si>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</si>
  <si>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</si>
  <si>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</si>
  <si>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</si>
  <si>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</si>
  <si>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</si>
  <si>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</si>
  <si>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</si>
  <si>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</si>
  <si>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</si>
  <si>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</si>
  <si>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</si>
  <si>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</si>
  <si>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</si>
  <si>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</si>
  <si>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</si>
  <si>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</si>
  <si>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</si>
  <si>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</si>
  <si>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</si>
  <si>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</si>
  <si>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</si>
  <si>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</si>
  <si>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</si>
  <si>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</si>
  <si>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</si>
  <si>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</si>
  <si>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</si>
  <si>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</si>
  <si>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</si>
  <si>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</si>
  <si>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</si>
  <si>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</si>
  <si>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</si>
  <si>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</si>
  <si>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</si>
  <si>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</si>
  <si>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</si>
  <si>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</si>
  <si>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</si>
  <si>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</si>
  <si>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</si>
  <si>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</si>
  <si>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</si>
  <si>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</si>
  <si>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</si>
  <si>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</si>
  <si>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</si>
  <si>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</si>
  <si>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</si>
  <si>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</si>
  <si>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</si>
  <si>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</si>
  <si>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</si>
  <si>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</si>
  <si>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</si>
  <si>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</si>
  <si>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</si>
  <si>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</si>
  <si>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</si>
  <si>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</si>
  <si>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</si>
  <si>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</si>
  <si>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</si>
  <si>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</si>
  <si>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</si>
  <si>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</si>
  <si>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</si>
  <si>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</si>
  <si>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</si>
  <si>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</si>
  <si>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</si>
  <si>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</si>
  <si>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</si>
  <si>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</si>
  <si>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</si>
  <si>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</si>
  <si>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</si>
  <si>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</si>
  <si>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</si>
  <si>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</si>
  <si>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</si>
  <si>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</si>
  <si>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</si>
  <si>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</si>
  <si>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</si>
  <si>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</si>
  <si>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</si>
  <si>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</si>
  <si>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</si>
  <si>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</si>
  <si>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</si>
  <si>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</si>
  <si>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</si>
  <si>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</si>
  <si>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</si>
  <si>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</si>
  <si>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</si>
  <si>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</si>
  <si>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</si>
  <si>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</si>
  <si>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</si>
  <si>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</si>
  <si>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</si>
  <si>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</si>
  <si>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</si>
  <si>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</si>
  <si>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</si>
  <si>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</si>
  <si>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</si>
  <si>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</si>
  <si>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</si>
  <si>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</si>
  <si>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</si>
  <si>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</si>
  <si>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</si>
  <si>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</si>
  <si>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</si>
  <si>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</si>
  <si>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</si>
  <si>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</si>
  <si>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</si>
  <si>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</si>
  <si>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</si>
  <si>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</si>
  <si>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</si>
  <si>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</si>
  <si>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</si>
  <si>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</si>
  <si>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</si>
  <si>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</si>
  <si>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</si>
  <si>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</si>
  <si>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</si>
  <si>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</si>
  <si>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</si>
  <si>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</si>
  <si>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</si>
  <si>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</si>
  <si>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</si>
  <si>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</si>
  <si>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</si>
  <si>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</si>
  <si>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</si>
  <si>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</si>
  <si>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</si>
  <si>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</si>
  <si>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</si>
  <si>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</si>
  <si>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</si>
  <si>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</si>
  <si>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</si>
  <si>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</si>
  <si>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</si>
  <si>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</si>
  <si>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</si>
  <si>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</si>
  <si>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</si>
  <si>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</si>
  <si>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</si>
  <si>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</si>
  <si>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</si>
  <si>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</si>
  <si>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</si>
  <si>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</si>
  <si>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</si>
  <si>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</si>
  <si>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</si>
  <si>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</si>
  <si>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</si>
  <si>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</si>
  <si>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</si>
  <si>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</si>
  <si>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</si>
  <si>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</si>
  <si>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</si>
  <si>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</si>
  <si>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</si>
  <si>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</si>
  <si>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</si>
  <si>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</si>
  <si>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</si>
  <si>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</si>
  <si>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</si>
  <si>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</si>
  <si>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</si>
  <si>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</si>
  <si>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</si>
  <si>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</si>
  <si>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</si>
  <si>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</si>
  <si>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</si>
  <si>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</si>
  <si>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</si>
  <si>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</si>
  <si>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</si>
  <si>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</si>
  <si>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</si>
  <si>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</si>
  <si>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</si>
  <si>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</si>
  <si>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</si>
  <si>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</si>
  <si>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</si>
  <si>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</si>
  <si>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</si>
  <si>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</si>
  <si>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</si>
  <si>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</si>
  <si>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</si>
  <si>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</si>
  <si>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</si>
  <si>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</si>
  <si>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</si>
  <si>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</si>
  <si>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</si>
  <si>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</si>
  <si>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</si>
  <si>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</si>
  <si>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</si>
  <si>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</si>
  <si>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</si>
  <si>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</si>
  <si>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</si>
  <si>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</si>
  <si>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</si>
  <si>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</si>
  <si>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</si>
  <si>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</si>
  <si>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</si>
  <si>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</si>
  <si>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</si>
  <si>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</si>
  <si>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</si>
  <si>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</si>
  <si>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</si>
  <si>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</si>
  <si>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</si>
  <si>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</si>
  <si>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</si>
  <si>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</si>
  <si>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</si>
  <si>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</si>
  <si>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</si>
  <si>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</si>
  <si>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</si>
  <si>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</si>
  <si>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</si>
  <si>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</si>
  <si>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</si>
  <si>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</si>
  <si>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</si>
  <si>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</si>
  <si>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</si>
  <si>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</si>
  <si>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</si>
  <si>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</si>
  <si>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</si>
  <si>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</si>
  <si>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</si>
  <si>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</si>
  <si>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</si>
  <si>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</si>
  <si>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</si>
  <si>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</si>
  <si>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</si>
  <si>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</si>
  <si>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</si>
  <si>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</si>
  <si>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</si>
  <si>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</si>
  <si>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</si>
  <si>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</si>
  <si>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</si>
  <si>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</si>
  <si>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</si>
  <si>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</si>
  <si>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</si>
  <si>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</si>
  <si>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</si>
  <si>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</si>
  <si>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</si>
  <si>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</si>
  <si>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</si>
  <si>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</si>
  <si>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</si>
  <si>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</si>
  <si>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</si>
  <si>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</si>
  <si>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</si>
  <si>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</si>
  <si>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</si>
  <si>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</si>
  <si>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</si>
  <si>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</si>
  <si>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</si>
  <si>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</si>
  <si>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</si>
  <si>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</si>
  <si>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</si>
  <si>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</si>
  <si>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</si>
  <si>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</si>
  <si>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</si>
  <si>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</si>
  <si>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</si>
  <si>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</si>
  <si>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</si>
  <si>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</si>
  <si>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</si>
  <si>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</si>
  <si>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</si>
  <si>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</si>
  <si>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</si>
  <si>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</si>
  <si>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</si>
  <si>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</si>
  <si>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</si>
  <si>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</si>
  <si>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</si>
  <si>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</si>
  <si>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</si>
  <si>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</si>
  <si>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</si>
  <si>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</si>
  <si>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</si>
  <si>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</si>
  <si>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</si>
  <si>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</si>
  <si>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</si>
  <si>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</si>
  <si>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</si>
  <si>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</si>
  <si>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</si>
  <si>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</si>
  <si>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</si>
  <si>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</si>
  <si>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</si>
  <si>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</si>
  <si>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</si>
  <si>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</si>
  <si>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</si>
  <si>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</si>
  <si>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</si>
  <si>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</si>
  <si>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</si>
  <si>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</si>
  <si>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</si>
  <si>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</si>
  <si>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</si>
  <si>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</si>
  <si>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</si>
  <si>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</si>
  <si>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</si>
  <si>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</si>
  <si>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</si>
  <si>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</si>
  <si>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</si>
  <si>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</si>
  <si>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</si>
  <si>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</si>
  <si>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</si>
  <si>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</si>
  <si>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</si>
  <si>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</si>
  <si>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</si>
  <si>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</si>
  <si>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</si>
  <si>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</si>
  <si>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</si>
  <si>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</si>
  <si>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</si>
  <si>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</si>
  <si>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</si>
  <si>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</si>
  <si>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</si>
  <si>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</si>
  <si>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</si>
  <si>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</si>
  <si>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</si>
  <si>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</si>
  <si>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</si>
  <si>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</si>
  <si>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</si>
  <si>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</si>
  <si>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</si>
  <si>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</si>
  <si>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</si>
  <si>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</si>
  <si>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</si>
  <si>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</si>
  <si>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</si>
  <si>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</si>
  <si>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</si>
  <si>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</si>
  <si>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</si>
  <si>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</si>
  <si>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</si>
  <si>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</si>
  <si>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</si>
  <si>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</si>
  <si>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</si>
  <si>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</si>
  <si>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</si>
  <si>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</si>
  <si>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</si>
  <si>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</si>
  <si>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</si>
  <si>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</si>
  <si>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</si>
  <si>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</si>
  <si>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</si>
  <si>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</si>
  <si>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</si>
  <si>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</si>
  <si>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</si>
  <si>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</si>
  <si>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</si>
  <si>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</si>
  <si>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</si>
  <si>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</si>
  <si>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</si>
  <si>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</si>
  <si>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</si>
  <si>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</si>
  <si>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</si>
  <si>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</si>
  <si>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</si>
  <si>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</si>
  <si>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</si>
  <si>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</si>
  <si>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</si>
  <si>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</si>
  <si>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</si>
  <si>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</si>
  <si>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</si>
  <si>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</si>
  <si>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</si>
  <si>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</si>
  <si>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</si>
  <si>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</si>
  <si>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</si>
  <si>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</si>
  <si>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</si>
  <si>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</si>
  <si>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</si>
  <si>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</si>
  <si>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</si>
  <si>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</si>
  <si>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</si>
  <si>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</si>
  <si>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</si>
  <si>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</si>
  <si>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</si>
  <si>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</si>
  <si>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</si>
  <si>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</si>
  <si>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</si>
  <si>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</si>
  <si>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</si>
  <si>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</si>
  <si>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</si>
  <si>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</si>
  <si>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</si>
  <si>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</si>
  <si>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</si>
  <si>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</si>
  <si>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</si>
  <si>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</si>
  <si>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</si>
  <si>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</si>
  <si>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</si>
  <si>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</si>
  <si>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</si>
  <si>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</si>
  <si>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</si>
  <si>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</si>
  <si>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</si>
  <si>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</si>
  <si>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</si>
  <si>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</si>
  <si>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</si>
  <si>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</si>
  <si>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</si>
  <si>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</si>
  <si>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</si>
  <si>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</si>
  <si>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</si>
  <si>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</si>
  <si>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</si>
  <si>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</si>
  <si>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</si>
  <si>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</si>
  <si>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</si>
  <si>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</si>
  <si>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</si>
  <si>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</si>
  <si>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</si>
  <si>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</si>
  <si>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</si>
  <si>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</si>
  <si>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</si>
  <si>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</si>
  <si>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</si>
  <si>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</si>
  <si>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</si>
  <si>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</si>
  <si>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</si>
  <si>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</si>
  <si>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</si>
  <si>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</si>
  <si>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</si>
  <si>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</si>
  <si>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</si>
  <si>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</si>
  <si>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</si>
  <si>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</si>
  <si>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</si>
  <si>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</si>
  <si>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</si>
  <si>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</si>
  <si>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</si>
  <si>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</si>
  <si>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</si>
  <si>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</si>
  <si>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</si>
  <si>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</si>
  <si>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</si>
  <si>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</si>
  <si>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</si>
  <si>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</si>
  <si>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</si>
  <si>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</si>
  <si>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</si>
  <si>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</si>
  <si>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</si>
  <si>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</si>
  <si>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</si>
  <si>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</si>
  <si>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</si>
  <si>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</si>
  <si>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</si>
  <si>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</si>
  <si>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</si>
  <si>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</si>
  <si>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</si>
  <si>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</si>
  <si>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</si>
  <si>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</si>
  <si>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</si>
  <si>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</si>
  <si>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</si>
  <si>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</si>
  <si>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</si>
  <si>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</si>
  <si>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</si>
  <si>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</si>
  <si>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</si>
  <si>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</si>
  <si>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</si>
  <si>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</si>
  <si>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</si>
  <si>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</si>
  <si>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</si>
  <si>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</si>
  <si>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</si>
  <si>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</si>
  <si>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</si>
  <si>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</si>
  <si>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</si>
  <si>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</si>
  <si>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</si>
  <si>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</si>
  <si>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</si>
  <si>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</si>
  <si>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</si>
  <si>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</si>
  <si>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</si>
  <si>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</si>
  <si>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</si>
  <si>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</si>
  <si>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</si>
  <si>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</si>
  <si>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</si>
  <si>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</si>
  <si>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</si>
  <si>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</si>
  <si>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</si>
  <si>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</si>
  <si>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</si>
  <si>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</si>
  <si>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</si>
  <si>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</si>
  <si>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</si>
  <si>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</si>
  <si>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</si>
  <si>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</si>
  <si>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</si>
  <si>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</si>
  <si>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</si>
  <si>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</si>
  <si>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</si>
  <si>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</si>
  <si>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</si>
  <si>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</si>
  <si>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</si>
  <si>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</si>
  <si>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</si>
  <si>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</si>
  <si>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</si>
  <si>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</si>
  <si>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</si>
  <si>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</si>
  <si>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</si>
  <si>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</si>
  <si>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</si>
  <si>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</si>
  <si>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</si>
  <si>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</si>
  <si>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</si>
  <si>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</si>
  <si>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</si>
  <si>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</si>
  <si>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</si>
  <si>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</si>
  <si>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</si>
  <si>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</si>
  <si>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</si>
  <si>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</si>
  <si>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</si>
  <si>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</si>
  <si>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</si>
  <si>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</si>
  <si>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</si>
  <si>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</si>
  <si>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</si>
  <si>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</si>
  <si>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</si>
  <si>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</si>
  <si>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</si>
  <si>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</si>
  <si>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</si>
  <si>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</si>
  <si>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</si>
  <si>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</si>
  <si>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</si>
  <si>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</si>
  <si>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</si>
  <si>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</si>
  <si>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</si>
  <si>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</si>
  <si>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</si>
  <si>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</si>
  <si>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</si>
  <si>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</si>
  <si>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</si>
  <si>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</si>
  <si>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</si>
  <si>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</si>
  <si>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</si>
  <si>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</si>
  <si>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</si>
  <si>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</si>
  <si>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</si>
  <si>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</si>
  <si>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</si>
  <si>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</si>
  <si>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</si>
  <si>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</si>
  <si>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</si>
  <si>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</si>
  <si>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</si>
  <si>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</si>
  <si>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</si>
  <si>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</si>
  <si>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</si>
  <si>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</si>
  <si>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</si>
  <si>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</si>
  <si>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</si>
  <si>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</si>
  <si>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</si>
  <si>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</si>
  <si>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</si>
  <si>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</si>
  <si>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</si>
  <si>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</si>
  <si>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</si>
  <si>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</si>
  <si>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</si>
  <si>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</si>
  <si>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</si>
  <si>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</si>
  <si>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</si>
  <si>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</si>
  <si>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</si>
  <si>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</si>
  <si>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</si>
  <si>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</si>
  <si>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</si>
  <si>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</si>
  <si>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</si>
  <si>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</si>
  <si>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</si>
  <si>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</si>
  <si>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</si>
  <si>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</si>
  <si>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</si>
  <si>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</si>
  <si>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</si>
  <si>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</si>
  <si>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</si>
  <si>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</si>
  <si>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</si>
  <si>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</si>
  <si>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</si>
  <si>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</si>
  <si>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</si>
  <si>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</si>
  <si>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</si>
  <si>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</si>
  <si>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</si>
  <si>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</si>
  <si>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</si>
  <si>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</si>
  <si>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</si>
  <si>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</si>
  <si>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</si>
  <si>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</si>
  <si>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</si>
  <si>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</si>
  <si>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</si>
  <si>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</si>
  <si>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</si>
  <si>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</si>
  <si>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</si>
  <si>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</si>
  <si>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</si>
  <si>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</si>
  <si>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</si>
  <si>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</si>
  <si>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</si>
  <si>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</si>
  <si>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</si>
  <si>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</si>
  <si>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</si>
  <si>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</si>
  <si>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</si>
  <si>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</si>
  <si>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</si>
  <si>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</si>
  <si>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</si>
  <si>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</si>
  <si>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</si>
  <si>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</si>
  <si>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</si>
  <si>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</si>
  <si>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</si>
  <si>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</si>
  <si>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</si>
  <si>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</si>
  <si>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</si>
  <si>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</si>
  <si>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</si>
  <si>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</si>
  <si>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</si>
  <si>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</si>
  <si>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</si>
  <si>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</si>
  <si>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</si>
  <si>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</si>
  <si>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</si>
  <si>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</si>
  <si>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</si>
  <si>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</si>
  <si>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</si>
  <si>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</si>
  <si>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</si>
  <si>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</si>
  <si>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</si>
  <si>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</si>
  <si>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</si>
  <si>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</si>
  <si>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</si>
  <si>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</si>
  <si>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</si>
  <si>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</si>
  <si>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</si>
  <si>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</si>
  <si>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</si>
  <si>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</si>
  <si>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</si>
  <si>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</si>
  <si>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</si>
  <si>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</si>
  <si>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</si>
  <si>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</si>
  <si>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</si>
  <si>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</si>
  <si>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</si>
  <si>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</si>
  <si>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</si>
  <si>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</si>
  <si>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</si>
  <si>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</si>
  <si>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</si>
  <si>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</si>
  <si>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</si>
  <si>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</si>
  <si>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</si>
  <si>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</si>
  <si>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</si>
  <si>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</si>
  <si>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</si>
  <si>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</si>
  <si>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</si>
  <si>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</si>
  <si>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</si>
  <si>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</si>
  <si>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</si>
  <si>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</si>
  <si>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</si>
  <si>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</si>
  <si>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</si>
  <si>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</si>
  <si>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</si>
  <si>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</si>
  <si>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</si>
  <si>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</si>
  <si>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</si>
  <si>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</si>
  <si>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</si>
  <si>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</si>
  <si>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</si>
  <si>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</si>
  <si>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</si>
  <si>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</si>
  <si>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</si>
  <si>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</si>
  <si>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</si>
  <si>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</si>
  <si>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</si>
  <si>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</si>
  <si>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</si>
  <si>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</si>
  <si>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</si>
  <si>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</si>
  <si>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</si>
  <si>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</si>
  <si>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</si>
  <si>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</si>
  <si>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</si>
  <si>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</si>
  <si>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</si>
  <si>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</si>
  <si>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</si>
  <si>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</si>
  <si>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</si>
  <si>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</si>
  <si>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</si>
  <si>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</si>
  <si>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</si>
  <si>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</si>
  <si>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</si>
  <si>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</si>
  <si>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</si>
  <si>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</si>
  <si>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</si>
  <si>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</si>
  <si>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</si>
  <si>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</si>
  <si>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</si>
  <si>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</si>
  <si>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</si>
  <si>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</si>
  <si>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</si>
  <si>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</si>
  <si>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</si>
  <si>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</si>
  <si>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</si>
  <si>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</si>
  <si>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</si>
  <si>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</si>
  <si>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</si>
  <si>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</si>
  <si>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</si>
  <si>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</si>
  <si>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</si>
  <si>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</si>
  <si>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</si>
  <si>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</si>
  <si>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</si>
  <si>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</si>
  <si>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</si>
  <si>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</si>
  <si>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</si>
  <si>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</si>
  <si>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</si>
  <si>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</si>
  <si>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</si>
  <si>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</si>
  <si>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</si>
  <si>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</si>
  <si>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</si>
  <si>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</si>
  <si>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</si>
  <si>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</si>
  <si>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</si>
  <si>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</si>
  <si>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</si>
  <si>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</si>
  <si>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</si>
  <si>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</si>
  <si>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</si>
  <si>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</si>
  <si>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</si>
  <si>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</si>
  <si>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</si>
  <si>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</si>
  <si>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</si>
  <si>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</si>
  <si>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</si>
  <si>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</si>
  <si>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</si>
  <si>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</si>
  <si>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</si>
  <si>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</si>
  <si>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</si>
  <si>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</si>
  <si>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</si>
  <si>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</si>
  <si>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</si>
  <si>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</si>
  <si>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</si>
  <si>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</si>
  <si>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</si>
  <si>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</si>
  <si>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</si>
  <si>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</si>
  <si>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</si>
  <si>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</si>
  <si>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</si>
  <si>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</si>
  <si>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</si>
  <si>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</si>
  <si>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</si>
  <si>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</si>
  <si>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</si>
  <si>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</si>
  <si>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</si>
  <si>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</si>
  <si>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</si>
  <si>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</si>
  <si>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</si>
  <si>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</si>
  <si>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</si>
  <si>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</si>
  <si>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</si>
  <si>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</si>
  <si>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</si>
  <si>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</si>
  <si>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</si>
  <si>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</si>
  <si>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</si>
  <si>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</si>
  <si>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</si>
  <si>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</si>
  <si>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</si>
  <si>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</si>
  <si>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</si>
  <si>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</si>
  <si>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</si>
  <si>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</si>
  <si>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</si>
  <si>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</si>
  <si>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</si>
  <si>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</si>
  <si>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</si>
  <si>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</si>
  <si>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</si>
  <si>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</si>
  <si>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</si>
  <si>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</si>
  <si>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</si>
  <si>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</si>
  <si>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</si>
  <si>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</si>
  <si>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</si>
  <si>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</si>
  <si>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</si>
  <si>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</si>
  <si>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</si>
  <si>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</si>
  <si>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</si>
  <si>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</si>
  <si>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</si>
  <si>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</si>
  <si>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</si>
  <si>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</si>
  <si>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</si>
  <si>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</si>
  <si>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</si>
  <si>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</si>
  <si>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</si>
  <si>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</si>
  <si>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</si>
  <si>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</si>
  <si>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</si>
  <si>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</si>
  <si>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</si>
  <si>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</si>
  <si>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</si>
  <si>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</si>
  <si>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</si>
  <si>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</si>
  <si>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</si>
  <si>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</si>
  <si>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</si>
  <si>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</si>
  <si>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</si>
  <si>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</si>
  <si>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</si>
  <si>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</si>
  <si>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</si>
  <si>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</si>
  <si>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</si>
  <si>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</si>
  <si>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</si>
  <si>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</si>
  <si>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</si>
  <si>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</si>
  <si>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</si>
  <si>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</si>
  <si>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</si>
  <si>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</si>
  <si>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</si>
  <si>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</si>
  <si>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</si>
  <si>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</si>
  <si>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</si>
  <si>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</si>
  <si>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</si>
  <si>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</si>
  <si>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</si>
  <si>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</si>
  <si>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</si>
  <si>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</si>
  <si>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</si>
  <si>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</si>
  <si>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</si>
  <si>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</si>
  <si>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</si>
  <si>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</si>
  <si>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</si>
  <si>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</si>
  <si>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</si>
  <si>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</si>
  <si>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</si>
  <si>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</si>
  <si>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</si>
  <si>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</si>
  <si>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</si>
  <si>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</si>
  <si>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</si>
  <si>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</si>
  <si>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</si>
  <si>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</si>
  <si>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</si>
  <si>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</si>
  <si>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</si>
  <si>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</si>
  <si>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</si>
  <si>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</si>
  <si>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</si>
  <si>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</si>
  <si>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</si>
  <si>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</si>
  <si>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</si>
  <si>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</si>
  <si>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</si>
  <si>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</si>
  <si>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</si>
  <si>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</si>
  <si>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</si>
  <si>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</si>
  <si>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</si>
  <si>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</si>
  <si>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</si>
  <si>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</si>
  <si>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</si>
  <si>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</si>
  <si>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</si>
  <si>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</si>
  <si>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</si>
  <si>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</si>
  <si>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</si>
  <si>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</si>
  <si>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</si>
  <si>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</si>
  <si>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</si>
  <si>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</si>
  <si>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</si>
  <si>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</si>
  <si>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</si>
  <si>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</si>
  <si>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</si>
  <si>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</si>
  <si>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</si>
  <si>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</si>
  <si>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</si>
  <si>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</si>
  <si>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</si>
  <si>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</si>
  <si>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</si>
  <si>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</si>
  <si>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</si>
  <si>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</si>
  <si>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</si>
  <si>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</si>
  <si>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</si>
  <si>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</si>
  <si>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</si>
  <si>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</si>
  <si>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</si>
  <si>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</si>
  <si>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</si>
  <si>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</si>
  <si>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</si>
  <si>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</si>
  <si>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</si>
  <si>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</si>
  <si>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</si>
  <si>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</si>
  <si>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</si>
  <si>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</si>
  <si>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</si>
  <si>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</si>
  <si>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</si>
  <si>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</si>
  <si>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</si>
  <si>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</si>
  <si>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</si>
  <si>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</si>
  <si>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</si>
  <si>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</si>
  <si>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</si>
  <si>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</si>
  <si>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</si>
  <si>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</si>
  <si>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</si>
  <si>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</si>
  <si>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</si>
  <si>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</si>
  <si>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</si>
  <si>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</si>
  <si>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</si>
  <si>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</si>
  <si>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</si>
  <si>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</si>
  <si>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</si>
  <si>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</si>
  <si>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</si>
  <si>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</si>
  <si>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</si>
  <si>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</si>
  <si>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</si>
  <si>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</si>
  <si>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</si>
  <si>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</si>
  <si>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</si>
  <si>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</si>
  <si>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</si>
  <si>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</si>
  <si>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</si>
  <si>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</si>
  <si>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</si>
  <si>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</si>
  <si>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</si>
  <si>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</si>
  <si>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</si>
  <si>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</si>
  <si>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</si>
  <si>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</si>
  <si>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</si>
  <si>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</si>
  <si>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</si>
  <si>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</si>
  <si>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</si>
  <si>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</si>
  <si>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</si>
  <si>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</si>
  <si>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</si>
  <si>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</si>
  <si>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</si>
  <si>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</si>
  <si>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</si>
  <si>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</si>
  <si>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</si>
  <si>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</si>
  <si>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</si>
  <si>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</si>
  <si>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</si>
  <si>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</si>
  <si>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</si>
  <si>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</si>
  <si>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</si>
  <si>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</si>
  <si>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</si>
  <si>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</si>
  <si>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</si>
  <si>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</si>
  <si>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</si>
  <si>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</si>
  <si>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</si>
  <si>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</si>
  <si>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</si>
  <si>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</si>
  <si>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</si>
  <si>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</si>
  <si>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</si>
  <si>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</si>
  <si>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</si>
  <si>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</si>
  <si>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</si>
  <si>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</si>
  <si>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</si>
  <si>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</si>
  <si>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</si>
  <si>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</si>
  <si>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</si>
  <si>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다우</t>
    <phoneticPr fontId="2" type="noConversion"/>
  </si>
  <si>
    <t>정중삼 부가세변경</t>
    <phoneticPr fontId="2" type="noConversion"/>
  </si>
  <si>
    <t>김희철</t>
  </si>
  <si>
    <t>이동혁</t>
    <phoneticPr fontId="2" type="noConversion"/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</si>
  <si>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</si>
  <si>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</si>
  <si>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</si>
  <si>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</si>
  <si>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</si>
  <si>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</si>
  <si>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</si>
  <si>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</si>
  <si>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</si>
  <si>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</si>
  <si>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</si>
  <si>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</si>
  <si>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</si>
  <si>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</si>
  <si>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</si>
  <si>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</si>
  <si>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</si>
  <si>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</si>
  <si>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</si>
  <si>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</si>
  <si>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</si>
  <si>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</si>
  <si>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</si>
  <si>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</si>
  <si>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</si>
  <si>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</si>
  <si>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</si>
  <si>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</si>
  <si>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</si>
  <si>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</si>
  <si>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</si>
  <si>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</si>
  <si>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</si>
  <si>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</si>
  <si>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</si>
  <si>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</si>
  <si>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</si>
  <si>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</si>
  <si>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</si>
  <si>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</si>
  <si>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</si>
  <si>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</si>
  <si>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</si>
  <si>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</si>
  <si>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</si>
  <si>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</si>
  <si>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</si>
  <si>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</si>
  <si>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</si>
  <si>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</si>
  <si>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</si>
  <si>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</si>
  <si>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</si>
  <si>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</si>
  <si>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</si>
  <si>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</si>
  <si>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</si>
  <si>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</si>
  <si>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</si>
  <si>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</si>
  <si>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</si>
  <si>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</si>
  <si>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</si>
  <si>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</si>
  <si>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</si>
  <si>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</si>
  <si>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</si>
  <si>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</si>
  <si>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</si>
  <si>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</si>
  <si>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</si>
  <si>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</si>
  <si>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</si>
  <si>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</si>
  <si>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</si>
  <si>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</si>
  <si>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</si>
  <si>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</si>
  <si>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</si>
  <si>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</si>
  <si>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</si>
  <si>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</si>
  <si>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</si>
  <si>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</si>
  <si>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</si>
  <si>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</si>
  <si>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</si>
  <si>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</si>
  <si>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</si>
  <si>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</si>
  <si>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</si>
  <si>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</si>
  <si>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</si>
  <si>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</si>
  <si>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</si>
  <si>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</si>
  <si>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</si>
  <si>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</si>
  <si>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</si>
  <si>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</si>
  <si>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</si>
  <si>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</si>
  <si>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</si>
  <si>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</si>
  <si>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</si>
  <si>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</si>
  <si>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</si>
  <si>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</si>
  <si>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</si>
  <si>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</si>
  <si>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</si>
  <si>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</si>
  <si>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</si>
  <si>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</si>
  <si>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</si>
  <si>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</si>
  <si>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</si>
  <si>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</si>
  <si>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</si>
  <si>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</si>
  <si>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</si>
  <si>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</si>
  <si>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</si>
  <si>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</si>
  <si>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</si>
  <si>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</si>
  <si>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</si>
  <si>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</si>
  <si>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</si>
  <si>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</si>
  <si>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</si>
  <si>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</si>
  <si>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</si>
  <si>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</si>
  <si>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</si>
  <si>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</si>
  <si>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</si>
  <si>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</si>
  <si>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</si>
  <si>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</si>
  <si>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</si>
  <si>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</si>
  <si>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</si>
  <si>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</si>
  <si>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</si>
  <si>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</si>
  <si>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농협 3520106511413</t>
    <phoneticPr fontId="2" type="noConversion"/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</si>
  <si>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</si>
  <si>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</si>
  <si>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</si>
  <si>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</si>
  <si>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</si>
  <si>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</si>
  <si>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</si>
  <si>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</si>
  <si>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</si>
  <si>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</si>
  <si>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</si>
  <si>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</si>
  <si>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</si>
  <si>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</si>
  <si>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</si>
  <si>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</si>
  <si>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</si>
  <si>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</si>
  <si>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</si>
  <si>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</si>
  <si>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</si>
  <si>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</si>
  <si>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</si>
  <si>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</si>
  <si>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</si>
  <si>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</si>
  <si>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</si>
  <si>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</si>
  <si>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</si>
  <si>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</si>
  <si>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</si>
  <si>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</si>
  <si>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</si>
  <si>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</si>
  <si>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</si>
  <si>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</si>
  <si>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</si>
  <si>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</si>
  <si>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</si>
  <si>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</si>
  <si>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</si>
  <si>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</si>
  <si>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</si>
  <si>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</si>
  <si>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</si>
  <si>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</si>
  <si>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</si>
  <si>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</si>
  <si>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</si>
  <si>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2025-12-02</t>
  </si>
  <si>
    <t>태현종합정비공장(대구)_251202_163429.xlsx</t>
  </si>
  <si>
    <t>DAS_AUTO(부산)_251202_163449.xlsx</t>
  </si>
  <si>
    <t>한국오토(일산)_251202_174448.xlsx</t>
  </si>
  <si>
    <t>한국오토(일산)_251202_174448.xlsx</t>
    <phoneticPr fontId="2" type="noConversion"/>
  </si>
  <si>
    <t>태현자동차정비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</si>
</sst>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4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258500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4</c:v>
                      </c:pt>
                      <c:pt idx="1">
                        <c:v>4</c:v>
                      </c:pt>
                      <c:pt idx="2">
                        <c:v>4</c:v>
                      </c:pt>
                      <c:pt idx="3">
                        <c:v>4</c:v>
                      </c:pt>
                      <c:pt idx="4">
                        <c:v>3</c:v>
                      </c:pt>
                      <c:pt idx="5">
                        <c:v>4</c:v>
                      </c:pt>
                      <c:pt idx="6">
                        <c:v>4</c:v>
                      </c:pt>
                      <c:pt idx="7">
                        <c:v>4</c:v>
                      </c:pt>
                      <c:pt idx="8">
                        <c:v>4</c:v>
                      </c:pt>
                      <c:pt idx="9">
                        <c:v>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3582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7"/>
      <c r="B1" s="308"/>
      <c r="C1" s="308"/>
      <c r="D1" s="308"/>
      <c r="E1" s="308"/>
      <c r="F1" s="308"/>
      <c r="G1" s="30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9" t="s">
        <v>1195</v>
      </c>
      <c r="R1" s="309"/>
      <c r="S1" s="310"/>
      <c r="T1" s="310"/>
      <c r="U1" s="311"/>
    </row>
    <row r="2" spans="1:21" x14ac:dyDescent="0.3">
      <c r="A2" s="312" t="s">
        <v>65</v>
      </c>
      <c r="B2" s="313"/>
      <c r="C2" s="314" t="s">
        <v>4464</v>
      </c>
      <c r="D2" s="315"/>
      <c r="E2" s="315"/>
      <c r="F2" s="315"/>
      <c r="G2" s="316"/>
      <c r="H2" s="314" t="s">
        <v>77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45993</v>
      </c>
      <c r="U2" s="320"/>
    </row>
    <row r="3" spans="1:21" ht="24.95" customHeight="1" x14ac:dyDescent="0.3">
      <c r="A3" s="330" t="s">
        <v>1165</v>
      </c>
      <c r="B3" s="37" t="s">
        <v>59</v>
      </c>
      <c r="C3" s="333" t="s">
        <v>980</v>
      </c>
      <c r="D3" s="334"/>
      <c r="E3" s="334"/>
      <c r="F3" s="334"/>
      <c r="G3" s="334"/>
      <c r="H3" s="334"/>
      <c r="I3" s="334"/>
      <c r="J3" s="335"/>
      <c r="K3" s="336" t="s">
        <v>1166</v>
      </c>
      <c r="L3" s="37" t="s">
        <v>59</v>
      </c>
      <c r="M3" s="339" t="s">
        <v>964</v>
      </c>
      <c r="N3" s="340"/>
      <c r="O3" s="340"/>
      <c r="P3" s="340"/>
      <c r="Q3" s="340"/>
      <c r="R3" s="340"/>
      <c r="S3" s="340"/>
      <c r="T3" s="340"/>
      <c r="U3" s="341"/>
    </row>
    <row r="4" spans="1:21" ht="24.95" customHeight="1" x14ac:dyDescent="0.3">
      <c r="A4" s="331"/>
      <c r="B4" s="37" t="s">
        <v>61</v>
      </c>
      <c r="C4" s="342"/>
      <c r="D4" s="343"/>
      <c r="E4" s="343"/>
      <c r="F4" s="343"/>
      <c r="G4" s="343"/>
      <c r="H4" s="343"/>
      <c r="I4" s="343"/>
      <c r="J4" s="344"/>
      <c r="K4" s="337"/>
      <c r="L4" s="37" t="s">
        <v>61</v>
      </c>
      <c r="M4" s="321" t="s">
        <v>962</v>
      </c>
      <c r="N4" s="322"/>
      <c r="O4" s="322"/>
      <c r="P4" s="322"/>
      <c r="Q4" s="322"/>
      <c r="R4" s="323"/>
      <c r="S4" s="38" t="s">
        <v>62</v>
      </c>
      <c r="T4" s="321" t="s">
        <v>73</v>
      </c>
      <c r="U4" s="324"/>
    </row>
    <row r="5" spans="1:21" ht="24.95" customHeight="1" x14ac:dyDescent="0.3">
      <c r="A5" s="331"/>
      <c r="B5" s="38" t="s">
        <v>10</v>
      </c>
      <c r="C5" s="321" t="s">
        <v>982</v>
      </c>
      <c r="D5" s="322"/>
      <c r="E5" s="322"/>
      <c r="F5" s="322"/>
      <c r="G5" s="322"/>
      <c r="H5" s="322"/>
      <c r="I5" s="322"/>
      <c r="J5" s="323"/>
      <c r="K5" s="337"/>
      <c r="L5" s="38" t="s">
        <v>10</v>
      </c>
      <c r="M5" s="321" t="s">
        <v>74</v>
      </c>
      <c r="N5" s="322"/>
      <c r="O5" s="322"/>
      <c r="P5" s="322"/>
      <c r="Q5" s="322"/>
      <c r="R5" s="322"/>
      <c r="S5" s="322"/>
      <c r="T5" s="322"/>
      <c r="U5" s="324"/>
    </row>
    <row r="6" spans="1:21" ht="24.95" customHeight="1" x14ac:dyDescent="0.3">
      <c r="A6" s="332"/>
      <c r="B6" s="38" t="s">
        <v>75</v>
      </c>
      <c r="C6" s="321" t="s">
        <v>981</v>
      </c>
      <c r="D6" s="322"/>
      <c r="E6" s="322"/>
      <c r="F6" s="322"/>
      <c r="G6" s="322"/>
      <c r="H6" s="322"/>
      <c r="I6" s="322"/>
      <c r="J6" s="323"/>
      <c r="K6" s="338"/>
      <c r="L6" s="38" t="s">
        <v>75</v>
      </c>
      <c r="M6" s="321" t="s">
        <v>66</v>
      </c>
      <c r="N6" s="322"/>
      <c r="O6" s="322"/>
      <c r="P6" s="322"/>
      <c r="Q6" s="322"/>
      <c r="R6" s="323"/>
      <c r="S6" s="38" t="s">
        <v>22</v>
      </c>
      <c r="T6" s="321" t="s">
        <v>32</v>
      </c>
      <c r="U6" s="324"/>
    </row>
    <row r="7" spans="1:21" ht="15.75" customHeight="1" x14ac:dyDescent="0.3">
      <c r="A7" s="325" t="s">
        <v>70</v>
      </c>
      <c r="B7" s="326"/>
      <c r="C7" s="326"/>
      <c r="D7" s="326"/>
      <c r="E7" s="327"/>
      <c r="F7" s="328" t="s">
        <v>44</v>
      </c>
      <c r="G7" s="326"/>
      <c r="H7" s="326"/>
      <c r="I7" s="327"/>
      <c r="J7" s="328" t="s">
        <v>42</v>
      </c>
      <c r="K7" s="326"/>
      <c r="L7" s="326"/>
      <c r="M7" s="326"/>
      <c r="N7" s="327"/>
      <c r="O7" s="326" t="s">
        <v>50</v>
      </c>
      <c r="P7" s="327"/>
      <c r="Q7" s="328" t="s">
        <v>69</v>
      </c>
      <c r="R7" s="326"/>
      <c r="S7" s="327"/>
      <c r="T7" s="328" t="s">
        <v>68</v>
      </c>
      <c r="U7" s="329"/>
    </row>
    <row r="8" spans="1:21" ht="15.6" customHeight="1" x14ac:dyDescent="0.3">
      <c r="A8" s="354" t="s">
        <v>1945</v>
      </c>
      <c r="B8" s="355"/>
      <c r="C8" s="355"/>
      <c r="D8" s="355"/>
      <c r="E8" s="356"/>
      <c r="F8" s="357" t="s">
        <v>4017</v>
      </c>
      <c r="G8" s="358"/>
      <c r="H8" s="358"/>
      <c r="I8" s="359"/>
      <c r="J8" s="365">
        <v>1000000</v>
      </c>
      <c r="K8" s="365"/>
      <c r="L8" s="365"/>
      <c r="M8" s="365"/>
      <c r="N8" s="365"/>
      <c r="O8" s="366">
        <v>1</v>
      </c>
      <c r="P8" s="366"/>
      <c r="Q8" s="360">
        <v>100000</v>
      </c>
      <c r="R8" s="361"/>
      <c r="S8" s="362"/>
      <c r="T8" s="363">
        <v>1100000</v>
      </c>
      <c r="U8" s="364"/>
    </row>
    <row r="9" spans="1:21" ht="15.6" customHeight="1" x14ac:dyDescent="0.3">
      <c r="A9" s="345"/>
      <c r="B9" s="346"/>
      <c r="C9" s="346"/>
      <c r="D9" s="346"/>
      <c r="E9" s="347"/>
      <c r="F9" s="348"/>
      <c r="G9" s="346"/>
      <c r="H9" s="346"/>
      <c r="I9" s="347"/>
      <c r="J9" s="367"/>
      <c r="K9" s="367"/>
      <c r="L9" s="367"/>
      <c r="M9" s="367"/>
      <c r="N9" s="367"/>
      <c r="O9" s="368"/>
      <c r="P9" s="368"/>
      <c r="Q9" s="349"/>
      <c r="R9" s="350"/>
      <c r="S9" s="351"/>
      <c r="T9" s="352"/>
      <c r="U9" s="353"/>
    </row>
    <row r="10" spans="1:21" ht="15.6" customHeight="1" x14ac:dyDescent="0.3">
      <c r="A10" s="345"/>
      <c r="B10" s="346"/>
      <c r="C10" s="346"/>
      <c r="D10" s="346"/>
      <c r="E10" s="347"/>
      <c r="F10" s="348"/>
      <c r="G10" s="346"/>
      <c r="H10" s="346"/>
      <c r="I10" s="347"/>
      <c r="J10" s="367"/>
      <c r="K10" s="367"/>
      <c r="L10" s="367"/>
      <c r="M10" s="367"/>
      <c r="N10" s="367"/>
      <c r="O10" s="368"/>
      <c r="P10" s="368"/>
      <c r="Q10" s="349"/>
      <c r="R10" s="350"/>
      <c r="S10" s="351"/>
      <c r="T10" s="352"/>
      <c r="U10" s="353"/>
    </row>
    <row r="11" spans="1:21" ht="15.6" customHeight="1" x14ac:dyDescent="0.3">
      <c r="A11" s="345"/>
      <c r="B11" s="346"/>
      <c r="C11" s="346"/>
      <c r="D11" s="346"/>
      <c r="E11" s="347"/>
      <c r="F11" s="348"/>
      <c r="G11" s="346"/>
      <c r="H11" s="346"/>
      <c r="I11" s="347"/>
      <c r="J11" s="367"/>
      <c r="K11" s="367"/>
      <c r="L11" s="367"/>
      <c r="M11" s="367"/>
      <c r="N11" s="367"/>
      <c r="O11" s="368"/>
      <c r="P11" s="368"/>
      <c r="Q11" s="349"/>
      <c r="R11" s="350"/>
      <c r="S11" s="351"/>
      <c r="T11" s="352"/>
      <c r="U11" s="353"/>
    </row>
    <row r="12" spans="1:21" ht="15.6" customHeight="1" x14ac:dyDescent="0.3">
      <c r="A12" s="345"/>
      <c r="B12" s="346"/>
      <c r="C12" s="346"/>
      <c r="D12" s="346"/>
      <c r="E12" s="347"/>
      <c r="F12" s="348"/>
      <c r="G12" s="346"/>
      <c r="H12" s="346"/>
      <c r="I12" s="347"/>
      <c r="J12" s="367"/>
      <c r="K12" s="367"/>
      <c r="L12" s="367"/>
      <c r="M12" s="367"/>
      <c r="N12" s="367"/>
      <c r="O12" s="368"/>
      <c r="P12" s="368"/>
      <c r="Q12" s="349"/>
      <c r="R12" s="350"/>
      <c r="S12" s="351"/>
      <c r="T12" s="352"/>
      <c r="U12" s="353"/>
    </row>
    <row r="13" spans="1:21" ht="15.6" customHeight="1" x14ac:dyDescent="0.3">
      <c r="A13" s="345"/>
      <c r="B13" s="346"/>
      <c r="C13" s="346"/>
      <c r="D13" s="346"/>
      <c r="E13" s="347"/>
      <c r="F13" s="348"/>
      <c r="G13" s="346"/>
      <c r="H13" s="346"/>
      <c r="I13" s="347"/>
      <c r="J13" s="367"/>
      <c r="K13" s="367"/>
      <c r="L13" s="367"/>
      <c r="M13" s="367"/>
      <c r="N13" s="367"/>
      <c r="O13" s="368"/>
      <c r="P13" s="368"/>
      <c r="Q13" s="349"/>
      <c r="R13" s="350"/>
      <c r="S13" s="351"/>
      <c r="T13" s="352"/>
      <c r="U13" s="353"/>
    </row>
    <row r="14" spans="1:21" ht="15.6" customHeight="1" x14ac:dyDescent="0.3">
      <c r="A14" s="345"/>
      <c r="B14" s="346"/>
      <c r="C14" s="346"/>
      <c r="D14" s="346"/>
      <c r="E14" s="347"/>
      <c r="F14" s="348"/>
      <c r="G14" s="346"/>
      <c r="H14" s="346"/>
      <c r="I14" s="347"/>
      <c r="J14" s="367"/>
      <c r="K14" s="367"/>
      <c r="L14" s="367"/>
      <c r="M14" s="367"/>
      <c r="N14" s="367"/>
      <c r="O14" s="368"/>
      <c r="P14" s="368"/>
      <c r="Q14" s="349"/>
      <c r="R14" s="350"/>
      <c r="S14" s="351"/>
      <c r="T14" s="352"/>
      <c r="U14" s="353"/>
    </row>
    <row r="15" spans="1:21" ht="15.6" customHeight="1" thickBot="1" x14ac:dyDescent="0.35">
      <c r="A15" s="369"/>
      <c r="B15" s="370"/>
      <c r="C15" s="370"/>
      <c r="D15" s="370"/>
      <c r="E15" s="371"/>
      <c r="F15" s="372"/>
      <c r="G15" s="370"/>
      <c r="H15" s="370"/>
      <c r="I15" s="371"/>
      <c r="J15" s="378"/>
      <c r="K15" s="378"/>
      <c r="L15" s="378"/>
      <c r="M15" s="378"/>
      <c r="N15" s="378"/>
      <c r="O15" s="379"/>
      <c r="P15" s="379"/>
      <c r="Q15" s="373"/>
      <c r="R15" s="374"/>
      <c r="S15" s="375"/>
      <c r="T15" s="376"/>
      <c r="U15" s="377"/>
    </row>
    <row r="16" spans="1:21" ht="15" customHeight="1" thickTop="1" x14ac:dyDescent="0.3">
      <c r="A16" s="380" t="s">
        <v>2310</v>
      </c>
      <c r="B16" s="381"/>
      <c r="C16" s="381"/>
      <c r="D16" s="381"/>
      <c r="E16" s="382"/>
      <c r="F16" s="389"/>
      <c r="G16" s="390"/>
      <c r="H16" s="390"/>
      <c r="I16" s="390"/>
      <c r="J16" s="390"/>
      <c r="K16" s="390"/>
      <c r="L16" s="390"/>
      <c r="M16" s="390"/>
      <c r="N16" s="390"/>
      <c r="O16" s="390"/>
      <c r="P16" s="390"/>
      <c r="Q16" s="390"/>
      <c r="R16" s="390"/>
      <c r="S16" s="390"/>
      <c r="T16" s="390"/>
      <c r="U16" s="391"/>
    </row>
    <row r="17" spans="1:21" ht="15" customHeight="1" x14ac:dyDescent="0.3">
      <c r="A17" s="383"/>
      <c r="B17" s="384"/>
      <c r="C17" s="384"/>
      <c r="D17" s="384"/>
      <c r="E17" s="385"/>
      <c r="F17" s="392"/>
      <c r="G17" s="393"/>
      <c r="H17" s="393"/>
      <c r="I17" s="393"/>
      <c r="J17" s="393"/>
      <c r="K17" s="393"/>
      <c r="L17" s="393"/>
      <c r="M17" s="393"/>
      <c r="N17" s="393"/>
      <c r="O17" s="393"/>
      <c r="P17" s="393"/>
      <c r="Q17" s="393"/>
      <c r="R17" s="393"/>
      <c r="S17" s="393"/>
      <c r="T17" s="393"/>
      <c r="U17" s="394"/>
    </row>
    <row r="18" spans="1:21" ht="15" customHeight="1" x14ac:dyDescent="0.3">
      <c r="A18" s="383"/>
      <c r="B18" s="384"/>
      <c r="C18" s="384"/>
      <c r="D18" s="384"/>
      <c r="E18" s="385"/>
      <c r="F18" s="392"/>
      <c r="G18" s="393"/>
      <c r="H18" s="393"/>
      <c r="I18" s="393"/>
      <c r="J18" s="393"/>
      <c r="K18" s="393"/>
      <c r="L18" s="393"/>
      <c r="M18" s="393"/>
      <c r="N18" s="393"/>
      <c r="O18" s="393"/>
      <c r="P18" s="393"/>
      <c r="Q18" s="393"/>
      <c r="R18" s="393"/>
      <c r="S18" s="393"/>
      <c r="T18" s="393"/>
      <c r="U18" s="394"/>
    </row>
    <row r="19" spans="1:21" ht="15" customHeight="1" x14ac:dyDescent="0.3">
      <c r="A19" s="386"/>
      <c r="B19" s="387"/>
      <c r="C19" s="387"/>
      <c r="D19" s="387"/>
      <c r="E19" s="388"/>
      <c r="F19" s="395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6"/>
      <c r="R19" s="396"/>
      <c r="S19" s="396"/>
      <c r="T19" s="396"/>
      <c r="U19" s="397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404">
        <v>-0.300000000745058</v>
      </c>
      <c r="G20" s="404"/>
      <c r="H20" s="404"/>
      <c r="I20" s="405"/>
      <c r="J20" s="400">
        <f>SUM(J8:N19)</f>
        <v>1000000</v>
      </c>
      <c r="K20" s="401"/>
      <c r="L20" s="401"/>
      <c r="M20" s="401"/>
      <c r="N20" s="402"/>
      <c r="O20" s="438">
        <f>SUM(O8:P19)</f>
        <v>1</v>
      </c>
      <c r="P20" s="438"/>
      <c r="Q20" s="403">
        <f>SUM(Q8:S19)</f>
        <v>100000</v>
      </c>
      <c r="R20" s="404"/>
      <c r="S20" s="405"/>
      <c r="T20" s="404">
        <f>SUM(T8:U15)</f>
        <v>1100000</v>
      </c>
      <c r="U20" s="406"/>
    </row>
    <row r="21" spans="1:21" ht="20.100000000000001" customHeight="1" thickBot="1" x14ac:dyDescent="0.35">
      <c r="A21" s="428" t="s">
        <v>90</v>
      </c>
      <c r="B21" s="429"/>
      <c r="C21" s="429"/>
      <c r="D21" s="429"/>
      <c r="E21" s="429"/>
      <c r="F21" s="430">
        <f>F20+T20</f>
        <v>1099999.6999999993</v>
      </c>
      <c r="G21" s="430"/>
      <c r="H21" s="430"/>
      <c r="I21" s="431"/>
      <c r="J21" s="432" t="s">
        <v>965</v>
      </c>
      <c r="K21" s="429"/>
      <c r="L21" s="398" t="str">
        <f>T4</f>
        <v>장효주</v>
      </c>
      <c r="M21" s="398"/>
      <c r="N21" s="398"/>
      <c r="O21" s="432" t="s">
        <v>64</v>
      </c>
      <c r="P21" s="429"/>
      <c r="Q21" s="398" t="str">
        <f>C3</f>
        <v>한국오토(일산)</v>
      </c>
      <c r="R21" s="398"/>
      <c r="S21" s="398"/>
      <c r="T21" s="398"/>
      <c r="U21" s="399"/>
    </row>
    <row r="22" spans="1:21" ht="20.100000000000001" customHeight="1" x14ac:dyDescent="0.3">
      <c r="A22" s="439" t="s">
        <v>4518</v>
      </c>
      <c r="B22" s="439"/>
      <c r="C22" s="439"/>
      <c r="D22" s="439"/>
      <c r="E22" s="439"/>
      <c r="F22" s="439"/>
      <c r="G22" s="439"/>
      <c r="H22" s="439"/>
      <c r="I22" s="439"/>
      <c r="J22" s="439"/>
      <c r="K22" s="439"/>
      <c r="L22" s="439"/>
      <c r="M22" s="439"/>
      <c r="N22" s="439"/>
      <c r="O22" s="439"/>
      <c r="P22" s="439"/>
      <c r="Q22" s="439"/>
      <c r="R22" s="439"/>
      <c r="S22" s="439"/>
      <c r="T22" s="439"/>
      <c r="U22" s="439"/>
    </row>
    <row r="23" spans="1:21" ht="20.100000000000001" customHeight="1" thickBot="1" x14ac:dyDescent="0.35">
      <c r="A23" s="440"/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</row>
    <row r="24" spans="1:21" ht="24" customHeight="1" thickBot="1" x14ac:dyDescent="0.3">
      <c r="A24" s="307"/>
      <c r="B24" s="308"/>
      <c r="C24" s="308"/>
      <c r="D24" s="308"/>
      <c r="E24" s="308"/>
      <c r="F24" s="308"/>
      <c r="G24" s="30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9" t="s">
        <v>1195</v>
      </c>
      <c r="R24" s="309"/>
      <c r="S24" s="441">
        <f>S1</f>
        <v>0</v>
      </c>
      <c r="T24" s="441"/>
      <c r="U24" s="442"/>
    </row>
    <row r="25" spans="1:21" x14ac:dyDescent="0.3">
      <c r="A25" s="312" t="s">
        <v>65</v>
      </c>
      <c r="B25" s="313"/>
      <c r="C25" s="314" t="str">
        <f>C2</f>
        <v>농협 3520106511413</v>
      </c>
      <c r="D25" s="315"/>
      <c r="E25" s="315"/>
      <c r="F25" s="315"/>
      <c r="G25" s="316"/>
      <c r="H25" s="314" t="s">
        <v>76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45993</v>
      </c>
      <c r="U25" s="320"/>
    </row>
    <row r="26" spans="1:21" ht="24.95" customHeight="1" x14ac:dyDescent="0.3">
      <c r="A26" s="330" t="s">
        <v>1165</v>
      </c>
      <c r="B26" s="37" t="s">
        <v>59</v>
      </c>
      <c r="C26" s="333" t="str">
        <f>C3</f>
        <v>한국오토(일산)</v>
      </c>
      <c r="D26" s="334"/>
      <c r="E26" s="334"/>
      <c r="F26" s="334"/>
      <c r="G26" s="334"/>
      <c r="H26" s="334"/>
      <c r="I26" s="334"/>
      <c r="J26" s="335"/>
      <c r="K26" s="336" t="s">
        <v>1166</v>
      </c>
      <c r="L26" s="37" t="s">
        <v>59</v>
      </c>
      <c r="M26" s="339" t="s">
        <v>964</v>
      </c>
      <c r="N26" s="340"/>
      <c r="O26" s="340"/>
      <c r="P26" s="340"/>
      <c r="Q26" s="340"/>
      <c r="R26" s="340"/>
      <c r="S26" s="340"/>
      <c r="T26" s="340"/>
      <c r="U26" s="341"/>
    </row>
    <row r="27" spans="1:21" ht="24.95" customHeight="1" x14ac:dyDescent="0.3">
      <c r="A27" s="331"/>
      <c r="B27" s="37" t="s">
        <v>61</v>
      </c>
      <c r="C27" s="407">
        <f>C4</f>
        <v>0</v>
      </c>
      <c r="D27" s="408"/>
      <c r="E27" s="408"/>
      <c r="F27" s="408"/>
      <c r="G27" s="408"/>
      <c r="H27" s="408"/>
      <c r="I27" s="408"/>
      <c r="J27" s="409"/>
      <c r="K27" s="337"/>
      <c r="L27" s="37" t="s">
        <v>61</v>
      </c>
      <c r="M27" s="321" t="s">
        <v>962</v>
      </c>
      <c r="N27" s="322"/>
      <c r="O27" s="322"/>
      <c r="P27" s="322"/>
      <c r="Q27" s="322"/>
      <c r="R27" s="323"/>
      <c r="S27" s="38" t="s">
        <v>62</v>
      </c>
      <c r="T27" s="321" t="s">
        <v>73</v>
      </c>
      <c r="U27" s="324"/>
    </row>
    <row r="28" spans="1:21" ht="24.95" customHeight="1" x14ac:dyDescent="0.3">
      <c r="A28" s="331"/>
      <c r="B28" s="38" t="s">
        <v>10</v>
      </c>
      <c r="C28" s="321" t="str">
        <f>C5</f>
        <v>경기도 고양시 일산서구 송포로 349</v>
      </c>
      <c r="D28" s="322"/>
      <c r="E28" s="322"/>
      <c r="F28" s="322"/>
      <c r="G28" s="322"/>
      <c r="H28" s="322"/>
      <c r="I28" s="322"/>
      <c r="J28" s="323"/>
      <c r="K28" s="337"/>
      <c r="L28" s="38" t="s">
        <v>10</v>
      </c>
      <c r="M28" s="321" t="s">
        <v>74</v>
      </c>
      <c r="N28" s="322"/>
      <c r="O28" s="322"/>
      <c r="P28" s="322"/>
      <c r="Q28" s="322"/>
      <c r="R28" s="322"/>
      <c r="S28" s="322"/>
      <c r="T28" s="322"/>
      <c r="U28" s="324"/>
    </row>
    <row r="29" spans="1:21" ht="24.95" customHeight="1" x14ac:dyDescent="0.3">
      <c r="A29" s="332"/>
      <c r="B29" s="38" t="s">
        <v>75</v>
      </c>
      <c r="C29" s="321" t="str">
        <f>C6</f>
        <v>010-6322-0551</v>
      </c>
      <c r="D29" s="322"/>
      <c r="E29" s="322"/>
      <c r="F29" s="322"/>
      <c r="G29" s="322"/>
      <c r="H29" s="322"/>
      <c r="I29" s="322"/>
      <c r="J29" s="323"/>
      <c r="K29" s="338"/>
      <c r="L29" s="38" t="s">
        <v>75</v>
      </c>
      <c r="M29" s="321" t="s">
        <v>66</v>
      </c>
      <c r="N29" s="322"/>
      <c r="O29" s="322"/>
      <c r="P29" s="322"/>
      <c r="Q29" s="322"/>
      <c r="R29" s="323"/>
      <c r="S29" s="38" t="s">
        <v>22</v>
      </c>
      <c r="T29" s="321" t="str">
        <f>T6</f>
        <v>경동(화물)</v>
      </c>
      <c r="U29" s="324"/>
    </row>
    <row r="30" spans="1:21" ht="15.6" customHeight="1" x14ac:dyDescent="0.3">
      <c r="A30" s="325" t="s">
        <v>70</v>
      </c>
      <c r="B30" s="326"/>
      <c r="C30" s="326"/>
      <c r="D30" s="326"/>
      <c r="E30" s="327"/>
      <c r="F30" s="328" t="s">
        <v>44</v>
      </c>
      <c r="G30" s="326"/>
      <c r="H30" s="326"/>
      <c r="I30" s="327"/>
      <c r="J30" s="328" t="s">
        <v>42</v>
      </c>
      <c r="K30" s="326"/>
      <c r="L30" s="326"/>
      <c r="M30" s="326"/>
      <c r="N30" s="327"/>
      <c r="O30" s="326" t="s">
        <v>50</v>
      </c>
      <c r="P30" s="327"/>
      <c r="Q30" s="328" t="s">
        <v>69</v>
      </c>
      <c r="R30" s="326"/>
      <c r="S30" s="327"/>
      <c r="T30" s="328" t="s">
        <v>68</v>
      </c>
      <c r="U30" s="329"/>
    </row>
    <row r="31" spans="1:21" ht="15.6" customHeight="1" x14ac:dyDescent="0.3">
      <c r="A31" s="415" t="str">
        <f>A8</f>
        <v>6F35_Solenoid_Pack</v>
      </c>
      <c r="B31" s="416"/>
      <c r="C31" s="416"/>
      <c r="D31" s="416"/>
      <c r="E31" s="416"/>
      <c r="F31" s="416" t="str">
        <f>F8</f>
        <v>CV6Z-7G391-A</v>
      </c>
      <c r="G31" s="416"/>
      <c r="H31" s="416"/>
      <c r="I31" s="416"/>
      <c r="J31" s="420">
        <f>J8</f>
        <v>1000000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100000</v>
      </c>
      <c r="R31" s="417"/>
      <c r="S31" s="417"/>
      <c r="T31" s="418">
        <f>T8</f>
        <v>1100000</v>
      </c>
      <c r="U31" s="419"/>
    </row>
    <row r="32" spans="1:21" ht="15.6" customHeight="1" x14ac:dyDescent="0.3">
      <c r="A32" s="410">
        <f t="shared" ref="A32:A38" si="0">A9</f>
        <v>0</v>
      </c>
      <c r="B32" s="411"/>
      <c r="C32" s="411"/>
      <c r="D32" s="411"/>
      <c r="E32" s="411"/>
      <c r="F32" s="411">
        <f t="shared" ref="F32:F38" si="1">F9</f>
        <v>0</v>
      </c>
      <c r="G32" s="411"/>
      <c r="H32" s="411"/>
      <c r="I32" s="411"/>
      <c r="J32" s="421">
        <f t="shared" ref="J32:J38" si="2">J9</f>
        <v>0</v>
      </c>
      <c r="K32" s="421"/>
      <c r="L32" s="421"/>
      <c r="M32" s="421"/>
      <c r="N32" s="421"/>
      <c r="O32" s="421">
        <f t="shared" ref="O32:O38" si="3">O9</f>
        <v>0</v>
      </c>
      <c r="P32" s="421"/>
      <c r="Q32" s="412">
        <f t="shared" ref="Q32:Q38" si="4">Q9</f>
        <v>0</v>
      </c>
      <c r="R32" s="412"/>
      <c r="S32" s="412"/>
      <c r="T32" s="413">
        <f t="shared" ref="T32:T38" si="5">T9</f>
        <v>0</v>
      </c>
      <c r="U32" s="414"/>
    </row>
    <row r="33" spans="1:21" ht="15.6" customHeight="1" x14ac:dyDescent="0.3">
      <c r="A33" s="410">
        <f t="shared" si="0"/>
        <v>0</v>
      </c>
      <c r="B33" s="411"/>
      <c r="C33" s="411"/>
      <c r="D33" s="411"/>
      <c r="E33" s="411"/>
      <c r="F33" s="411">
        <f t="shared" si="1"/>
        <v>0</v>
      </c>
      <c r="G33" s="411"/>
      <c r="H33" s="411"/>
      <c r="I33" s="411"/>
      <c r="J33" s="421">
        <f t="shared" si="2"/>
        <v>0</v>
      </c>
      <c r="K33" s="421"/>
      <c r="L33" s="421"/>
      <c r="M33" s="421"/>
      <c r="N33" s="421"/>
      <c r="O33" s="421">
        <f t="shared" si="3"/>
        <v>0</v>
      </c>
      <c r="P33" s="421"/>
      <c r="Q33" s="412">
        <f t="shared" si="4"/>
        <v>0</v>
      </c>
      <c r="R33" s="412"/>
      <c r="S33" s="412"/>
      <c r="T33" s="413">
        <f t="shared" si="5"/>
        <v>0</v>
      </c>
      <c r="U33" s="414"/>
    </row>
    <row r="34" spans="1:21" ht="15.6" customHeight="1" x14ac:dyDescent="0.3">
      <c r="A34" s="410">
        <f t="shared" si="0"/>
        <v>0</v>
      </c>
      <c r="B34" s="411"/>
      <c r="C34" s="411"/>
      <c r="D34" s="411"/>
      <c r="E34" s="411"/>
      <c r="F34" s="411">
        <f t="shared" si="1"/>
        <v>0</v>
      </c>
      <c r="G34" s="411"/>
      <c r="H34" s="411"/>
      <c r="I34" s="411"/>
      <c r="J34" s="421">
        <f t="shared" si="2"/>
        <v>0</v>
      </c>
      <c r="K34" s="421"/>
      <c r="L34" s="421"/>
      <c r="M34" s="421"/>
      <c r="N34" s="421"/>
      <c r="O34" s="421">
        <f t="shared" si="3"/>
        <v>0</v>
      </c>
      <c r="P34" s="421"/>
      <c r="Q34" s="412">
        <f t="shared" si="4"/>
        <v>0</v>
      </c>
      <c r="R34" s="412"/>
      <c r="S34" s="412"/>
      <c r="T34" s="413">
        <f t="shared" si="5"/>
        <v>0</v>
      </c>
      <c r="U34" s="414"/>
    </row>
    <row r="35" spans="1:21" ht="15.6" customHeight="1" x14ac:dyDescent="0.3">
      <c r="A35" s="410">
        <f t="shared" si="0"/>
        <v>0</v>
      </c>
      <c r="B35" s="411"/>
      <c r="C35" s="411"/>
      <c r="D35" s="411"/>
      <c r="E35" s="411"/>
      <c r="F35" s="411">
        <f t="shared" si="1"/>
        <v>0</v>
      </c>
      <c r="G35" s="411"/>
      <c r="H35" s="411"/>
      <c r="I35" s="411"/>
      <c r="J35" s="421">
        <f t="shared" si="2"/>
        <v>0</v>
      </c>
      <c r="K35" s="421"/>
      <c r="L35" s="421"/>
      <c r="M35" s="421"/>
      <c r="N35" s="421"/>
      <c r="O35" s="421">
        <f t="shared" si="3"/>
        <v>0</v>
      </c>
      <c r="P35" s="421"/>
      <c r="Q35" s="412">
        <f t="shared" si="4"/>
        <v>0</v>
      </c>
      <c r="R35" s="412"/>
      <c r="S35" s="412"/>
      <c r="T35" s="413">
        <f t="shared" si="5"/>
        <v>0</v>
      </c>
      <c r="U35" s="414"/>
    </row>
    <row r="36" spans="1:21" ht="15.6" customHeight="1" x14ac:dyDescent="0.3">
      <c r="A36" s="410">
        <f t="shared" si="0"/>
        <v>0</v>
      </c>
      <c r="B36" s="411"/>
      <c r="C36" s="411"/>
      <c r="D36" s="411"/>
      <c r="E36" s="411"/>
      <c r="F36" s="411">
        <f t="shared" si="1"/>
        <v>0</v>
      </c>
      <c r="G36" s="411"/>
      <c r="H36" s="411"/>
      <c r="I36" s="411"/>
      <c r="J36" s="421">
        <f t="shared" si="2"/>
        <v>0</v>
      </c>
      <c r="K36" s="421"/>
      <c r="L36" s="421"/>
      <c r="M36" s="421"/>
      <c r="N36" s="421"/>
      <c r="O36" s="421">
        <f t="shared" si="3"/>
        <v>0</v>
      </c>
      <c r="P36" s="421"/>
      <c r="Q36" s="412">
        <f t="shared" si="4"/>
        <v>0</v>
      </c>
      <c r="R36" s="412"/>
      <c r="S36" s="412"/>
      <c r="T36" s="413">
        <f t="shared" si="5"/>
        <v>0</v>
      </c>
      <c r="U36" s="414"/>
    </row>
    <row r="37" spans="1:21" ht="15.6" customHeight="1" x14ac:dyDescent="0.3">
      <c r="A37" s="410">
        <f t="shared" si="0"/>
        <v>0</v>
      </c>
      <c r="B37" s="411"/>
      <c r="C37" s="411"/>
      <c r="D37" s="411"/>
      <c r="E37" s="411"/>
      <c r="F37" s="411">
        <f t="shared" si="1"/>
        <v>0</v>
      </c>
      <c r="G37" s="411"/>
      <c r="H37" s="411"/>
      <c r="I37" s="411"/>
      <c r="J37" s="421">
        <f t="shared" si="2"/>
        <v>0</v>
      </c>
      <c r="K37" s="421"/>
      <c r="L37" s="421"/>
      <c r="M37" s="421"/>
      <c r="N37" s="421"/>
      <c r="O37" s="421">
        <f t="shared" si="3"/>
        <v>0</v>
      </c>
      <c r="P37" s="421"/>
      <c r="Q37" s="412">
        <f t="shared" si="4"/>
        <v>0</v>
      </c>
      <c r="R37" s="412"/>
      <c r="S37" s="412"/>
      <c r="T37" s="413">
        <f t="shared" si="5"/>
        <v>0</v>
      </c>
      <c r="U37" s="414"/>
    </row>
    <row r="38" spans="1:21" ht="15.6" customHeight="1" thickBot="1" x14ac:dyDescent="0.35">
      <c r="A38" s="422">
        <f t="shared" si="0"/>
        <v>0</v>
      </c>
      <c r="B38" s="423"/>
      <c r="C38" s="423"/>
      <c r="D38" s="423"/>
      <c r="E38" s="423"/>
      <c r="F38" s="423">
        <f t="shared" si="1"/>
        <v>0</v>
      </c>
      <c r="G38" s="423"/>
      <c r="H38" s="423"/>
      <c r="I38" s="423"/>
      <c r="J38" s="427">
        <f t="shared" si="2"/>
        <v>0</v>
      </c>
      <c r="K38" s="427"/>
      <c r="L38" s="427"/>
      <c r="M38" s="427"/>
      <c r="N38" s="427"/>
      <c r="O38" s="427">
        <f t="shared" si="3"/>
        <v>0</v>
      </c>
      <c r="P38" s="427"/>
      <c r="Q38" s="424">
        <f t="shared" si="4"/>
        <v>0</v>
      </c>
      <c r="R38" s="424"/>
      <c r="S38" s="424"/>
      <c r="T38" s="425">
        <f t="shared" si="5"/>
        <v>0</v>
      </c>
      <c r="U38" s="426"/>
    </row>
    <row r="39" spans="1:21" ht="15" customHeight="1" thickTop="1" x14ac:dyDescent="0.3">
      <c r="A39" s="380" t="s">
        <v>2310</v>
      </c>
      <c r="B39" s="381"/>
      <c r="C39" s="381"/>
      <c r="D39" s="381"/>
      <c r="E39" s="382"/>
      <c r="F39" s="389">
        <f>F16</f>
        <v>0</v>
      </c>
      <c r="G39" s="390"/>
      <c r="H39" s="390"/>
      <c r="I39" s="390"/>
      <c r="J39" s="390"/>
      <c r="K39" s="390"/>
      <c r="L39" s="390"/>
      <c r="M39" s="390"/>
      <c r="N39" s="390"/>
      <c r="O39" s="390"/>
      <c r="P39" s="390"/>
      <c r="Q39" s="390"/>
      <c r="R39" s="390"/>
      <c r="S39" s="390"/>
      <c r="T39" s="390"/>
      <c r="U39" s="391"/>
    </row>
    <row r="40" spans="1:21" ht="15" customHeight="1" x14ac:dyDescent="0.3">
      <c r="A40" s="383"/>
      <c r="B40" s="384"/>
      <c r="C40" s="384"/>
      <c r="D40" s="384"/>
      <c r="E40" s="385"/>
      <c r="F40" s="392"/>
      <c r="G40" s="393"/>
      <c r="H40" s="393"/>
      <c r="I40" s="393"/>
      <c r="J40" s="393"/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4"/>
    </row>
    <row r="41" spans="1:21" ht="15" customHeight="1" x14ac:dyDescent="0.3">
      <c r="A41" s="383"/>
      <c r="B41" s="384"/>
      <c r="C41" s="384"/>
      <c r="D41" s="384"/>
      <c r="E41" s="385"/>
      <c r="F41" s="392"/>
      <c r="G41" s="393"/>
      <c r="H41" s="393"/>
      <c r="I41" s="393"/>
      <c r="J41" s="393"/>
      <c r="K41" s="393"/>
      <c r="L41" s="393"/>
      <c r="M41" s="393"/>
      <c r="N41" s="393"/>
      <c r="O41" s="393"/>
      <c r="P41" s="393"/>
      <c r="Q41" s="393"/>
      <c r="R41" s="393"/>
      <c r="S41" s="393"/>
      <c r="T41" s="393"/>
      <c r="U41" s="394"/>
    </row>
    <row r="42" spans="1:21" ht="15" customHeight="1" x14ac:dyDescent="0.3">
      <c r="A42" s="386"/>
      <c r="B42" s="387"/>
      <c r="C42" s="387"/>
      <c r="D42" s="387"/>
      <c r="E42" s="388"/>
      <c r="F42" s="395"/>
      <c r="G42" s="396"/>
      <c r="H42" s="396"/>
      <c r="I42" s="396"/>
      <c r="J42" s="396"/>
      <c r="K42" s="396"/>
      <c r="L42" s="396"/>
      <c r="M42" s="396"/>
      <c r="N42" s="396"/>
      <c r="O42" s="396"/>
      <c r="P42" s="396"/>
      <c r="Q42" s="396"/>
      <c r="R42" s="396"/>
      <c r="S42" s="396"/>
      <c r="T42" s="396"/>
      <c r="U42" s="397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404">
        <f>F20</f>
        <v>-0.300000000745058</v>
      </c>
      <c r="G43" s="404"/>
      <c r="H43" s="404"/>
      <c r="I43" s="405"/>
      <c r="J43" s="400">
        <f>J20</f>
        <v>1000000</v>
      </c>
      <c r="K43" s="401"/>
      <c r="L43" s="401"/>
      <c r="M43" s="401"/>
      <c r="N43" s="402"/>
      <c r="O43" s="438">
        <f>O20</f>
        <v>1</v>
      </c>
      <c r="P43" s="438"/>
      <c r="Q43" s="403">
        <f>Q20</f>
        <v>100000</v>
      </c>
      <c r="R43" s="404"/>
      <c r="S43" s="404"/>
      <c r="T43" s="404">
        <f>T20</f>
        <v>1100000</v>
      </c>
      <c r="U43" s="406"/>
    </row>
    <row r="44" spans="1:21" ht="20.100000000000001" customHeight="1" thickBot="1" x14ac:dyDescent="0.35">
      <c r="A44" s="428" t="s">
        <v>90</v>
      </c>
      <c r="B44" s="429"/>
      <c r="C44" s="429"/>
      <c r="D44" s="429"/>
      <c r="E44" s="429"/>
      <c r="F44" s="430">
        <f>F21</f>
        <v>1099999.6999999993</v>
      </c>
      <c r="G44" s="430"/>
      <c r="H44" s="430"/>
      <c r="I44" s="431"/>
      <c r="J44" s="432" t="s">
        <v>965</v>
      </c>
      <c r="K44" s="429"/>
      <c r="L44" s="433" t="str">
        <f>T27</f>
        <v>장효주</v>
      </c>
      <c r="M44" s="433"/>
      <c r="N44" s="433"/>
      <c r="O44" s="432" t="s">
        <v>64</v>
      </c>
      <c r="P44" s="434"/>
      <c r="Q44" s="435" t="str">
        <f>Q21</f>
        <v>한국오토(일산)</v>
      </c>
      <c r="R44" s="436"/>
      <c r="S44" s="436"/>
      <c r="T44" s="436"/>
      <c r="U44" s="43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1000000</v>
      </c>
      <c r="H1" s="107">
        <f>SUM(H2:H2)</f>
        <v>1</v>
      </c>
      <c r="I1" s="107">
        <f>SUM(I2:I2)</f>
        <v>100000</v>
      </c>
      <c r="J1" s="107">
        <f>SUM(J2:J2)</f>
        <v>1100000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4514</v>
      </c>
      <c r="C2" s="47" t="s">
        <v>1580</v>
      </c>
      <c r="D2" s="290" t="s">
        <v>1946</v>
      </c>
      <c r="E2" t="s">
        <v>3044</v>
      </c>
      <c r="F2" s="290" t="s">
        <v>1946</v>
      </c>
      <c r="G2">
        <v>1000000</v>
      </c>
      <c r="H2">
        <v>1</v>
      </c>
      <c r="I2" s="226">
        <v>100000</v>
      </c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3" t="s">
        <v>49</v>
      </c>
      <c r="C4" s="44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5" t="s">
        <v>87</v>
      </c>
      <c r="C28" s="446"/>
      <c r="D28" s="446"/>
      <c r="E28" s="447"/>
      <c r="F28" s="446"/>
      <c r="G28" s="44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1" t="s">
        <v>1552</v>
      </c>
      <c r="F6" s="451"/>
      <c r="G6" s="451"/>
      <c r="H6" s="451"/>
      <c r="I6" s="451"/>
      <c r="J6" s="451"/>
      <c r="K6" s="451"/>
    </row>
    <row r="7" spans="5:11" x14ac:dyDescent="0.3"/>
    <row r="8" spans="5:11" x14ac:dyDescent="0.3"/>
    <row r="9" spans="5:11" x14ac:dyDescent="0.3">
      <c r="G9" s="448"/>
      <c r="H9" s="448"/>
      <c r="I9" s="448"/>
      <c r="J9" s="448"/>
    </row>
    <row r="10" spans="5:11" ht="33" customHeight="1" x14ac:dyDescent="0.3">
      <c r="F10" s="117"/>
      <c r="G10" s="449"/>
      <c r="H10" s="450"/>
      <c r="I10" s="450"/>
      <c r="J10" s="450"/>
    </row>
    <row r="11" spans="5:11" x14ac:dyDescent="0.3"/>
    <row r="12" spans="5:11" ht="32.25" customHeight="1" x14ac:dyDescent="0.3">
      <c r="F12" s="118"/>
      <c r="G12" s="449" t="s">
        <v>1553</v>
      </c>
      <c r="H12" s="450"/>
      <c r="I12" s="450"/>
      <c r="J12" s="45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429"/>
  <sheetViews>
    <sheetView workbookViewId="0">
      <pane xSplit="1" ySplit="1" topLeftCell="B2405" activePane="bottomRight" state="frozen"/>
      <selection activeCell="N26" sqref="N26"/>
      <selection pane="topRight" activeCell="N26" sqref="N26"/>
      <selection pane="bottomLeft" activeCell="N26" sqref="N26"/>
      <selection pane="bottomRight" activeCell="E2428" sqref="E2428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2430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4374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4375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4374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4375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4375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4375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4375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3657</v>
      </c>
      <c r="E196" s="292" t="s">
        <v>1853</v>
      </c>
      <c r="F196" s="269" t="s">
        <v>3657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4375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4375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4375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3657</v>
      </c>
      <c r="E236" s="292" t="s">
        <v>1853</v>
      </c>
      <c r="F236" s="269" t="s">
        <v>3657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4375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4375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4375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4375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4375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4375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4375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4375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4024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4024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4024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4024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4024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3475</v>
      </c>
      <c r="E1430" s="292" t="s">
        <v>3476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3475</v>
      </c>
      <c r="E1431" s="292" t="s">
        <v>3477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3475</v>
      </c>
      <c r="E1432" s="292" t="s">
        <v>3478</v>
      </c>
      <c r="F1432" s="269" t="s">
        <v>3479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3475</v>
      </c>
      <c r="E1433" s="292" t="s">
        <v>3480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3475</v>
      </c>
      <c r="E1434" s="292" t="s">
        <v>3481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3475</v>
      </c>
      <c r="E1453" s="292" t="s">
        <v>3482</v>
      </c>
      <c r="F1453" s="269" t="s">
        <v>3483</v>
      </c>
      <c r="G1453" s="265">
        <v>800000</v>
      </c>
      <c r="H1453" s="269">
        <v>1</v>
      </c>
      <c r="K1453" s="265">
        <v>800000</v>
      </c>
      <c r="M1453" s="269" t="s">
        <v>3484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3438</v>
      </c>
      <c r="E1489" s="292" t="s">
        <v>3439</v>
      </c>
      <c r="F1489" s="269" t="s">
        <v>3440</v>
      </c>
      <c r="G1489" s="265">
        <v>1850000</v>
      </c>
      <c r="H1489" s="269">
        <v>1</v>
      </c>
      <c r="J1489" s="266" t="s">
        <v>3441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3605</v>
      </c>
      <c r="E1490" s="292" t="s">
        <v>3606</v>
      </c>
      <c r="F1490" s="269" t="s">
        <v>3607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3605</v>
      </c>
      <c r="E1493" s="292" t="s">
        <v>3608</v>
      </c>
      <c r="G1493" s="265">
        <v>150000</v>
      </c>
      <c r="H1493" s="269">
        <v>1</v>
      </c>
      <c r="J1493" s="266" t="s">
        <v>3609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3421</v>
      </c>
      <c r="E1497" s="292" t="s">
        <v>3422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3407</v>
      </c>
      <c r="F1505" s="269" t="s">
        <v>3406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3397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3397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3423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3424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3425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3426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3429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3432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3443</v>
      </c>
      <c r="E1530" s="292" t="s">
        <v>4024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3443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3397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3450</v>
      </c>
      <c r="E1539" s="292" t="s">
        <v>3457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3450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3450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3450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3460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3453</v>
      </c>
      <c r="E1544" s="292" t="s">
        <v>3462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3450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3453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3464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3457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3457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3470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3457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3510</v>
      </c>
      <c r="E1567" s="292" t="s">
        <v>3511</v>
      </c>
      <c r="G1567" s="265">
        <v>1100000</v>
      </c>
      <c r="H1567" s="269">
        <v>1</v>
      </c>
      <c r="J1567" s="266" t="s">
        <v>3512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3498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3651</v>
      </c>
      <c r="E1578" s="292" t="s">
        <v>3653</v>
      </c>
      <c r="F1578" s="269" t="s">
        <v>3654</v>
      </c>
      <c r="G1578" s="265">
        <v>150000</v>
      </c>
      <c r="H1578" s="269">
        <v>1</v>
      </c>
      <c r="K1578" s="265">
        <v>150000</v>
      </c>
      <c r="M1578" s="292" t="s">
        <v>3655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3497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3494</v>
      </c>
      <c r="E1581" s="292" t="s">
        <v>3457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3429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3457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3494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3514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3521</v>
      </c>
      <c r="F1608" s="269" t="s">
        <v>3520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3532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3535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3537</v>
      </c>
      <c r="E1623" s="292" t="s">
        <v>3538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3535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3541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3550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3457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3457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3553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3565</v>
      </c>
      <c r="E1658" s="292" t="s">
        <v>3457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3457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3457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3575</v>
      </c>
      <c r="F1675" s="269" t="s">
        <v>3585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3442</v>
      </c>
      <c r="E1683" s="292" t="s">
        <v>3587</v>
      </c>
      <c r="F1683" s="269" t="s">
        <v>3586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3584</v>
      </c>
      <c r="F1685" s="269" t="s">
        <v>3583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3575</v>
      </c>
      <c r="F1686" s="269" t="s">
        <v>3585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3581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3617</v>
      </c>
      <c r="E1692" s="292" t="s">
        <v>3618</v>
      </c>
      <c r="F1692" s="269" t="s">
        <v>3619</v>
      </c>
      <c r="G1692" s="265">
        <v>350000</v>
      </c>
      <c r="H1692" s="269">
        <v>2</v>
      </c>
      <c r="J1692" s="266" t="s">
        <v>3620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3442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3565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3575</v>
      </c>
      <c r="F1701" s="269" t="s">
        <v>3585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3703</v>
      </c>
      <c r="E1714" s="292" t="s">
        <v>3704</v>
      </c>
      <c r="F1714" s="269" t="s">
        <v>3705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3639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3575</v>
      </c>
      <c r="F1732" s="269" t="s">
        <v>3585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3457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3651</v>
      </c>
      <c r="E1746" s="292" t="s">
        <v>3652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3650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3575</v>
      </c>
      <c r="F1749" s="269" t="s">
        <v>3585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3713</v>
      </c>
      <c r="E1768" s="292">
        <v>2703900</v>
      </c>
      <c r="F1768" s="269" t="s">
        <v>3714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3713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3716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3716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3721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3722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3726</v>
      </c>
      <c r="H1775" s="269">
        <v>1</v>
      </c>
      <c r="K1775" s="265">
        <v>0</v>
      </c>
      <c r="M1775" s="292" t="s">
        <v>3727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3733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3735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3740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3742</v>
      </c>
    </row>
    <row r="1786" spans="1:13" x14ac:dyDescent="0.3">
      <c r="A1786" s="271">
        <v>1785</v>
      </c>
      <c r="B1786" s="264">
        <v>45929</v>
      </c>
      <c r="C1786" s="292" t="s">
        <v>3453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3744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4232</v>
      </c>
      <c r="D1791" s="295" t="s">
        <v>4093</v>
      </c>
      <c r="E1791" s="292" t="s">
        <v>4233</v>
      </c>
      <c r="F1791" s="269" t="s">
        <v>4234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4232</v>
      </c>
      <c r="D1792" s="295" t="s">
        <v>4093</v>
      </c>
      <c r="E1792" s="292" t="s">
        <v>4235</v>
      </c>
      <c r="F1792" s="269" t="s">
        <v>4236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4232</v>
      </c>
      <c r="D1793" s="295" t="s">
        <v>4093</v>
      </c>
      <c r="E1793" s="292" t="s">
        <v>4237</v>
      </c>
      <c r="F1793" s="269" t="s">
        <v>4238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3751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3453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3762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3771</v>
      </c>
      <c r="E1810" s="292" t="s">
        <v>3772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3771</v>
      </c>
      <c r="E1811" s="292" t="s">
        <v>3773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3770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3776</v>
      </c>
      <c r="E1819" s="292" t="s">
        <v>3777</v>
      </c>
      <c r="F1819" s="269" t="s">
        <v>3778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3457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3806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3808</v>
      </c>
      <c r="E1827" s="292" t="s">
        <v>3457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3808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3810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3817</v>
      </c>
      <c r="F1834" s="269" t="s">
        <v>3816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3811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3821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3824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3811</v>
      </c>
      <c r="E1838" s="292" t="s">
        <v>3825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3826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3827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3828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3834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3841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3842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3844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3622</v>
      </c>
      <c r="F1855" s="269" t="s">
        <v>3621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4092</v>
      </c>
      <c r="D1856" s="295" t="s">
        <v>4093</v>
      </c>
      <c r="E1856" s="292" t="s">
        <v>4094</v>
      </c>
      <c r="F1856" s="269" t="s">
        <v>4095</v>
      </c>
      <c r="G1856" s="265">
        <v>250000</v>
      </c>
      <c r="H1856" s="269">
        <v>1</v>
      </c>
      <c r="K1856" s="265">
        <v>0</v>
      </c>
      <c r="M1856" s="304" t="s">
        <v>3849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3808</v>
      </c>
      <c r="E1864" s="292" t="s">
        <v>3457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3859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3860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3808</v>
      </c>
      <c r="E1870" s="292" t="s">
        <v>3861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3862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3863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3872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3870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3874</v>
      </c>
    </row>
    <row r="1880" spans="1:15" x14ac:dyDescent="0.3">
      <c r="A1880" s="271">
        <v>1879</v>
      </c>
      <c r="B1880" s="264">
        <v>45943</v>
      </c>
      <c r="C1880" s="292" t="s">
        <v>3876</v>
      </c>
      <c r="E1880" s="292" t="s">
        <v>3457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3457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4222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4221</v>
      </c>
    </row>
    <row r="1884" spans="1:15" x14ac:dyDescent="0.3">
      <c r="A1884" s="271">
        <v>1883</v>
      </c>
      <c r="B1884" s="264">
        <v>45943</v>
      </c>
      <c r="C1884" s="292" t="s">
        <v>3882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3882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3886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3882</v>
      </c>
      <c r="E1888" s="292" t="s">
        <v>3888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3890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3891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3892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3876</v>
      </c>
      <c r="E1892" s="292" t="s">
        <v>3894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4064</v>
      </c>
      <c r="E1894" s="292" t="s">
        <v>4065</v>
      </c>
      <c r="F1894" s="269" t="s">
        <v>4066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4064</v>
      </c>
      <c r="E1895" s="292" t="s">
        <v>4067</v>
      </c>
      <c r="F1895" s="269" t="s">
        <v>4068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3901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3514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3457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3909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3912</v>
      </c>
      <c r="F1909" s="269" t="s">
        <v>3911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3915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4221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4221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4221</v>
      </c>
    </row>
    <row r="1915" spans="1:15" x14ac:dyDescent="0.3">
      <c r="A1915" s="58">
        <v>1915</v>
      </c>
      <c r="B1915" s="264">
        <v>45945</v>
      </c>
      <c r="C1915" s="292" t="s">
        <v>4014</v>
      </c>
      <c r="E1915" s="292" t="s">
        <v>4015</v>
      </c>
      <c r="G1915" s="265">
        <v>1100000</v>
      </c>
      <c r="H1915" s="269">
        <v>1</v>
      </c>
      <c r="J1915" s="266" t="s">
        <v>3512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4014</v>
      </c>
      <c r="E1916" s="292" t="s">
        <v>4016</v>
      </c>
      <c r="F1916" s="269" t="s">
        <v>4017</v>
      </c>
      <c r="G1916" s="265">
        <v>1000000</v>
      </c>
      <c r="H1916" s="269">
        <v>1</v>
      </c>
      <c r="J1916" s="266" t="s">
        <v>4018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3918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3457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3926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3929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3930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3918</v>
      </c>
      <c r="E1929" s="292" t="s">
        <v>3931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3457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3932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3808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3944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3946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3860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3808</v>
      </c>
      <c r="E1938" s="292" t="s">
        <v>3947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3932</v>
      </c>
      <c r="E1939" s="292" t="s">
        <v>3948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3930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3949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3951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3953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3957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3957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4019</v>
      </c>
      <c r="E1954" s="292" t="s">
        <v>4020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3962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3957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3901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3966</v>
      </c>
      <c r="E1960" s="292" t="s">
        <v>3965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3969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3973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3976</v>
      </c>
      <c r="F1970" s="269" t="s">
        <v>3975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3918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3918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3918</v>
      </c>
      <c r="E1974" s="292" t="s">
        <v>3981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4108</v>
      </c>
      <c r="E1976" s="292" t="s">
        <v>4109</v>
      </c>
      <c r="F1976" s="269" t="s">
        <v>4110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3966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3986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3988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3951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4002</v>
      </c>
      <c r="F1991" s="269" t="s">
        <v>4001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4221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4010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3986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3988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3457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4150</v>
      </c>
      <c r="D2026" s="295" t="s">
        <v>4093</v>
      </c>
      <c r="E2026" s="292" t="s">
        <v>4151</v>
      </c>
      <c r="F2026" s="269" t="s">
        <v>4152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4130</v>
      </c>
      <c r="D2027" s="295" t="s">
        <v>4093</v>
      </c>
      <c r="E2027" s="292" t="s">
        <v>4133</v>
      </c>
      <c r="F2027" s="269" t="s">
        <v>4134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4074</v>
      </c>
      <c r="E2030" s="292" t="s">
        <v>4075</v>
      </c>
      <c r="F2030" s="269" t="s">
        <v>4076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4041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3918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4044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4063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4056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4052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3951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4048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4048</v>
      </c>
      <c r="E2042" s="292" t="s">
        <v>3457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4048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4048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4048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4069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4052</v>
      </c>
      <c r="E2049" s="292" t="s">
        <v>4070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4048</v>
      </c>
      <c r="E2050" s="292" t="s">
        <v>4071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3457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4091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3899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3951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3951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4077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4221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4221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4077</v>
      </c>
      <c r="E2072" s="292" t="s">
        <v>4090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3622</v>
      </c>
      <c r="F2077" s="269" t="s">
        <v>3621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4096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4130</v>
      </c>
      <c r="E2082" s="292" t="s">
        <v>4131</v>
      </c>
      <c r="F2082" s="269" t="s">
        <v>4132</v>
      </c>
      <c r="G2082" s="265">
        <v>1100000</v>
      </c>
      <c r="H2082" s="269">
        <v>1</v>
      </c>
      <c r="J2082" s="266" t="s">
        <v>3512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3457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4096</v>
      </c>
      <c r="E2087" s="292" t="s">
        <v>4107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3929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4111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4162</v>
      </c>
      <c r="D2090" s="295" t="s">
        <v>4093</v>
      </c>
      <c r="E2090" s="292" t="s">
        <v>4151</v>
      </c>
      <c r="F2090" s="269" t="s">
        <v>4152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4116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4117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4121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3514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4052</v>
      </c>
      <c r="E2102" s="292" t="s">
        <v>3214</v>
      </c>
      <c r="F2102" s="269" t="s">
        <v>3514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4052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4113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4221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4221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4221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4129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4031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4135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4139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4136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3733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4145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4140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4141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4052</v>
      </c>
      <c r="E2120" s="292" t="s">
        <v>4143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4196</v>
      </c>
      <c r="D2121" s="295" t="s">
        <v>4093</v>
      </c>
      <c r="E2121" s="292" t="s">
        <v>4197</v>
      </c>
      <c r="F2121" s="269" t="s">
        <v>4198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4154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4113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4200</v>
      </c>
      <c r="D2128" s="295" t="s">
        <v>4093</v>
      </c>
      <c r="E2128" s="292" t="s">
        <v>4201</v>
      </c>
      <c r="F2128" s="269" t="s">
        <v>4202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1300</v>
      </c>
      <c r="E2129" s="292" t="s">
        <v>4164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1443</v>
      </c>
      <c r="E2131" s="292" t="s">
        <v>4165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1925</v>
      </c>
      <c r="E2132" s="292" t="s">
        <v>3930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2251</v>
      </c>
      <c r="E2133" s="292" t="s">
        <v>4166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4154</v>
      </c>
      <c r="E2134" s="292" t="s">
        <v>4167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4168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1535</v>
      </c>
      <c r="E2136" s="292" t="s">
        <v>3775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1393</v>
      </c>
      <c r="E2137" s="292" t="s">
        <v>3770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1571</v>
      </c>
      <c r="E2138" s="292" t="s">
        <v>4169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1799</v>
      </c>
      <c r="E2140" s="292" t="s">
        <v>4024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3899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3657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1438</v>
      </c>
      <c r="E2149" s="292" t="s">
        <v>4180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1389</v>
      </c>
      <c r="E2150" s="292" t="s">
        <v>4181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3194</v>
      </c>
      <c r="E2151" s="292" t="s">
        <v>4182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4183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2251</v>
      </c>
      <c r="D2153" s="295" t="s">
        <v>4186</v>
      </c>
      <c r="E2153" s="292" t="s">
        <v>4184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4187</v>
      </c>
    </row>
    <row r="2154" spans="1:13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3966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3966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4265</v>
      </c>
      <c r="E2161" s="292" t="s">
        <v>4266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1171</v>
      </c>
      <c r="E2162" s="292" t="s">
        <v>4194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3966</v>
      </c>
      <c r="E2163" s="292" t="s">
        <v>4195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1372</v>
      </c>
      <c r="E2164" s="292" t="s">
        <v>4199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4319</v>
      </c>
      <c r="E2165" s="292" t="s">
        <v>4320</v>
      </c>
      <c r="F2165" s="269" t="s">
        <v>4321</v>
      </c>
      <c r="G2165" s="265">
        <v>1500000</v>
      </c>
      <c r="H2165" s="269">
        <v>1</v>
      </c>
      <c r="J2165" s="266" t="s">
        <v>2900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4245</v>
      </c>
      <c r="D2167" s="295" t="s">
        <v>4246</v>
      </c>
      <c r="E2167" s="292" t="s">
        <v>4247</v>
      </c>
      <c r="F2167" s="269" t="s">
        <v>4248</v>
      </c>
      <c r="G2167" s="265">
        <v>50000</v>
      </c>
      <c r="H2167" s="269">
        <v>1</v>
      </c>
      <c r="M2167" s="292" t="s">
        <v>4209</v>
      </c>
    </row>
    <row r="2168" spans="1:13" x14ac:dyDescent="0.3">
      <c r="A2168" s="58">
        <v>2168</v>
      </c>
      <c r="B2168" s="264">
        <v>45966</v>
      </c>
      <c r="C2168" s="292" t="s">
        <v>1300</v>
      </c>
      <c r="E2168" s="292" t="s">
        <v>4210</v>
      </c>
      <c r="F2168" s="269" t="s">
        <v>2392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1716</v>
      </c>
      <c r="E2169" s="292" t="s">
        <v>4210</v>
      </c>
      <c r="F2169" s="269" t="s">
        <v>2392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4217</v>
      </c>
      <c r="E2170" s="292" t="s">
        <v>4218</v>
      </c>
      <c r="F2170" s="269" t="s">
        <v>4219</v>
      </c>
      <c r="G2170" s="265">
        <v>1200000</v>
      </c>
      <c r="H2170" s="269">
        <v>1</v>
      </c>
      <c r="J2170" s="266" t="s">
        <v>2965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4183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1888</v>
      </c>
      <c r="E2176" s="292" t="s">
        <v>4216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2862</v>
      </c>
      <c r="E2177" s="292" t="s">
        <v>4220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1741</v>
      </c>
      <c r="E2178" s="292" t="s">
        <v>3774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3810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2009</v>
      </c>
      <c r="E2182" s="292" t="s">
        <v>4225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2009</v>
      </c>
      <c r="E2185" s="292" t="s">
        <v>4229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1741</v>
      </c>
      <c r="E2186" s="292" t="s">
        <v>3951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1716</v>
      </c>
      <c r="E2190" s="292" t="s">
        <v>4239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1300</v>
      </c>
      <c r="E2191" s="292" t="s">
        <v>4164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4031</v>
      </c>
      <c r="E2192" s="292" t="s">
        <v>4240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4031</v>
      </c>
      <c r="E2194" s="292" t="s">
        <v>1794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4249</v>
      </c>
      <c r="E2199" s="292" t="s">
        <v>4250</v>
      </c>
      <c r="F2199" s="269" t="s">
        <v>4251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2285</v>
      </c>
      <c r="E2200" s="292" t="s">
        <v>4252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1784</v>
      </c>
      <c r="E2201" s="292" t="s">
        <v>4129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4254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4257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1438</v>
      </c>
      <c r="E2206" s="292" t="s">
        <v>3457</v>
      </c>
      <c r="F2206" s="269" t="s">
        <v>1205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2358</v>
      </c>
      <c r="E2209" s="292" t="s">
        <v>4261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2358</v>
      </c>
      <c r="E2210" s="292" t="s">
        <v>4262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3890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1925</v>
      </c>
      <c r="E2212" s="292" t="s">
        <v>4267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1925</v>
      </c>
      <c r="E2213" s="292" t="s">
        <v>4269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1864</v>
      </c>
      <c r="E2215" s="292" t="s">
        <v>4195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4277</v>
      </c>
      <c r="E2218" s="292" t="s">
        <v>4278</v>
      </c>
      <c r="F2218" s="269" t="s">
        <v>4279</v>
      </c>
      <c r="G2218" s="265">
        <v>1200000</v>
      </c>
      <c r="H2218" s="269">
        <v>1</v>
      </c>
      <c r="J2218" s="266" t="s">
        <v>2965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4276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1232</v>
      </c>
      <c r="E2222" s="292" t="s">
        <v>4280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2489</v>
      </c>
      <c r="E2223" s="292" t="s">
        <v>4281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1784</v>
      </c>
      <c r="E2224" s="292" t="s">
        <v>3951</v>
      </c>
      <c r="F2224" s="269" t="s">
        <v>1205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4289</v>
      </c>
    </row>
    <row r="2227" spans="1:13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4291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3587</v>
      </c>
      <c r="F2228" s="269" t="s">
        <v>3586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2603</v>
      </c>
      <c r="E2232" s="292" t="s">
        <v>4297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2765</v>
      </c>
      <c r="E2233" s="292" t="s">
        <v>4298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3282</v>
      </c>
      <c r="E2234" s="292" t="s">
        <v>4299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1225</v>
      </c>
      <c r="E2235" s="292" t="s">
        <v>4300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4183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2358</v>
      </c>
      <c r="E2237" s="292" t="s">
        <v>4301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3457</v>
      </c>
      <c r="F2240" s="269" t="s">
        <v>1205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4383</v>
      </c>
      <c r="E2245" s="292" t="s">
        <v>4384</v>
      </c>
      <c r="F2245" s="269" t="s">
        <v>4385</v>
      </c>
      <c r="G2245" s="265">
        <v>1300000</v>
      </c>
      <c r="H2245" s="269">
        <v>1</v>
      </c>
      <c r="J2245" s="266">
        <v>130000</v>
      </c>
      <c r="K2245" s="265">
        <v>1430000</v>
      </c>
    </row>
    <row r="2246" spans="1:12" x14ac:dyDescent="0.3">
      <c r="A2246" s="58">
        <v>2246</v>
      </c>
      <c r="B2246" s="264">
        <v>45974</v>
      </c>
      <c r="C2246" s="292" t="s">
        <v>4383</v>
      </c>
      <c r="E2246" s="292" t="s">
        <v>4386</v>
      </c>
      <c r="F2246" s="269" t="s">
        <v>4387</v>
      </c>
      <c r="G2246" s="265">
        <v>700000</v>
      </c>
      <c r="H2246" s="269">
        <v>1</v>
      </c>
      <c r="J2246" s="266">
        <v>70000</v>
      </c>
      <c r="K2246" s="265">
        <v>770000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4309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1925</v>
      </c>
      <c r="E2250" s="292" t="s">
        <v>3930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1461</v>
      </c>
      <c r="E2251" s="292" t="s">
        <v>4318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3194</v>
      </c>
      <c r="E2252" s="292" t="s">
        <v>4182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1385</v>
      </c>
      <c r="E2253" s="292" t="s">
        <v>4316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2909</v>
      </c>
      <c r="E2254" s="292" t="s">
        <v>4313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4203</v>
      </c>
      <c r="E2255" s="292" t="s">
        <v>4322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2254</v>
      </c>
      <c r="E2256" s="292" t="s">
        <v>4323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1463</v>
      </c>
      <c r="E2257" s="292" t="s">
        <v>4324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4327</v>
      </c>
    </row>
    <row r="2260" spans="1:13" x14ac:dyDescent="0.3">
      <c r="A2260" s="58">
        <v>2260</v>
      </c>
      <c r="B2260" s="264">
        <v>45975</v>
      </c>
      <c r="C2260" s="292" t="s">
        <v>1590</v>
      </c>
      <c r="E2260" s="292" t="s">
        <v>3457</v>
      </c>
      <c r="F2260" s="269" t="s">
        <v>1205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4331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4257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4333</v>
      </c>
    </row>
    <row r="2266" spans="1:13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1864</v>
      </c>
      <c r="E2271" s="292" t="s">
        <v>3828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3282</v>
      </c>
      <c r="E2272" s="292" t="s">
        <v>4339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1448</v>
      </c>
      <c r="E2273" s="292" t="s">
        <v>4340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2595</v>
      </c>
      <c r="E2274" s="292" t="s">
        <v>4341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1300</v>
      </c>
      <c r="E2275" s="292" t="s">
        <v>4342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1841</v>
      </c>
      <c r="E2276" s="292" t="s">
        <v>3457</v>
      </c>
      <c r="F2276" s="269" t="s">
        <v>1205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4370</v>
      </c>
      <c r="E2279" s="292" t="s">
        <v>4371</v>
      </c>
      <c r="F2279" s="269" t="s">
        <v>4372</v>
      </c>
      <c r="G2279" s="265">
        <v>1000000</v>
      </c>
      <c r="H2279" s="269">
        <v>1</v>
      </c>
      <c r="K2279" s="265">
        <v>1000000</v>
      </c>
    </row>
    <row r="2280" spans="1:12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1799</v>
      </c>
      <c r="E2281" s="292" t="s">
        <v>3457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3282</v>
      </c>
      <c r="E2285" s="292" t="s">
        <v>4347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2" x14ac:dyDescent="0.3">
      <c r="A2289" s="58">
        <v>2289</v>
      </c>
      <c r="B2289" s="264">
        <v>45979</v>
      </c>
      <c r="C2289" s="292" t="s">
        <v>3194</v>
      </c>
      <c r="E2289" s="292" t="s">
        <v>4352</v>
      </c>
      <c r="L2289" s="265">
        <v>-400000</v>
      </c>
    </row>
    <row r="2290" spans="1:12" x14ac:dyDescent="0.3">
      <c r="A2290" s="58">
        <v>2290</v>
      </c>
      <c r="B2290" s="264">
        <v>45979</v>
      </c>
      <c r="C2290" s="292" t="s">
        <v>1300</v>
      </c>
      <c r="E2290" s="292" t="s">
        <v>4164</v>
      </c>
      <c r="L2290" s="265">
        <v>-1200000</v>
      </c>
    </row>
    <row r="2291" spans="1:12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2" x14ac:dyDescent="0.3">
      <c r="A2292" s="58">
        <v>2292</v>
      </c>
      <c r="B2292" s="264">
        <v>45979</v>
      </c>
      <c r="C2292" s="292" t="s">
        <v>1438</v>
      </c>
      <c r="E2292" s="292" t="s">
        <v>4354</v>
      </c>
      <c r="G2292" s="265">
        <v>1700000</v>
      </c>
      <c r="H2292" s="269">
        <v>1</v>
      </c>
      <c r="K2292" s="265">
        <v>1700000</v>
      </c>
    </row>
    <row r="2293" spans="1:12" x14ac:dyDescent="0.3">
      <c r="A2293" s="58">
        <v>2293</v>
      </c>
      <c r="B2293" s="264">
        <v>45979</v>
      </c>
      <c r="C2293" s="292" t="s">
        <v>3397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</row>
    <row r="2294" spans="1:12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</row>
    <row r="2295" spans="1:12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</row>
    <row r="2296" spans="1:12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</row>
    <row r="2297" spans="1:12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</row>
    <row r="2298" spans="1:12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</row>
    <row r="2299" spans="1:12" x14ac:dyDescent="0.3">
      <c r="A2299" s="58">
        <v>2299</v>
      </c>
      <c r="B2299" s="264">
        <v>45979</v>
      </c>
      <c r="C2299" s="292" t="s">
        <v>4361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</row>
    <row r="2300" spans="1:12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2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2" x14ac:dyDescent="0.3">
      <c r="A2302" s="58">
        <v>2302</v>
      </c>
      <c r="B2302" s="264">
        <v>45980</v>
      </c>
      <c r="C2302" s="292" t="s">
        <v>2018</v>
      </c>
      <c r="E2302" s="292" t="s">
        <v>4373</v>
      </c>
      <c r="L2302" s="265">
        <v>-1200000</v>
      </c>
    </row>
    <row r="2303" spans="1:12" x14ac:dyDescent="0.3">
      <c r="A2303" s="58">
        <v>2303</v>
      </c>
      <c r="B2303" s="264">
        <v>45980</v>
      </c>
      <c r="C2303" s="292" t="s">
        <v>3194</v>
      </c>
      <c r="E2303" s="292" t="s">
        <v>4182</v>
      </c>
      <c r="L2303" s="265">
        <v>-1700000</v>
      </c>
    </row>
    <row r="2304" spans="1:12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3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</row>
    <row r="2306" spans="1:13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</row>
    <row r="2307" spans="1:13" x14ac:dyDescent="0.3">
      <c r="A2307" s="58">
        <v>2307</v>
      </c>
      <c r="B2307" s="264">
        <v>45980</v>
      </c>
      <c r="C2307" s="292" t="s">
        <v>2489</v>
      </c>
      <c r="E2307" s="292" t="s">
        <v>3457</v>
      </c>
      <c r="F2307" s="269" t="s">
        <v>1205</v>
      </c>
      <c r="G2307" s="265">
        <v>550000</v>
      </c>
      <c r="H2307" s="269">
        <v>1</v>
      </c>
      <c r="K2307" s="265">
        <v>550000</v>
      </c>
    </row>
    <row r="2308" spans="1:13" x14ac:dyDescent="0.3">
      <c r="A2308" s="58">
        <v>2308</v>
      </c>
      <c r="B2308" s="264">
        <v>45980</v>
      </c>
      <c r="C2308" s="292" t="s">
        <v>4366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</row>
    <row r="2309" spans="1:13" x14ac:dyDescent="0.3">
      <c r="A2309" s="58">
        <v>2309</v>
      </c>
      <c r="B2309" s="264">
        <v>45980</v>
      </c>
      <c r="C2309" s="292" t="s">
        <v>4366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</row>
    <row r="2310" spans="1:13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</row>
    <row r="2311" spans="1:13" x14ac:dyDescent="0.3">
      <c r="A2311" s="58">
        <v>2311</v>
      </c>
      <c r="B2311" s="264">
        <v>45980</v>
      </c>
      <c r="C2311" s="292" t="s">
        <v>4366</v>
      </c>
      <c r="E2311" s="292" t="s">
        <v>4381</v>
      </c>
      <c r="L2311" s="265">
        <v>-1705000</v>
      </c>
    </row>
    <row r="2312" spans="1:13" x14ac:dyDescent="0.3">
      <c r="A2312" s="58">
        <v>2312</v>
      </c>
      <c r="B2312" s="264">
        <v>45980</v>
      </c>
      <c r="C2312" s="292" t="s">
        <v>2611</v>
      </c>
      <c r="E2312" s="292" t="s">
        <v>3886</v>
      </c>
      <c r="L2312" s="265">
        <v>-1760000</v>
      </c>
    </row>
    <row r="2313" spans="1:13" x14ac:dyDescent="0.3">
      <c r="A2313" s="58">
        <v>2313</v>
      </c>
      <c r="B2313" s="264">
        <v>45980</v>
      </c>
      <c r="C2313" s="292" t="s">
        <v>4457</v>
      </c>
      <c r="E2313" s="292" t="s">
        <v>4458</v>
      </c>
      <c r="F2313" s="269" t="s">
        <v>4459</v>
      </c>
      <c r="G2313" s="265">
        <v>1300000</v>
      </c>
      <c r="H2313" s="269">
        <v>1</v>
      </c>
      <c r="J2313" s="266">
        <v>130000</v>
      </c>
      <c r="K2313" s="265">
        <v>1430000</v>
      </c>
    </row>
    <row r="2314" spans="1:13" x14ac:dyDescent="0.3">
      <c r="A2314" s="58">
        <v>2314</v>
      </c>
      <c r="B2314" s="264">
        <v>45981</v>
      </c>
      <c r="C2314" s="292" t="s">
        <v>4302</v>
      </c>
      <c r="E2314" s="292" t="s">
        <v>4388</v>
      </c>
      <c r="L2314" s="265">
        <v>-2200000</v>
      </c>
    </row>
    <row r="2315" spans="1:13" x14ac:dyDescent="0.3">
      <c r="A2315" s="58">
        <v>2315</v>
      </c>
      <c r="B2315" s="264">
        <v>45981</v>
      </c>
      <c r="C2315" s="292" t="s">
        <v>3397</v>
      </c>
      <c r="E2315" s="292" t="s">
        <v>4389</v>
      </c>
      <c r="L2315" s="265">
        <v>-1000000</v>
      </c>
    </row>
    <row r="2316" spans="1:13" x14ac:dyDescent="0.3">
      <c r="A2316" s="58">
        <v>2316</v>
      </c>
      <c r="B2316" s="264">
        <v>45981</v>
      </c>
      <c r="C2316" s="292" t="s">
        <v>1590</v>
      </c>
      <c r="E2316" s="292" t="s">
        <v>4390</v>
      </c>
      <c r="L2316" s="265">
        <v>-800000</v>
      </c>
    </row>
    <row r="2317" spans="1:13" x14ac:dyDescent="0.3">
      <c r="A2317" s="58">
        <v>2317</v>
      </c>
      <c r="B2317" s="264">
        <v>45981</v>
      </c>
      <c r="C2317" s="292" t="s">
        <v>1438</v>
      </c>
      <c r="E2317" s="292" t="s">
        <v>2683</v>
      </c>
      <c r="F2317" s="269" t="s">
        <v>2682</v>
      </c>
      <c r="G2317" s="265">
        <v>500000</v>
      </c>
      <c r="H2317" s="269">
        <v>1</v>
      </c>
      <c r="K2317" s="265">
        <v>500000</v>
      </c>
    </row>
    <row r="2318" spans="1:13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3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</row>
    <row r="2320" spans="1:13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4406</v>
      </c>
    </row>
    <row r="2321" spans="1:12" x14ac:dyDescent="0.3">
      <c r="A2321" s="58">
        <v>2321</v>
      </c>
      <c r="B2321" s="264">
        <v>45982</v>
      </c>
      <c r="C2321" s="292" t="s">
        <v>1574</v>
      </c>
      <c r="E2321" s="292" t="s">
        <v>3953</v>
      </c>
      <c r="L2321" s="265">
        <v>-3300000</v>
      </c>
    </row>
    <row r="2322" spans="1:12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2" x14ac:dyDescent="0.3">
      <c r="A2323" s="58">
        <v>2323</v>
      </c>
      <c r="B2323" s="264">
        <v>45982</v>
      </c>
      <c r="C2323" s="292" t="s">
        <v>2765</v>
      </c>
      <c r="E2323" s="292" t="s">
        <v>3457</v>
      </c>
      <c r="F2323" s="269" t="s">
        <v>1205</v>
      </c>
      <c r="G2323" s="265">
        <v>550000</v>
      </c>
      <c r="H2323" s="269">
        <v>1</v>
      </c>
      <c r="K2323" s="265">
        <v>550000</v>
      </c>
    </row>
    <row r="2324" spans="1:12" x14ac:dyDescent="0.3">
      <c r="A2324" s="58">
        <v>2324</v>
      </c>
      <c r="B2324" s="264">
        <v>45982</v>
      </c>
      <c r="C2324" s="292" t="s">
        <v>3282</v>
      </c>
      <c r="E2324" s="292" t="s">
        <v>4411</v>
      </c>
      <c r="G2324" s="265">
        <v>270000</v>
      </c>
      <c r="H2324" s="269">
        <v>1</v>
      </c>
      <c r="K2324" s="265">
        <v>270000</v>
      </c>
    </row>
    <row r="2325" spans="1:12" x14ac:dyDescent="0.3">
      <c r="A2325" s="58">
        <v>2325</v>
      </c>
      <c r="B2325" s="264">
        <v>45982</v>
      </c>
      <c r="C2325" s="292" t="s">
        <v>1385</v>
      </c>
      <c r="E2325" s="292" t="s">
        <v>3457</v>
      </c>
      <c r="F2325" s="269" t="s">
        <v>1205</v>
      </c>
      <c r="G2325" s="265">
        <v>550000</v>
      </c>
      <c r="H2325" s="269">
        <v>1</v>
      </c>
      <c r="K2325" s="265">
        <v>550000</v>
      </c>
    </row>
    <row r="2326" spans="1:12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</row>
    <row r="2327" spans="1:12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</row>
    <row r="2328" spans="1:12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</row>
    <row r="2329" spans="1:12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</row>
    <row r="2330" spans="1:12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</row>
    <row r="2331" spans="1:12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</row>
    <row r="2332" spans="1:12" x14ac:dyDescent="0.3">
      <c r="A2332" s="58">
        <v>2332</v>
      </c>
      <c r="B2332" s="264">
        <v>45982</v>
      </c>
      <c r="C2332" s="292" t="s">
        <v>2765</v>
      </c>
      <c r="E2332" s="292" t="s">
        <v>4298</v>
      </c>
      <c r="L2332" s="265">
        <v>-550000</v>
      </c>
    </row>
    <row r="2333" spans="1:12" x14ac:dyDescent="0.3">
      <c r="A2333" s="58">
        <v>2333</v>
      </c>
      <c r="B2333" s="264">
        <v>45982</v>
      </c>
      <c r="C2333" s="292" t="s">
        <v>3282</v>
      </c>
      <c r="E2333" s="292" t="s">
        <v>4339</v>
      </c>
      <c r="L2333" s="265">
        <v>-270000</v>
      </c>
    </row>
    <row r="2334" spans="1:12" x14ac:dyDescent="0.3">
      <c r="A2334" s="58">
        <v>2334</v>
      </c>
      <c r="B2334" s="264">
        <v>45982</v>
      </c>
      <c r="C2334" s="292" t="s">
        <v>4361</v>
      </c>
      <c r="E2334" s="292" t="s">
        <v>4416</v>
      </c>
      <c r="L2334" s="265">
        <v>-1300000</v>
      </c>
    </row>
    <row r="2335" spans="1:12" x14ac:dyDescent="0.3">
      <c r="A2335" s="58">
        <v>2335</v>
      </c>
      <c r="B2335" s="264">
        <v>45982</v>
      </c>
      <c r="C2335" s="292" t="s">
        <v>1488</v>
      </c>
      <c r="E2335" s="292" t="s">
        <v>4136</v>
      </c>
      <c r="L2335" s="265">
        <v>-150000</v>
      </c>
    </row>
    <row r="2336" spans="1:12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3" x14ac:dyDescent="0.3">
      <c r="A2337" s="58">
        <v>2337</v>
      </c>
      <c r="B2337" s="264">
        <v>45983</v>
      </c>
      <c r="C2337" s="292" t="s">
        <v>1574</v>
      </c>
      <c r="E2337" s="292" t="s">
        <v>3953</v>
      </c>
      <c r="L2337" s="265">
        <v>-2200000</v>
      </c>
    </row>
    <row r="2338" spans="1:13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</row>
    <row r="2339" spans="1:13" x14ac:dyDescent="0.3">
      <c r="A2339" s="58">
        <v>2339</v>
      </c>
      <c r="B2339" s="264">
        <v>45985</v>
      </c>
      <c r="C2339" s="292" t="s">
        <v>3535</v>
      </c>
      <c r="E2339" s="292" t="s">
        <v>3457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</row>
    <row r="2340" spans="1:13" x14ac:dyDescent="0.3">
      <c r="A2340" s="58">
        <v>2340</v>
      </c>
      <c r="B2340" s="264">
        <v>45985</v>
      </c>
      <c r="C2340" s="292" t="s">
        <v>1393</v>
      </c>
      <c r="E2340" s="292" t="s">
        <v>2826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4427</v>
      </c>
    </row>
    <row r="2341" spans="1:13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4428</v>
      </c>
    </row>
    <row r="2342" spans="1:13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2672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4430</v>
      </c>
    </row>
    <row r="2343" spans="1:13" x14ac:dyDescent="0.3">
      <c r="A2343" s="58">
        <v>2343</v>
      </c>
      <c r="B2343" s="264">
        <v>45985</v>
      </c>
      <c r="C2343" s="292" t="s">
        <v>4457</v>
      </c>
      <c r="E2343" s="292" t="s">
        <v>4460</v>
      </c>
      <c r="F2343" s="269" t="s">
        <v>4461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4462</v>
      </c>
    </row>
    <row r="2344" spans="1:13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</row>
    <row r="2345" spans="1:13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4434</v>
      </c>
    </row>
    <row r="2346" spans="1:13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4436</v>
      </c>
    </row>
    <row r="2347" spans="1:13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4438</v>
      </c>
    </row>
    <row r="2348" spans="1:13" x14ac:dyDescent="0.3">
      <c r="A2348" s="58">
        <v>2348</v>
      </c>
      <c r="B2348" s="264">
        <v>45985</v>
      </c>
      <c r="C2348" s="292" t="s">
        <v>3282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</row>
    <row r="2349" spans="1:13" x14ac:dyDescent="0.3">
      <c r="A2349" s="58">
        <v>2349</v>
      </c>
      <c r="B2349" s="264">
        <v>45985</v>
      </c>
      <c r="C2349" s="292" t="s">
        <v>3282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</row>
    <row r="2350" spans="1:13" x14ac:dyDescent="0.3">
      <c r="A2350" s="58">
        <v>2350</v>
      </c>
      <c r="B2350" s="264">
        <v>45985</v>
      </c>
      <c r="C2350" s="292" t="s">
        <v>3282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</row>
    <row r="2351" spans="1:13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3" x14ac:dyDescent="0.3">
      <c r="A2352" s="58">
        <v>2352</v>
      </c>
      <c r="B2352" s="264">
        <v>45985</v>
      </c>
      <c r="C2352" s="292" t="s">
        <v>978</v>
      </c>
      <c r="E2352" s="292" t="s">
        <v>4276</v>
      </c>
      <c r="L2352" s="265">
        <v>-385000</v>
      </c>
    </row>
    <row r="2353" spans="1:12" x14ac:dyDescent="0.3">
      <c r="A2353" s="58">
        <v>2353</v>
      </c>
      <c r="B2353" s="264">
        <v>45985</v>
      </c>
      <c r="C2353" s="292" t="s">
        <v>3282</v>
      </c>
      <c r="E2353" s="292" t="s">
        <v>4299</v>
      </c>
      <c r="L2353" s="265">
        <v>-3949000</v>
      </c>
    </row>
    <row r="2354" spans="1:12" x14ac:dyDescent="0.3">
      <c r="A2354" s="58">
        <v>2354</v>
      </c>
      <c r="B2354" s="264">
        <v>45985</v>
      </c>
      <c r="C2354" s="292" t="s">
        <v>3535</v>
      </c>
      <c r="E2354" s="292" t="s">
        <v>4441</v>
      </c>
      <c r="L2354" s="265">
        <v>-589001</v>
      </c>
    </row>
    <row r="2355" spans="1:12" x14ac:dyDescent="0.3">
      <c r="A2355" s="58">
        <v>2355</v>
      </c>
      <c r="B2355" s="264">
        <v>45985</v>
      </c>
      <c r="C2355" s="292" t="s">
        <v>4443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</row>
    <row r="2356" spans="1:12" x14ac:dyDescent="0.3">
      <c r="A2356" s="58">
        <v>2356</v>
      </c>
      <c r="B2356" s="264">
        <v>45986</v>
      </c>
      <c r="C2356" s="292" t="s">
        <v>2489</v>
      </c>
      <c r="E2356" s="292" t="s">
        <v>4281</v>
      </c>
      <c r="L2356" s="265">
        <v>-550000</v>
      </c>
    </row>
    <row r="2357" spans="1:12" x14ac:dyDescent="0.3">
      <c r="A2357" s="58">
        <v>2357</v>
      </c>
      <c r="B2357" s="264">
        <v>45986</v>
      </c>
      <c r="C2357" s="292" t="s">
        <v>1015</v>
      </c>
      <c r="E2357" s="292" t="s">
        <v>3810</v>
      </c>
      <c r="L2357" s="265">
        <v>-1200000</v>
      </c>
    </row>
    <row r="2358" spans="1:12" x14ac:dyDescent="0.3">
      <c r="A2358" s="58">
        <v>2358</v>
      </c>
      <c r="B2358" s="264">
        <v>45986</v>
      </c>
      <c r="C2358" s="292" t="s">
        <v>1385</v>
      </c>
      <c r="E2358" s="292" t="s">
        <v>4316</v>
      </c>
      <c r="L2358" s="265">
        <v>-955000</v>
      </c>
    </row>
    <row r="2359" spans="1:12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</row>
    <row r="2360" spans="1:12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</row>
    <row r="2361" spans="1:12" x14ac:dyDescent="0.3">
      <c r="A2361" s="58">
        <v>2361</v>
      </c>
      <c r="B2361" s="264">
        <v>45986</v>
      </c>
      <c r="C2361" s="292" t="s">
        <v>4450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</row>
    <row r="2362" spans="1:12" x14ac:dyDescent="0.3">
      <c r="A2362" s="58">
        <v>2362</v>
      </c>
      <c r="B2362" s="264">
        <v>45986</v>
      </c>
      <c r="C2362" s="292" t="s">
        <v>2595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</row>
    <row r="2363" spans="1:12" x14ac:dyDescent="0.3">
      <c r="A2363" s="58">
        <v>2363</v>
      </c>
      <c r="B2363" s="264">
        <v>45986</v>
      </c>
      <c r="C2363" s="292" t="s">
        <v>2595</v>
      </c>
      <c r="E2363" s="292" t="s">
        <v>4456</v>
      </c>
      <c r="L2363" s="265">
        <v>-1300000</v>
      </c>
    </row>
    <row r="2364" spans="1:12" x14ac:dyDescent="0.3">
      <c r="A2364" s="58">
        <v>2364</v>
      </c>
      <c r="B2364" s="264">
        <v>45986</v>
      </c>
      <c r="C2364" s="292" t="s">
        <v>1053</v>
      </c>
      <c r="E2364" s="292" t="s">
        <v>3842</v>
      </c>
      <c r="L2364" s="265">
        <v>-6690000</v>
      </c>
    </row>
    <row r="2365" spans="1:12" x14ac:dyDescent="0.3">
      <c r="A2365" s="58">
        <v>2365</v>
      </c>
      <c r="B2365" s="264">
        <v>45986</v>
      </c>
      <c r="C2365" s="292" t="s">
        <v>4450</v>
      </c>
      <c r="E2365" s="292" t="s">
        <v>4455</v>
      </c>
      <c r="L2365" s="265">
        <v>-1200000</v>
      </c>
    </row>
    <row r="2366" spans="1:12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2" x14ac:dyDescent="0.3">
      <c r="A2367" s="58">
        <v>2367</v>
      </c>
      <c r="B2367" s="264">
        <v>45987</v>
      </c>
      <c r="C2367" s="292" t="s">
        <v>1171</v>
      </c>
      <c r="E2367" s="292" t="s">
        <v>3830</v>
      </c>
      <c r="F2367" s="269">
        <v>6058008122</v>
      </c>
      <c r="G2367" s="265">
        <v>2500000</v>
      </c>
      <c r="H2367" s="269">
        <v>1</v>
      </c>
      <c r="K2367" s="265">
        <v>2500000</v>
      </c>
    </row>
    <row r="2368" spans="1:12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</row>
    <row r="2369" spans="1:12" x14ac:dyDescent="0.3">
      <c r="A2369" s="58">
        <v>2369</v>
      </c>
      <c r="B2369" s="264">
        <v>45987</v>
      </c>
      <c r="C2369" s="292" t="s">
        <v>1571</v>
      </c>
      <c r="E2369" s="292" t="s">
        <v>3034</v>
      </c>
      <c r="G2369" s="265">
        <v>200000</v>
      </c>
      <c r="H2369" s="269">
        <v>1</v>
      </c>
      <c r="J2369" s="266">
        <v>20000</v>
      </c>
      <c r="K2369" s="265">
        <v>220000</v>
      </c>
    </row>
    <row r="2370" spans="1:12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</row>
    <row r="2371" spans="1:12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</row>
    <row r="2372" spans="1:12" x14ac:dyDescent="0.3">
      <c r="A2372" s="58">
        <v>2372</v>
      </c>
      <c r="B2372" s="264">
        <v>45987</v>
      </c>
      <c r="C2372" s="292" t="s">
        <v>1741</v>
      </c>
      <c r="E2372" s="292" t="s">
        <v>2906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</row>
    <row r="2373" spans="1:12" x14ac:dyDescent="0.3">
      <c r="A2373" s="58">
        <v>2373</v>
      </c>
      <c r="B2373" s="264">
        <v>45987</v>
      </c>
      <c r="C2373" s="292" t="s">
        <v>1574</v>
      </c>
      <c r="E2373" s="292" t="s">
        <v>2377</v>
      </c>
      <c r="F2373" s="269" t="s">
        <v>2869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2" x14ac:dyDescent="0.3">
      <c r="A2374" s="58">
        <v>2374</v>
      </c>
      <c r="B2374" s="264">
        <v>45987</v>
      </c>
      <c r="C2374" s="292" t="s">
        <v>2697</v>
      </c>
      <c r="E2374" s="292" t="s">
        <v>4140</v>
      </c>
      <c r="L2374" s="265">
        <v>-880000</v>
      </c>
    </row>
    <row r="2375" spans="1:12" x14ac:dyDescent="0.3">
      <c r="A2375" s="58">
        <v>2375</v>
      </c>
      <c r="B2375" s="264">
        <v>45987</v>
      </c>
      <c r="C2375" s="292" t="s">
        <v>1436</v>
      </c>
      <c r="E2375" s="292" t="s">
        <v>4470</v>
      </c>
      <c r="L2375" s="265">
        <v>-650000</v>
      </c>
    </row>
    <row r="2376" spans="1:12" x14ac:dyDescent="0.3">
      <c r="A2376" s="58">
        <v>2376</v>
      </c>
      <c r="B2376" s="264">
        <v>45987</v>
      </c>
      <c r="C2376" s="292" t="s">
        <v>1580</v>
      </c>
      <c r="E2376" s="292" t="s">
        <v>4471</v>
      </c>
      <c r="L2376" s="265">
        <v>-770000</v>
      </c>
    </row>
    <row r="2377" spans="1:12" x14ac:dyDescent="0.3">
      <c r="A2377" s="58">
        <v>2377</v>
      </c>
      <c r="B2377" s="264">
        <v>45988</v>
      </c>
      <c r="C2377" s="292" t="s">
        <v>4476</v>
      </c>
      <c r="E2377" s="292" t="s">
        <v>1490</v>
      </c>
      <c r="F2377" s="269" t="s">
        <v>2672</v>
      </c>
      <c r="G2377" s="265">
        <v>350000</v>
      </c>
      <c r="H2377" s="269">
        <v>1</v>
      </c>
      <c r="K2377" s="265">
        <v>350000</v>
      </c>
    </row>
    <row r="2378" spans="1:12" x14ac:dyDescent="0.3">
      <c r="A2378" s="58">
        <v>2378</v>
      </c>
      <c r="B2378" s="264">
        <v>45988</v>
      </c>
      <c r="C2378" s="292" t="s">
        <v>1393</v>
      </c>
      <c r="E2378" s="292" t="s">
        <v>2377</v>
      </c>
      <c r="F2378" s="269" t="s">
        <v>2869</v>
      </c>
      <c r="G2378" s="265">
        <v>1100000</v>
      </c>
      <c r="H2378" s="269">
        <v>1</v>
      </c>
      <c r="K2378" s="265">
        <v>1100000</v>
      </c>
    </row>
    <row r="2379" spans="1:12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</row>
    <row r="2380" spans="1:12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</row>
    <row r="2381" spans="1:12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</row>
    <row r="2382" spans="1:12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2672</v>
      </c>
      <c r="G2382" s="265">
        <v>350000</v>
      </c>
      <c r="H2382" s="269">
        <v>1</v>
      </c>
      <c r="K2382" s="265">
        <v>350000</v>
      </c>
    </row>
    <row r="2383" spans="1:12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</row>
    <row r="2384" spans="1:12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2575</v>
      </c>
      <c r="G2384" s="265">
        <v>50000</v>
      </c>
      <c r="H2384" s="269">
        <v>1</v>
      </c>
      <c r="J2384" s="266">
        <v>5000</v>
      </c>
      <c r="K2384" s="265">
        <v>55000</v>
      </c>
    </row>
    <row r="2385" spans="1:12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</row>
    <row r="2386" spans="1:12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</row>
    <row r="2387" spans="1:12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</row>
    <row r="2388" spans="1:12" x14ac:dyDescent="0.3">
      <c r="A2388" s="58">
        <v>2388</v>
      </c>
      <c r="B2388" s="264">
        <v>45988</v>
      </c>
      <c r="C2388" s="292" t="s">
        <v>2718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</row>
    <row r="2389" spans="1:12" x14ac:dyDescent="0.3">
      <c r="A2389" s="58">
        <v>2389</v>
      </c>
      <c r="B2389" s="264">
        <v>45988</v>
      </c>
      <c r="C2389" s="292" t="s">
        <v>2718</v>
      </c>
      <c r="E2389" s="292" t="s">
        <v>1490</v>
      </c>
      <c r="F2389" s="269" t="s">
        <v>2672</v>
      </c>
      <c r="G2389" s="265">
        <v>350000</v>
      </c>
      <c r="H2389" s="269">
        <v>1</v>
      </c>
      <c r="J2389" s="266">
        <v>35000</v>
      </c>
      <c r="K2389" s="265">
        <v>385000</v>
      </c>
    </row>
    <row r="2390" spans="1:12" x14ac:dyDescent="0.3">
      <c r="A2390" s="58">
        <v>2390</v>
      </c>
      <c r="B2390" s="264">
        <v>45988</v>
      </c>
      <c r="C2390" s="292" t="s">
        <v>4476</v>
      </c>
      <c r="E2390" s="292" t="s">
        <v>4487</v>
      </c>
      <c r="L2390" s="265">
        <v>-350000</v>
      </c>
    </row>
    <row r="2391" spans="1:12" x14ac:dyDescent="0.3">
      <c r="A2391" s="58">
        <v>2391</v>
      </c>
      <c r="B2391" s="264">
        <v>45989</v>
      </c>
      <c r="C2391" s="292" t="s">
        <v>1443</v>
      </c>
      <c r="E2391" s="292" t="s">
        <v>4488</v>
      </c>
      <c r="L2391" s="265">
        <v>-1320000</v>
      </c>
    </row>
    <row r="2392" spans="1:12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</row>
    <row r="2393" spans="1:12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</row>
    <row r="2394" spans="1:12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2672</v>
      </c>
      <c r="G2394" s="265">
        <v>350000</v>
      </c>
      <c r="H2394" s="269">
        <v>1</v>
      </c>
      <c r="K2394" s="265">
        <v>350000</v>
      </c>
    </row>
    <row r="2395" spans="1:12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</row>
    <row r="2396" spans="1:12" x14ac:dyDescent="0.3">
      <c r="A2396" s="58">
        <v>2396</v>
      </c>
      <c r="B2396" s="264">
        <v>45989</v>
      </c>
      <c r="C2396" s="292" t="s">
        <v>1015</v>
      </c>
      <c r="E2396" s="292" t="s">
        <v>3457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</row>
    <row r="2397" spans="1:12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</row>
    <row r="2398" spans="1:12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</row>
    <row r="2399" spans="1:12" x14ac:dyDescent="0.3">
      <c r="A2399" s="58">
        <v>2399</v>
      </c>
      <c r="B2399" s="264">
        <v>45989</v>
      </c>
      <c r="C2399" s="292" t="s">
        <v>1015</v>
      </c>
      <c r="E2399" s="292" t="s">
        <v>4491</v>
      </c>
      <c r="G2399" s="265">
        <v>10000</v>
      </c>
      <c r="H2399" s="269">
        <v>1</v>
      </c>
      <c r="J2399" s="266">
        <v>1000</v>
      </c>
      <c r="K2399" s="265">
        <v>11000</v>
      </c>
    </row>
    <row r="2400" spans="1:12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</row>
    <row r="2401" spans="1:13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3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</row>
    <row r="2403" spans="1:13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3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3" x14ac:dyDescent="0.3">
      <c r="A2405" s="58">
        <v>2405</v>
      </c>
      <c r="B2405" s="264">
        <v>45990</v>
      </c>
      <c r="C2405" s="292" t="s">
        <v>987</v>
      </c>
      <c r="E2405" s="292" t="s">
        <v>4183</v>
      </c>
      <c r="L2405" s="265">
        <v>-650000</v>
      </c>
    </row>
    <row r="2406" spans="1:13" x14ac:dyDescent="0.3">
      <c r="A2406" s="58">
        <v>2406</v>
      </c>
      <c r="B2406" s="264">
        <v>45990</v>
      </c>
      <c r="C2406" s="292" t="s">
        <v>1463</v>
      </c>
      <c r="E2406" s="292" t="s">
        <v>4495</v>
      </c>
      <c r="L2406" s="265">
        <v>-150000</v>
      </c>
    </row>
    <row r="2407" spans="1:13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3" x14ac:dyDescent="0.3">
      <c r="A2408" s="58">
        <v>2408</v>
      </c>
      <c r="B2408" s="264">
        <v>45990</v>
      </c>
      <c r="C2408" s="292" t="s">
        <v>4443</v>
      </c>
      <c r="E2408" s="292" t="s">
        <v>4496</v>
      </c>
      <c r="L2408" s="265">
        <v>-150000</v>
      </c>
    </row>
    <row r="2409" spans="1:13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4498</v>
      </c>
    </row>
    <row r="2410" spans="1:13" x14ac:dyDescent="0.3">
      <c r="A2410" s="58">
        <v>2410</v>
      </c>
      <c r="B2410" s="264">
        <v>45992</v>
      </c>
      <c r="C2410" s="292" t="s">
        <v>1393</v>
      </c>
      <c r="E2410" s="292" t="s">
        <v>3770</v>
      </c>
      <c r="L2410" s="265">
        <v>-6330000</v>
      </c>
    </row>
    <row r="2411" spans="1:13" x14ac:dyDescent="0.3">
      <c r="A2411" s="58">
        <v>2411</v>
      </c>
      <c r="B2411" s="264">
        <v>45992</v>
      </c>
      <c r="C2411" s="292" t="s">
        <v>1535</v>
      </c>
      <c r="E2411" s="292" t="s">
        <v>3775</v>
      </c>
      <c r="L2411" s="265">
        <v>-2300000</v>
      </c>
    </row>
    <row r="2412" spans="1:13" x14ac:dyDescent="0.3">
      <c r="A2412" s="58">
        <v>2412</v>
      </c>
      <c r="B2412" s="264">
        <v>45992</v>
      </c>
      <c r="C2412" s="292" t="s">
        <v>1571</v>
      </c>
      <c r="E2412" s="292" t="s">
        <v>4499</v>
      </c>
      <c r="L2412" s="265">
        <v>-1540000</v>
      </c>
    </row>
    <row r="2413" spans="1:13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3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3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3" x14ac:dyDescent="0.3">
      <c r="A2416" s="58">
        <v>2416</v>
      </c>
      <c r="B2416" s="264">
        <v>45992</v>
      </c>
      <c r="C2416" s="292" t="s">
        <v>4500</v>
      </c>
      <c r="E2416" s="292" t="s">
        <v>2807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2672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3733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4500</v>
      </c>
      <c r="E2421" s="292" t="s">
        <v>4506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3859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3891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3953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4508</v>
      </c>
      <c r="E2425" s="292" t="s">
        <v>2798</v>
      </c>
      <c r="F2425" s="269" t="s">
        <v>2797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4031</v>
      </c>
      <c r="E2426" s="292" t="s">
        <v>3951</v>
      </c>
      <c r="F2426" s="269" t="s">
        <v>1205</v>
      </c>
      <c r="G2426" s="265">
        <v>400000</v>
      </c>
      <c r="H2426" s="269">
        <v>1</v>
      </c>
      <c r="K2426" s="265">
        <v>400000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3044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4508</v>
      </c>
      <c r="E2429" s="292" t="s">
        <v>4519</v>
      </c>
      <c r="L2429" s="265">
        <v>-500000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4394</v>
      </c>
    </row>
    <row r="4" spans="1:1" x14ac:dyDescent="0.3">
      <c r="A4" s="306" t="s">
        <v>4396</v>
      </c>
    </row>
    <row r="5" spans="1:1" x14ac:dyDescent="0.3">
      <c r="A5" s="306" t="s">
        <v>4397</v>
      </c>
    </row>
    <row r="6" spans="1:1" x14ac:dyDescent="0.3">
      <c r="A6" s="306" t="s">
        <v>4398</v>
      </c>
    </row>
    <row r="7" spans="1:1" x14ac:dyDescent="0.3">
      <c r="A7" s="306" t="s">
        <v>4399</v>
      </c>
    </row>
    <row r="8" spans="1:1" x14ac:dyDescent="0.3">
      <c r="A8" s="306" t="s">
        <v>4400</v>
      </c>
    </row>
    <row r="9" spans="1:1" x14ac:dyDescent="0.3">
      <c r="A9" s="306" t="s">
        <v>4401</v>
      </c>
    </row>
    <row r="10" spans="1:1" x14ac:dyDescent="0.3">
      <c r="A10" s="306" t="s">
        <v>4402</v>
      </c>
    </row>
    <row r="11" spans="1:1" x14ac:dyDescent="0.3">
      <c r="A11" s="306" t="s">
        <v>4403</v>
      </c>
    </row>
    <row r="12" spans="1:1" x14ac:dyDescent="0.3">
      <c r="A12" s="306" t="s">
        <v>4404</v>
      </c>
    </row>
    <row r="13" spans="1:1" x14ac:dyDescent="0.3">
      <c r="A13" s="306" t="s">
        <v>4405</v>
      </c>
    </row>
    <row r="14" spans="1:1" x14ac:dyDescent="0.3">
      <c r="A14" s="306" t="s">
        <v>4395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F23" sqref="F2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45993</v>
      </c>
      <c r="B3" s="235" t="s">
        <v>1126</v>
      </c>
      <c r="C3" s="286">
        <f>SUMIF($B:$B,A3,I:I)</f>
        <v>2000000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5218500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3770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3775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4499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4500</v>
      </c>
      <c r="D15" s="112" t="s">
        <v>2807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3733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4500</v>
      </c>
      <c r="D20" s="112" t="s">
        <v>4506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3859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3891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3953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4508</v>
      </c>
      <c r="D24" s="112" t="s">
        <v>2798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4031</v>
      </c>
      <c r="D25" s="112" t="s">
        <v>3951</v>
      </c>
      <c r="E25" s="78"/>
      <c r="F25" s="80">
        <v>400000</v>
      </c>
      <c r="G25" s="85">
        <v>1</v>
      </c>
      <c r="I25" s="80">
        <v>400000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3044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/>
      <c r="B28" s="94"/>
      <c r="C28" s="85"/>
      <c r="D28" s="112"/>
      <c r="E28" s="78"/>
      <c r="F28" s="80"/>
    </row>
    <row r="29" spans="1:16" ht="18" customHeight="1" x14ac:dyDescent="0.3">
      <c r="A29" s="89"/>
      <c r="B29" s="94"/>
      <c r="C29" s="85"/>
      <c r="D29" s="112"/>
      <c r="E29" s="78"/>
      <c r="F29" s="80"/>
    </row>
    <row r="30" spans="1:16" ht="18" customHeight="1" x14ac:dyDescent="0.3">
      <c r="A30" s="89"/>
      <c r="B30" s="94"/>
      <c r="C30" s="85"/>
      <c r="D30" s="112"/>
      <c r="E30" s="78"/>
      <c r="F30" s="80"/>
    </row>
    <row r="31" spans="1:16" ht="18" customHeight="1" x14ac:dyDescent="0.3">
      <c r="A31" s="89"/>
      <c r="B31" s="94"/>
      <c r="C31" s="85"/>
      <c r="D31" s="112"/>
      <c r="E31" s="78"/>
      <c r="F31" s="80"/>
    </row>
    <row r="32" spans="1:16" ht="18" customHeight="1" x14ac:dyDescent="0.3">
      <c r="A32" s="89"/>
      <c r="B32" s="94"/>
      <c r="C32" s="85"/>
      <c r="D32" s="112"/>
      <c r="E32" s="78"/>
      <c r="F32" s="80"/>
    </row>
    <row r="33" spans="1:8" ht="18" customHeight="1" x14ac:dyDescent="0.3">
      <c r="A33" s="89"/>
      <c r="B33" s="94"/>
      <c r="C33" s="85"/>
      <c r="D33" s="112"/>
      <c r="E33" s="79"/>
      <c r="F33" s="224"/>
      <c r="H33" s="128"/>
    </row>
    <row r="42" spans="1:8" ht="18" customHeight="1" x14ac:dyDescent="0.3">
      <c r="B42" s="94"/>
      <c r="C42" s="85"/>
      <c r="D42" s="112"/>
      <c r="E42" s="78"/>
      <c r="F42" s="80"/>
    </row>
    <row r="43" spans="1:8" ht="18" customHeight="1" x14ac:dyDescent="0.3">
      <c r="A43" s="89"/>
      <c r="B43" s="94"/>
      <c r="C43" s="85"/>
      <c r="D43" s="112"/>
      <c r="E43" s="79"/>
      <c r="F43" s="224"/>
      <c r="H43" s="128"/>
    </row>
    <row r="44" spans="1:8" ht="18" customHeight="1" x14ac:dyDescent="0.3">
      <c r="B44" s="94"/>
      <c r="C44" s="85"/>
      <c r="D44" s="112"/>
      <c r="E44" s="78"/>
      <c r="F44" s="80"/>
    </row>
    <row r="45" spans="1:8" ht="18" customHeight="1" x14ac:dyDescent="0.3">
      <c r="B45" s="94"/>
      <c r="C45" s="85"/>
      <c r="D45" s="112"/>
      <c r="E45" s="78"/>
      <c r="F45" s="80"/>
    </row>
    <row r="46" spans="1:8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2" t="s">
        <v>2</v>
      </c>
      <c r="B1" s="457" t="s">
        <v>2315</v>
      </c>
      <c r="C1" s="455" t="s">
        <v>2517</v>
      </c>
      <c r="D1" s="452" t="s">
        <v>2546</v>
      </c>
      <c r="E1" s="452" t="s">
        <v>36</v>
      </c>
      <c r="F1" s="452" t="s">
        <v>2701</v>
      </c>
      <c r="G1" s="452"/>
      <c r="H1" s="452" t="s">
        <v>2702</v>
      </c>
      <c r="I1" s="452"/>
      <c r="J1" s="452" t="s">
        <v>2703</v>
      </c>
      <c r="K1" s="452"/>
      <c r="L1" s="275"/>
    </row>
    <row r="2" spans="1:15" ht="17.25" thickBot="1" x14ac:dyDescent="0.35">
      <c r="A2" s="453"/>
      <c r="B2" s="458"/>
      <c r="C2" s="456"/>
      <c r="D2" s="453"/>
      <c r="E2" s="453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4" t="s">
        <v>2545</v>
      </c>
      <c r="C149" s="454"/>
      <c r="D149" s="454"/>
      <c r="E149" s="454"/>
      <c r="F149" s="454"/>
      <c r="G149" s="45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3662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0</v>
      </c>
      <c r="D2" s="58">
        <f t="shared" ref="D2:D65" si="0">RANK(C2,C:C,0)</f>
        <v>4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4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4</v>
      </c>
    </row>
    <row r="5" spans="1:6" x14ac:dyDescent="0.3">
      <c r="B5" s="58" t="s">
        <v>1330</v>
      </c>
      <c r="C5" s="301">
        <f>SUMIF(BTS_매출관리!C:C,B5,BTS_매출관리!I:I)</f>
        <v>0</v>
      </c>
      <c r="D5" s="58">
        <f t="shared" si="0"/>
        <v>4</v>
      </c>
    </row>
    <row r="6" spans="1:6" x14ac:dyDescent="0.3">
      <c r="B6" s="58" t="s">
        <v>1347</v>
      </c>
      <c r="C6" s="301">
        <f>SUMIF(BTS_매출관리!C:C,B6,BTS_매출관리!I:I)</f>
        <v>258500</v>
      </c>
      <c r="D6" s="58">
        <f t="shared" si="0"/>
        <v>3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4</v>
      </c>
    </row>
    <row r="8" spans="1:6" x14ac:dyDescent="0.3">
      <c r="B8" s="58" t="s">
        <v>1268</v>
      </c>
      <c r="C8" s="301">
        <f>SUMIF(BTS_매출관리!C:C,B8,BTS_매출관리!I:I)</f>
        <v>0</v>
      </c>
      <c r="D8" s="58">
        <f t="shared" si="0"/>
        <v>4</v>
      </c>
    </row>
    <row r="9" spans="1:6" x14ac:dyDescent="0.3">
      <c r="B9" s="58" t="s">
        <v>2208</v>
      </c>
      <c r="C9" s="301">
        <f>SUMIF(BTS_매출관리!C:C,B9,BTS_매출관리!I:I)</f>
        <v>0</v>
      </c>
      <c r="D9" s="58">
        <f t="shared" si="0"/>
        <v>4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4</v>
      </c>
    </row>
    <row r="11" spans="1:6" x14ac:dyDescent="0.3">
      <c r="B11" s="58" t="s">
        <v>1327</v>
      </c>
      <c r="C11" s="301">
        <f>SUMIF(BTS_매출관리!C:C,B11,BTS_매출관리!I:I)</f>
        <v>0</v>
      </c>
      <c r="D11" s="58">
        <f t="shared" si="0"/>
        <v>4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4</v>
      </c>
      <c r="F12">
        <f>IF(D12 &lt; 10,,"")</f>
        <v>0</v>
      </c>
    </row>
    <row r="13" spans="1:6" x14ac:dyDescent="0.3">
      <c r="B13" s="269" t="s">
        <v>3394</v>
      </c>
      <c r="C13" s="268">
        <f>SUMIF(BTS_매출관리!C:C,B13,BTS_매출관리!I:I)</f>
        <v>0</v>
      </c>
      <c r="D13" s="269">
        <f t="shared" si="0"/>
        <v>4</v>
      </c>
      <c r="F13">
        <f>IF(D13 &lt; 10,,"")</f>
        <v>0</v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4</v>
      </c>
      <c r="F14">
        <f>IF(D14 &lt; 10,,"")</f>
        <v>0</v>
      </c>
    </row>
    <row r="15" spans="1:6" x14ac:dyDescent="0.3">
      <c r="B15" s="58" t="s">
        <v>1307</v>
      </c>
      <c r="C15" s="301">
        <f>SUMIF(BTS_매출관리!C:C,B15,BTS_매출관리!I:I)</f>
        <v>0</v>
      </c>
      <c r="D15" s="58">
        <f t="shared" si="0"/>
        <v>4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4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4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4</v>
      </c>
    </row>
    <row r="19" spans="2:18" x14ac:dyDescent="0.3">
      <c r="B19" s="58" t="s">
        <v>1148</v>
      </c>
      <c r="C19" s="301">
        <f>SUMIF(BTS_매출관리!C:C,B19,BTS_매출관리!I:I)</f>
        <v>0</v>
      </c>
      <c r="D19" s="58">
        <f t="shared" si="0"/>
        <v>4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4</v>
      </c>
    </row>
    <row r="21" spans="2:18" x14ac:dyDescent="0.3">
      <c r="B21" s="58" t="s">
        <v>1335</v>
      </c>
      <c r="C21" s="301">
        <f>SUMIF(BTS_매출관리!C:C,B21,BTS_매출관리!I:I)</f>
        <v>0</v>
      </c>
      <c r="D21" s="58">
        <f t="shared" si="0"/>
        <v>4</v>
      </c>
      <c r="F21" t="s">
        <v>3688</v>
      </c>
    </row>
    <row r="22" spans="2:18" x14ac:dyDescent="0.3">
      <c r="B22" s="58" t="s">
        <v>1157</v>
      </c>
      <c r="C22" s="301">
        <f>SUMIF(BTS_매출관리!C:C,B22,BTS_매출관리!I:I)</f>
        <v>0</v>
      </c>
      <c r="D22" s="58">
        <f t="shared" si="0"/>
        <v>4</v>
      </c>
      <c r="F22" t="s">
        <v>3663</v>
      </c>
      <c r="G22" t="s">
        <v>3793</v>
      </c>
      <c r="I22" t="s">
        <v>3666</v>
      </c>
      <c r="J22" s="303" t="s">
        <v>3706</v>
      </c>
      <c r="O22" t="s">
        <v>3689</v>
      </c>
      <c r="P22">
        <v>2</v>
      </c>
      <c r="Q22" t="s">
        <v>3794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4</v>
      </c>
      <c r="F23" t="s">
        <v>3664</v>
      </c>
      <c r="G23" t="s">
        <v>3793</v>
      </c>
      <c r="I23" t="s">
        <v>3668</v>
      </c>
      <c r="J23" s="303" t="s">
        <v>3706</v>
      </c>
      <c r="O23" t="s">
        <v>3690</v>
      </c>
      <c r="P23">
        <v>3</v>
      </c>
      <c r="Q23" t="s">
        <v>3794</v>
      </c>
    </row>
    <row r="24" spans="2:18" x14ac:dyDescent="0.3">
      <c r="B24" s="58" t="s">
        <v>980</v>
      </c>
      <c r="C24" s="301">
        <f>SUMIF(BTS_매출관리!C:C,B24,BTS_매출관리!I:I)</f>
        <v>1100000</v>
      </c>
      <c r="D24" s="58">
        <f t="shared" si="0"/>
        <v>2</v>
      </c>
      <c r="F24" t="s">
        <v>3665</v>
      </c>
      <c r="G24" t="s">
        <v>3793</v>
      </c>
      <c r="I24" t="s">
        <v>3670</v>
      </c>
      <c r="J24" s="303" t="s">
        <v>3706</v>
      </c>
      <c r="O24" t="s">
        <v>3691</v>
      </c>
      <c r="P24">
        <v>2</v>
      </c>
      <c r="Q24" t="s">
        <v>3794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4</v>
      </c>
      <c r="F25" t="s">
        <v>3667</v>
      </c>
      <c r="G25" t="s">
        <v>3706</v>
      </c>
      <c r="I25" t="s">
        <v>3673</v>
      </c>
      <c r="J25" s="303" t="s">
        <v>3793</v>
      </c>
      <c r="O25" t="s">
        <v>3692</v>
      </c>
      <c r="P25">
        <v>1</v>
      </c>
      <c r="R25" t="s">
        <v>3793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4</v>
      </c>
      <c r="F26" t="s">
        <v>3669</v>
      </c>
      <c r="G26" t="s">
        <v>3793</v>
      </c>
      <c r="I26" t="s">
        <v>3686</v>
      </c>
      <c r="J26" s="303" t="s">
        <v>3725</v>
      </c>
      <c r="O26" t="s">
        <v>3693</v>
      </c>
      <c r="P26">
        <v>2</v>
      </c>
      <c r="Q26" t="s">
        <v>3707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4</v>
      </c>
      <c r="F27" t="s">
        <v>3779</v>
      </c>
      <c r="G27" t="s">
        <v>3801</v>
      </c>
      <c r="I27" t="s">
        <v>2853</v>
      </c>
      <c r="J27" s="303" t="s">
        <v>3725</v>
      </c>
      <c r="O27" t="s">
        <v>3694</v>
      </c>
      <c r="P27">
        <v>1</v>
      </c>
      <c r="Q27" t="s">
        <v>3706</v>
      </c>
    </row>
    <row r="28" spans="2:18" x14ac:dyDescent="0.3">
      <c r="B28" s="58" t="s">
        <v>2354</v>
      </c>
      <c r="C28" s="301">
        <f>SUMIF(BTS_매출관리!C:C,B28,BTS_매출관리!I:I)</f>
        <v>0</v>
      </c>
      <c r="D28" s="58">
        <f t="shared" si="0"/>
        <v>4</v>
      </c>
      <c r="F28" t="s">
        <v>3672</v>
      </c>
      <c r="G28" t="s">
        <v>3799</v>
      </c>
      <c r="I28" t="s">
        <v>2251</v>
      </c>
      <c r="J28" s="303" t="s">
        <v>3725</v>
      </c>
      <c r="O28" t="s">
        <v>3695</v>
      </c>
      <c r="P28">
        <v>2</v>
      </c>
      <c r="R28" t="s">
        <v>3800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4</v>
      </c>
      <c r="F29" t="s">
        <v>3674</v>
      </c>
      <c r="G29" t="s">
        <v>3793</v>
      </c>
      <c r="O29" t="s">
        <v>3696</v>
      </c>
      <c r="P29">
        <v>2</v>
      </c>
      <c r="Q29" t="s">
        <v>3794</v>
      </c>
    </row>
    <row r="30" spans="2:18" x14ac:dyDescent="0.3">
      <c r="B30" s="58" t="s">
        <v>2777</v>
      </c>
      <c r="C30" s="301">
        <f>SUMIF(BTS_매출관리!C:C,B30,BTS_매출관리!I:I)</f>
        <v>0</v>
      </c>
      <c r="D30" s="58">
        <f t="shared" si="0"/>
        <v>4</v>
      </c>
      <c r="F30" t="s">
        <v>3675</v>
      </c>
      <c r="G30" t="s">
        <v>3799</v>
      </c>
      <c r="O30" t="s">
        <v>3697</v>
      </c>
      <c r="P30">
        <v>2</v>
      </c>
      <c r="Q30" t="s">
        <v>3724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4</v>
      </c>
      <c r="F31" t="s">
        <v>3676</v>
      </c>
      <c r="G31" t="s">
        <v>3793</v>
      </c>
      <c r="O31" t="s">
        <v>3698</v>
      </c>
      <c r="P31">
        <v>1</v>
      </c>
      <c r="R31" t="s">
        <v>3799</v>
      </c>
    </row>
    <row r="32" spans="2:18" x14ac:dyDescent="0.3">
      <c r="B32" s="58" t="s">
        <v>2554</v>
      </c>
      <c r="C32" s="301">
        <f>SUMIF(BTS_매출관리!C:C,B32,BTS_매출관리!I:I)</f>
        <v>0</v>
      </c>
      <c r="D32" s="58">
        <f t="shared" si="0"/>
        <v>4</v>
      </c>
      <c r="F32" t="s">
        <v>3677</v>
      </c>
      <c r="G32" t="s">
        <v>3793</v>
      </c>
      <c r="O32" t="s">
        <v>3699</v>
      </c>
      <c r="P32">
        <v>1</v>
      </c>
      <c r="R32" t="s">
        <v>3793</v>
      </c>
    </row>
    <row r="33" spans="2:17" x14ac:dyDescent="0.3">
      <c r="B33" s="269" t="s">
        <v>3625</v>
      </c>
      <c r="C33" s="268">
        <f>SUMIF(BTS_매출관리!C:C,B33,BTS_매출관리!I:I)</f>
        <v>0</v>
      </c>
      <c r="D33" s="269">
        <f t="shared" si="0"/>
        <v>4</v>
      </c>
      <c r="F33" t="s">
        <v>3678</v>
      </c>
      <c r="G33" t="s">
        <v>3793</v>
      </c>
      <c r="O33" t="s">
        <v>3700</v>
      </c>
      <c r="P33">
        <v>1</v>
      </c>
      <c r="Q33" t="s">
        <v>3708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4</v>
      </c>
      <c r="F34" t="s">
        <v>3679</v>
      </c>
      <c r="G34" t="s">
        <v>3799</v>
      </c>
      <c r="O34" t="s">
        <v>3671</v>
      </c>
      <c r="P34">
        <v>2</v>
      </c>
      <c r="Q34" t="s">
        <v>3794</v>
      </c>
    </row>
    <row r="35" spans="2:17" x14ac:dyDescent="0.3">
      <c r="B35" s="58" t="s">
        <v>1283</v>
      </c>
      <c r="C35" s="301">
        <f>SUMIF(BTS_매출관리!C:C,B35,BTS_매출관리!I:I)</f>
        <v>0</v>
      </c>
      <c r="D35" s="58">
        <f t="shared" si="0"/>
        <v>4</v>
      </c>
      <c r="F35" t="s">
        <v>3680</v>
      </c>
      <c r="G35" t="s">
        <v>3799</v>
      </c>
      <c r="O35" t="s">
        <v>3701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0</v>
      </c>
      <c r="D36" s="58">
        <f t="shared" si="0"/>
        <v>4</v>
      </c>
      <c r="F36" t="s">
        <v>3681</v>
      </c>
      <c r="G36" t="s">
        <v>3793</v>
      </c>
      <c r="O36" t="s">
        <v>3702</v>
      </c>
      <c r="P36">
        <v>1</v>
      </c>
      <c r="Q36" t="s">
        <v>3794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4</v>
      </c>
      <c r="F37" t="s">
        <v>3682</v>
      </c>
      <c r="G37" t="s">
        <v>3793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4</v>
      </c>
      <c r="F38" t="s">
        <v>3683</v>
      </c>
      <c r="G38" t="s">
        <v>3799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4</v>
      </c>
      <c r="F39" t="s">
        <v>3684</v>
      </c>
      <c r="G39" t="s">
        <v>3799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4</v>
      </c>
      <c r="F40" t="s">
        <v>3685</v>
      </c>
      <c r="G40" t="s">
        <v>3799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4</v>
      </c>
      <c r="F41" t="s">
        <v>3687</v>
      </c>
      <c r="G41" t="s">
        <v>3793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4</v>
      </c>
      <c r="F42" t="s">
        <v>1322</v>
      </c>
      <c r="G42" t="s">
        <v>3799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4</v>
      </c>
      <c r="F43" t="s">
        <v>3780</v>
      </c>
      <c r="G43" t="s">
        <v>3793</v>
      </c>
    </row>
    <row r="44" spans="2:17" x14ac:dyDescent="0.3">
      <c r="B44" s="58" t="s">
        <v>1281</v>
      </c>
      <c r="C44" s="301">
        <f>SUMIF(BTS_매출관리!C:C,B44,BTS_매출관리!I:I)</f>
        <v>1760000</v>
      </c>
      <c r="D44" s="58">
        <f t="shared" si="0"/>
        <v>1</v>
      </c>
      <c r="F44" t="s">
        <v>3781</v>
      </c>
      <c r="G44" t="s">
        <v>3793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4</v>
      </c>
      <c r="F45" t="s">
        <v>3782</v>
      </c>
      <c r="G45" t="s">
        <v>3793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0</v>
      </c>
      <c r="D46" s="269">
        <f t="shared" si="0"/>
        <v>4</v>
      </c>
      <c r="F46" t="s">
        <v>3795</v>
      </c>
      <c r="G46" t="s">
        <v>3793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4</v>
      </c>
      <c r="F47" s="58" t="s">
        <v>1035</v>
      </c>
      <c r="G47" t="s">
        <v>3793</v>
      </c>
      <c r="K47" t="s">
        <v>3793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4</v>
      </c>
      <c r="F48" s="58" t="s">
        <v>1351</v>
      </c>
      <c r="G48" t="s">
        <v>3799</v>
      </c>
      <c r="K48" t="s">
        <v>3799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4</v>
      </c>
      <c r="F49" t="s">
        <v>1315</v>
      </c>
      <c r="G49" t="s">
        <v>3799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4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4</v>
      </c>
    </row>
    <row r="52" spans="2:7" x14ac:dyDescent="0.3">
      <c r="B52" t="s">
        <v>3261</v>
      </c>
      <c r="C52" s="300">
        <f>SUMIF(BTS_매출관리!C:C,B52,BTS_매출관리!I:I)</f>
        <v>0</v>
      </c>
      <c r="D52">
        <f t="shared" si="0"/>
        <v>4</v>
      </c>
    </row>
    <row r="53" spans="2:7" x14ac:dyDescent="0.3">
      <c r="B53" t="s">
        <v>2480</v>
      </c>
      <c r="C53" s="300">
        <f>SUMIF(BTS_매출관리!C:C,B53,BTS_매출관리!I:I)</f>
        <v>0</v>
      </c>
      <c r="D53">
        <f t="shared" si="0"/>
        <v>4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4</v>
      </c>
    </row>
    <row r="55" spans="2:7" x14ac:dyDescent="0.3">
      <c r="B55" t="s">
        <v>2697</v>
      </c>
      <c r="C55" s="52">
        <f>SUMIF(BTS_매출관리!C:C,B55,BTS_매출관리!I:I)</f>
        <v>0</v>
      </c>
      <c r="D55">
        <f t="shared" si="0"/>
        <v>4</v>
      </c>
    </row>
    <row r="56" spans="2:7" x14ac:dyDescent="0.3">
      <c r="B56" s="47" t="s">
        <v>1018</v>
      </c>
      <c r="C56" s="302">
        <f>SUMIF(BTS_매출관리!C:C,B56,BTS_매출관리!I:I)</f>
        <v>0</v>
      </c>
      <c r="D56" s="47">
        <f t="shared" si="0"/>
        <v>4</v>
      </c>
    </row>
    <row r="57" spans="2:7" x14ac:dyDescent="0.3">
      <c r="B57" s="47" t="s">
        <v>1778</v>
      </c>
      <c r="C57" s="302">
        <f>SUMIF(BTS_매출관리!C:C,B57,BTS_매출관리!I:I)</f>
        <v>0</v>
      </c>
      <c r="D57" s="47">
        <f t="shared" si="0"/>
        <v>4</v>
      </c>
    </row>
    <row r="58" spans="2:7" x14ac:dyDescent="0.3">
      <c r="B58" s="47" t="s">
        <v>2465</v>
      </c>
      <c r="C58" s="302">
        <f>SUMIF(BTS_매출관리!C:C,B58,BTS_매출관리!I:I)</f>
        <v>0</v>
      </c>
      <c r="D58" s="47">
        <f t="shared" si="0"/>
        <v>4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4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4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4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4</v>
      </c>
    </row>
    <row r="63" spans="2:7" x14ac:dyDescent="0.3">
      <c r="B63" s="47" t="s">
        <v>2909</v>
      </c>
      <c r="C63" s="302">
        <f>SUMIF(BTS_매출관리!C:C,B63,BTS_매출관리!I:I)</f>
        <v>0</v>
      </c>
      <c r="D63" s="47">
        <f t="shared" si="0"/>
        <v>4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4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4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4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4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4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4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4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4</v>
      </c>
    </row>
    <row r="72" spans="2:4" x14ac:dyDescent="0.3">
      <c r="B72" s="47" t="s">
        <v>2858</v>
      </c>
      <c r="C72" s="302">
        <f>SUMIF(BTS_매출관리!C:C,B72,BTS_매출관리!I:I)</f>
        <v>0</v>
      </c>
      <c r="D72" s="47">
        <f t="shared" si="1"/>
        <v>4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4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4</v>
      </c>
    </row>
    <row r="75" spans="2:4" x14ac:dyDescent="0.3">
      <c r="B75" s="47" t="s">
        <v>3282</v>
      </c>
      <c r="C75" s="302">
        <f>SUMIF(BTS_매출관리!C:C,B75,BTS_매출관리!I:I)</f>
        <v>0</v>
      </c>
      <c r="D75" s="47">
        <f t="shared" si="1"/>
        <v>4</v>
      </c>
    </row>
    <row r="76" spans="2:4" x14ac:dyDescent="0.3">
      <c r="B76" t="s">
        <v>2853</v>
      </c>
      <c r="C76" s="52">
        <f>SUMIF(BTS_매출관리!C:C,B76,BTS_매출관리!I:I)</f>
        <v>0</v>
      </c>
      <c r="D76">
        <f t="shared" si="1"/>
        <v>4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4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4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4</v>
      </c>
    </row>
    <row r="80" spans="2:4" x14ac:dyDescent="0.3">
      <c r="B80" t="s">
        <v>3113</v>
      </c>
      <c r="C80" s="52">
        <f>SUMIF(BTS_매출관리!C:C,B80,BTS_매출관리!I:I)</f>
        <v>0</v>
      </c>
      <c r="D80">
        <f t="shared" si="1"/>
        <v>4</v>
      </c>
    </row>
    <row r="81" spans="2:4" x14ac:dyDescent="0.3">
      <c r="B81" t="s">
        <v>2368</v>
      </c>
      <c r="C81" s="52">
        <f>SUMIF(BTS_매출관리!C:C,B81,BTS_매출관리!I:I)</f>
        <v>0</v>
      </c>
      <c r="D81">
        <f t="shared" si="1"/>
        <v>4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4</v>
      </c>
    </row>
    <row r="83" spans="2:4" x14ac:dyDescent="0.3">
      <c r="B83" t="s">
        <v>2750</v>
      </c>
      <c r="C83" s="52">
        <f>SUMIF(BTS_매출관리!C:C,B83,BTS_매출관리!I:I)</f>
        <v>0</v>
      </c>
      <c r="D83">
        <f t="shared" si="1"/>
        <v>4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4</v>
      </c>
    </row>
    <row r="85" spans="2:4" x14ac:dyDescent="0.3">
      <c r="B85" t="s">
        <v>3535</v>
      </c>
      <c r="C85" s="52">
        <f>SUMIF(BTS_매출관리!C:C,B85,BTS_매출관리!I:I)</f>
        <v>0</v>
      </c>
      <c r="D85">
        <f t="shared" si="1"/>
        <v>4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4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4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4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4</v>
      </c>
    </row>
    <row r="90" spans="2:4" x14ac:dyDescent="0.3">
      <c r="B90" t="s">
        <v>2862</v>
      </c>
      <c r="C90" s="52">
        <f>SUMIF(BTS_매출관리!C:C,B90,BTS_매출관리!I:I)</f>
        <v>0</v>
      </c>
      <c r="D90">
        <f t="shared" si="1"/>
        <v>4</v>
      </c>
    </row>
    <row r="91" spans="2:4" x14ac:dyDescent="0.3">
      <c r="B91" t="s">
        <v>2358</v>
      </c>
      <c r="C91" s="52">
        <f>SUMIF(BTS_매출관리!C:C,B91,BTS_매출관리!I:I)</f>
        <v>0</v>
      </c>
      <c r="D91">
        <f t="shared" si="1"/>
        <v>4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4</v>
      </c>
    </row>
    <row r="93" spans="2:4" x14ac:dyDescent="0.3">
      <c r="B93" t="s">
        <v>2883</v>
      </c>
      <c r="C93" s="52">
        <f>SUMIF(BTS_매출관리!C:C,B93,BTS_매출관리!I:I)</f>
        <v>0</v>
      </c>
      <c r="D93">
        <f t="shared" si="1"/>
        <v>4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4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4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4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4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4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4</v>
      </c>
    </row>
    <row r="100" spans="2:4" x14ac:dyDescent="0.3">
      <c r="B100" t="s">
        <v>2782</v>
      </c>
      <c r="C100" s="52">
        <f>SUMIF(BTS_매출관리!C:C,B100,BTS_매출관리!I:I)</f>
        <v>0</v>
      </c>
      <c r="D100">
        <f t="shared" si="1"/>
        <v>4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4</v>
      </c>
    </row>
    <row r="102" spans="2:4" x14ac:dyDescent="0.3">
      <c r="B102" t="s">
        <v>2755</v>
      </c>
      <c r="C102" s="52">
        <f>SUMIF(BTS_매출관리!C:C,B102,BTS_매출관리!I:I)</f>
        <v>0</v>
      </c>
      <c r="D102">
        <f t="shared" si="1"/>
        <v>4</v>
      </c>
    </row>
    <row r="103" spans="2:4" x14ac:dyDescent="0.3">
      <c r="B103" t="s">
        <v>2889</v>
      </c>
      <c r="C103" s="52">
        <f>SUMIF(BTS_매출관리!C:C,B103,BTS_매출관리!I:I)</f>
        <v>0</v>
      </c>
      <c r="D103">
        <f t="shared" si="1"/>
        <v>4</v>
      </c>
    </row>
    <row r="104" spans="2:4" x14ac:dyDescent="0.3">
      <c r="B104" t="s">
        <v>2735</v>
      </c>
      <c r="C104" s="52">
        <f>SUMIF(BTS_매출관리!C:C,B104,BTS_매출관리!I:I)</f>
        <v>0</v>
      </c>
      <c r="D104">
        <f t="shared" si="1"/>
        <v>4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4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4</v>
      </c>
    </row>
    <row r="107" spans="2:4" x14ac:dyDescent="0.3">
      <c r="B107" t="s">
        <v>2762</v>
      </c>
      <c r="C107" s="52">
        <f>SUMIF(BTS_매출관리!C:C,B107,BTS_매출관리!I:I)</f>
        <v>0</v>
      </c>
      <c r="D107">
        <f t="shared" si="1"/>
        <v>4</v>
      </c>
    </row>
    <row r="108" spans="2:4" x14ac:dyDescent="0.3">
      <c r="B108" t="s">
        <v>2928</v>
      </c>
      <c r="C108" s="52">
        <f>SUMIF(BTS_매출관리!C:C,B108,BTS_매출관리!I:I)</f>
        <v>0</v>
      </c>
      <c r="D108">
        <f t="shared" si="1"/>
        <v>4</v>
      </c>
    </row>
    <row r="109" spans="2:4" x14ac:dyDescent="0.3">
      <c r="B109" t="s">
        <v>3022</v>
      </c>
      <c r="C109" s="52">
        <f>SUMIF(BTS_매출관리!C:C,B109,BTS_매출관리!I:I)</f>
        <v>0</v>
      </c>
      <c r="D109">
        <f t="shared" si="1"/>
        <v>4</v>
      </c>
    </row>
    <row r="110" spans="2:4" x14ac:dyDescent="0.3">
      <c r="B110" t="s">
        <v>2935</v>
      </c>
      <c r="C110" s="52">
        <f>SUMIF(BTS_매출관리!C:C,B110,BTS_매출관리!I:I)</f>
        <v>0</v>
      </c>
      <c r="D110">
        <f t="shared" si="1"/>
        <v>4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4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4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4</v>
      </c>
    </row>
    <row r="114" spans="2:4" x14ac:dyDescent="0.3">
      <c r="B114" t="s">
        <v>1232</v>
      </c>
      <c r="C114" s="52">
        <f>SUMIF(BTS_매출관리!C:C,B114,BTS_매출관리!I:I)</f>
        <v>0</v>
      </c>
      <c r="D114">
        <f t="shared" si="1"/>
        <v>4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4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4</v>
      </c>
    </row>
    <row r="117" spans="2:4" x14ac:dyDescent="0.3">
      <c r="B117" t="s">
        <v>3180</v>
      </c>
      <c r="C117" s="52">
        <f>SUMIF(BTS_매출관리!C:C,B117,BTS_매출관리!I:I)</f>
        <v>0</v>
      </c>
      <c r="D117">
        <f t="shared" si="1"/>
        <v>4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4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4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4</v>
      </c>
    </row>
    <row r="121" spans="2:4" x14ac:dyDescent="0.3">
      <c r="B121" t="s">
        <v>2585</v>
      </c>
      <c r="C121" s="300">
        <f>SUMIF(BTS_매출관리!C:C,B121,BTS_매출관리!I:I)</f>
        <v>0</v>
      </c>
      <c r="D121">
        <f t="shared" si="1"/>
        <v>4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4</v>
      </c>
    </row>
    <row r="123" spans="2:4" x14ac:dyDescent="0.3">
      <c r="B123" t="s">
        <v>3070</v>
      </c>
      <c r="C123" s="52">
        <f>SUMIF(BTS_매출관리!C:C,B123,BTS_매출관리!I:I)</f>
        <v>0</v>
      </c>
      <c r="D123">
        <f t="shared" si="1"/>
        <v>4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4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4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4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4</v>
      </c>
    </row>
    <row r="128" spans="2:4" x14ac:dyDescent="0.3">
      <c r="B128" t="s">
        <v>3454</v>
      </c>
      <c r="C128" s="52">
        <f>SUMIF(BTS_매출관리!C:C,B128,BTS_매출관리!I:I)</f>
        <v>0</v>
      </c>
      <c r="D128">
        <f t="shared" si="1"/>
        <v>4</v>
      </c>
    </row>
    <row r="129" spans="2:4" x14ac:dyDescent="0.3">
      <c r="B129" t="s">
        <v>2866</v>
      </c>
      <c r="C129" s="52">
        <f>SUMIF(BTS_매출관리!C:C,B129,BTS_매출관리!I:I)</f>
        <v>0</v>
      </c>
      <c r="D129">
        <f t="shared" si="1"/>
        <v>4</v>
      </c>
    </row>
    <row r="130" spans="2:4" x14ac:dyDescent="0.3">
      <c r="B130" t="s">
        <v>3014</v>
      </c>
      <c r="C130" s="52">
        <f>SUMIF(BTS_매출관리!C:C,B130,BTS_매출관리!I:I)</f>
        <v>0</v>
      </c>
      <c r="D130">
        <f t="shared" ref="D130:D193" si="2">RANK(C130,C:C,0)</f>
        <v>4</v>
      </c>
    </row>
    <row r="131" spans="2:4" x14ac:dyDescent="0.3">
      <c r="B131" t="s">
        <v>3566</v>
      </c>
      <c r="C131" s="52">
        <f>SUMIF(BTS_매출관리!C:C,B131,BTS_매출관리!I:I)</f>
        <v>0</v>
      </c>
      <c r="D131">
        <f t="shared" si="2"/>
        <v>4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4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4</v>
      </c>
    </row>
    <row r="134" spans="2:4" x14ac:dyDescent="0.3">
      <c r="B134" t="s">
        <v>2802</v>
      </c>
      <c r="C134" s="52">
        <f>SUMIF(BTS_매출관리!C:C,B134,BTS_매출관리!I:I)</f>
        <v>0</v>
      </c>
      <c r="D134">
        <f t="shared" si="2"/>
        <v>4</v>
      </c>
    </row>
    <row r="135" spans="2:4" x14ac:dyDescent="0.3">
      <c r="B135" t="s">
        <v>3202</v>
      </c>
      <c r="C135" s="52">
        <f>SUMIF(BTS_매출관리!C:C,B135,BTS_매출관리!I:I)</f>
        <v>0</v>
      </c>
      <c r="D135">
        <f t="shared" si="2"/>
        <v>4</v>
      </c>
    </row>
    <row r="136" spans="2:4" x14ac:dyDescent="0.3">
      <c r="B136" t="s">
        <v>2374</v>
      </c>
      <c r="C136" s="52">
        <f>SUMIF(BTS_매출관리!C:C,B136,BTS_매출관리!I:I)</f>
        <v>0</v>
      </c>
      <c r="D136">
        <f t="shared" si="2"/>
        <v>4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4</v>
      </c>
    </row>
    <row r="138" spans="2:4" x14ac:dyDescent="0.3">
      <c r="B138" t="s">
        <v>2484</v>
      </c>
      <c r="C138" s="52">
        <f>SUMIF(BTS_매출관리!C:C,B138,BTS_매출관리!I:I)</f>
        <v>0</v>
      </c>
      <c r="D138">
        <f t="shared" si="2"/>
        <v>4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4</v>
      </c>
    </row>
    <row r="140" spans="2:4" x14ac:dyDescent="0.3">
      <c r="B140" t="s">
        <v>2461</v>
      </c>
      <c r="C140" s="52">
        <f>SUMIF(BTS_매출관리!C:C,B140,BTS_매출관리!I:I)</f>
        <v>0</v>
      </c>
      <c r="D140">
        <f t="shared" si="2"/>
        <v>4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4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4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4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4</v>
      </c>
    </row>
    <row r="145" spans="2:4" x14ac:dyDescent="0.3">
      <c r="B145" t="s">
        <v>3450</v>
      </c>
      <c r="C145" s="52">
        <f>SUMIF(BTS_매출관리!C:C,B145,BTS_매출관리!I:I)</f>
        <v>0</v>
      </c>
      <c r="D145">
        <f t="shared" si="2"/>
        <v>4</v>
      </c>
    </row>
    <row r="146" spans="2:4" x14ac:dyDescent="0.3">
      <c r="B146" t="s">
        <v>2047</v>
      </c>
      <c r="C146" s="52">
        <f>SUMIF(BTS_매출관리!C:C,B146,BTS_매출관리!I:I)</f>
        <v>0</v>
      </c>
      <c r="D146">
        <f t="shared" si="2"/>
        <v>4</v>
      </c>
    </row>
    <row r="147" spans="2:4" x14ac:dyDescent="0.3">
      <c r="B147" t="s">
        <v>3443</v>
      </c>
      <c r="C147" s="52">
        <f>SUMIF(BTS_매출관리!C:C,B147,BTS_매출관리!I:I)</f>
        <v>0</v>
      </c>
      <c r="D147">
        <f t="shared" si="2"/>
        <v>4</v>
      </c>
    </row>
    <row r="148" spans="2:4" x14ac:dyDescent="0.3">
      <c r="B148" t="s">
        <v>3494</v>
      </c>
      <c r="C148" s="52">
        <f>SUMIF(BTS_매출관리!C:C,B148,BTS_매출관리!I:I)</f>
        <v>0</v>
      </c>
      <c r="D148">
        <f t="shared" si="2"/>
        <v>4</v>
      </c>
    </row>
    <row r="149" spans="2:4" x14ac:dyDescent="0.3">
      <c r="B149" t="s">
        <v>2957</v>
      </c>
      <c r="C149" s="52">
        <f>SUMIF(BTS_매출관리!C:C,B149,BTS_매출관리!I:I)</f>
        <v>0</v>
      </c>
      <c r="D149">
        <f t="shared" si="2"/>
        <v>4</v>
      </c>
    </row>
    <row r="150" spans="2:4" x14ac:dyDescent="0.3">
      <c r="B150" t="s">
        <v>3716</v>
      </c>
      <c r="C150" s="52">
        <f>SUMIF(BTS_매출관리!C:C,B150,BTS_매출관리!I:I)</f>
        <v>0</v>
      </c>
      <c r="D150">
        <f t="shared" si="2"/>
        <v>4</v>
      </c>
    </row>
    <row r="151" spans="2:4" x14ac:dyDescent="0.3">
      <c r="B151" t="s">
        <v>2626</v>
      </c>
      <c r="C151" s="52">
        <f>SUMIF(BTS_매출관리!C:C,B151,BTS_매출관리!I:I)</f>
        <v>0</v>
      </c>
      <c r="D151">
        <f t="shared" si="2"/>
        <v>4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4</v>
      </c>
    </row>
    <row r="153" spans="2:4" x14ac:dyDescent="0.3">
      <c r="B153" t="s">
        <v>3341</v>
      </c>
      <c r="C153" s="52">
        <f>SUMIF(BTS_매출관리!C:C,B153,BTS_매출관리!I:I)</f>
        <v>0</v>
      </c>
      <c r="D153">
        <f t="shared" si="2"/>
        <v>4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4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4</v>
      </c>
    </row>
    <row r="156" spans="2:4" x14ac:dyDescent="0.3">
      <c r="B156" t="s">
        <v>3255</v>
      </c>
      <c r="C156" s="52">
        <f>SUMIF(BTS_매출관리!C:C,B156,BTS_매출관리!I:I)</f>
        <v>0</v>
      </c>
      <c r="D156">
        <f t="shared" si="2"/>
        <v>4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4</v>
      </c>
    </row>
    <row r="158" spans="2:4" x14ac:dyDescent="0.3">
      <c r="B158" t="s">
        <v>2725</v>
      </c>
      <c r="C158" s="52">
        <f>SUMIF(BTS_매출관리!C:C,B158,BTS_매출관리!I:I)</f>
        <v>0</v>
      </c>
      <c r="D158">
        <f t="shared" si="2"/>
        <v>4</v>
      </c>
    </row>
    <row r="159" spans="2:4" x14ac:dyDescent="0.3">
      <c r="B159" t="s">
        <v>3176</v>
      </c>
      <c r="C159" s="52">
        <f>SUMIF(BTS_매출관리!C:C,B159,BTS_매출관리!I:I)</f>
        <v>0</v>
      </c>
      <c r="D159">
        <f t="shared" si="2"/>
        <v>4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4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4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4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4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4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4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4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4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4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4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4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4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4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4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4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4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4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4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4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4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4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4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4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4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4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4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4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4</v>
      </c>
    </row>
    <row r="188" spans="2:4" x14ac:dyDescent="0.3">
      <c r="C188" s="52">
        <f>SUMIF(BTS_매출관리!C:C,B188,BTS_매출관리!I:I)</f>
        <v>0</v>
      </c>
      <c r="D188">
        <f t="shared" si="2"/>
        <v>4</v>
      </c>
    </row>
    <row r="189" spans="2:4" x14ac:dyDescent="0.3">
      <c r="C189" s="52">
        <f>SUMIF(BTS_매출관리!C:C,B189,BTS_매출관리!I:I)</f>
        <v>0</v>
      </c>
      <c r="D189">
        <f t="shared" si="2"/>
        <v>4</v>
      </c>
    </row>
    <row r="190" spans="2:4" x14ac:dyDescent="0.3">
      <c r="C190" s="52">
        <f>SUMIF(BTS_매출관리!C:C,B190,BTS_매출관리!I:I)</f>
        <v>0</v>
      </c>
      <c r="D190">
        <f t="shared" si="2"/>
        <v>4</v>
      </c>
    </row>
    <row r="191" spans="2:4" x14ac:dyDescent="0.3">
      <c r="C191" s="52">
        <f>SUMIF(BTS_매출관리!C:C,B191,BTS_매출관리!I:I)</f>
        <v>0</v>
      </c>
      <c r="D191">
        <f t="shared" si="2"/>
        <v>4</v>
      </c>
    </row>
    <row r="192" spans="2:4" x14ac:dyDescent="0.3">
      <c r="C192" s="52">
        <f>SUMIF(BTS_매출관리!C:C,B192,BTS_매출관리!I:I)</f>
        <v>0</v>
      </c>
      <c r="D192">
        <f t="shared" si="2"/>
        <v>4</v>
      </c>
    </row>
    <row r="193" spans="3:4" x14ac:dyDescent="0.3">
      <c r="C193" s="52">
        <f>SUMIF(BTS_매출관리!C:C,B193,BTS_매출관리!I:I)</f>
        <v>0</v>
      </c>
      <c r="D193">
        <f t="shared" si="2"/>
        <v>4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</v>
      </c>
    </row>
    <row r="195" spans="3:4" x14ac:dyDescent="0.3">
      <c r="C195" s="52">
        <f>SUMIF(BTS_매출관리!C:C,B195,BTS_매출관리!I:I)</f>
        <v>0</v>
      </c>
      <c r="D195">
        <f t="shared" si="3"/>
        <v>4</v>
      </c>
    </row>
    <row r="196" spans="3:4" x14ac:dyDescent="0.3">
      <c r="C196" s="52">
        <f>SUMIF(BTS_매출관리!C:C,B196,BTS_매출관리!I:I)</f>
        <v>0</v>
      </c>
      <c r="D196">
        <f t="shared" si="3"/>
        <v>4</v>
      </c>
    </row>
    <row r="197" spans="3:4" x14ac:dyDescent="0.3">
      <c r="C197" s="52">
        <f>SUMIF(BTS_매출관리!C:C,B197,BTS_매출관리!I:I)</f>
        <v>0</v>
      </c>
      <c r="D197">
        <f t="shared" si="3"/>
        <v>4</v>
      </c>
    </row>
    <row r="198" spans="3:4" x14ac:dyDescent="0.3">
      <c r="C198" s="52">
        <f>SUMIF(BTS_매출관리!C:C,B198,BTS_매출관리!I:I)</f>
        <v>0</v>
      </c>
      <c r="D198">
        <f t="shared" si="3"/>
        <v>4</v>
      </c>
    </row>
    <row r="199" spans="3:4" x14ac:dyDescent="0.3">
      <c r="C199" s="52">
        <f>SUMIF(BTS_매출관리!C:C,B199,BTS_매출관리!I:I)</f>
        <v>0</v>
      </c>
      <c r="D199">
        <f t="shared" si="3"/>
        <v>4</v>
      </c>
    </row>
    <row r="200" spans="3:4" x14ac:dyDescent="0.3">
      <c r="C200" s="52">
        <f>SUMIF(BTS_매출관리!C:C,B200,BTS_매출관리!I:I)</f>
        <v>0</v>
      </c>
      <c r="D200">
        <f t="shared" si="3"/>
        <v>4</v>
      </c>
    </row>
    <row r="201" spans="3:4" x14ac:dyDescent="0.3">
      <c r="C201" s="52">
        <f>SUMIF(BTS_매출관리!C:C,B201,BTS_매출관리!I:I)</f>
        <v>0</v>
      </c>
      <c r="D201">
        <f t="shared" si="3"/>
        <v>4</v>
      </c>
    </row>
    <row r="202" spans="3:4" x14ac:dyDescent="0.3">
      <c r="C202" s="52">
        <f>SUMIF(BTS_매출관리!C:C,B202,BTS_매출관리!I:I)</f>
        <v>0</v>
      </c>
      <c r="D202">
        <f t="shared" si="3"/>
        <v>4</v>
      </c>
    </row>
    <row r="203" spans="3:4" x14ac:dyDescent="0.3">
      <c r="C203" s="52">
        <f>SUMIF(BTS_매출관리!C:C,B203,BTS_매출관리!I:I)</f>
        <v>0</v>
      </c>
      <c r="D203">
        <f t="shared" si="3"/>
        <v>4</v>
      </c>
    </row>
    <row r="204" spans="3:4" x14ac:dyDescent="0.3">
      <c r="C204" s="52">
        <f>SUMIF(BTS_매출관리!C:C,B204,BTS_매출관리!I:I)</f>
        <v>0</v>
      </c>
      <c r="D204">
        <f t="shared" si="3"/>
        <v>4</v>
      </c>
    </row>
    <row r="205" spans="3:4" x14ac:dyDescent="0.3">
      <c r="C205" s="52">
        <f>SUMIF(BTS_매출관리!C:C,B205,BTS_매출관리!I:I)</f>
        <v>0</v>
      </c>
      <c r="D205">
        <f t="shared" si="3"/>
        <v>4</v>
      </c>
    </row>
    <row r="206" spans="3:4" x14ac:dyDescent="0.3">
      <c r="C206" s="52">
        <f>SUMIF(BTS_매출관리!C:C,B206,BTS_매출관리!I:I)</f>
        <v>0</v>
      </c>
      <c r="D206">
        <f t="shared" si="3"/>
        <v>4</v>
      </c>
    </row>
    <row r="207" spans="3:4" x14ac:dyDescent="0.3">
      <c r="C207" s="52">
        <f>SUMIF(BTS_매출관리!C:C,B207,BTS_매출관리!I:I)</f>
        <v>0</v>
      </c>
      <c r="D207">
        <f t="shared" si="3"/>
        <v>4</v>
      </c>
    </row>
    <row r="208" spans="3:4" x14ac:dyDescent="0.3">
      <c r="C208" s="52">
        <f>SUMIF(BTS_매출관리!C:C,B208,BTS_매출관리!I:I)</f>
        <v>0</v>
      </c>
      <c r="D208">
        <f t="shared" si="3"/>
        <v>4</v>
      </c>
    </row>
    <row r="209" spans="3:4" x14ac:dyDescent="0.3">
      <c r="C209" s="52">
        <f>SUMIF(BTS_매출관리!C:C,B209,BTS_매출관리!I:I)</f>
        <v>0</v>
      </c>
      <c r="D209">
        <f t="shared" si="3"/>
        <v>4</v>
      </c>
    </row>
    <row r="210" spans="3:4" x14ac:dyDescent="0.3">
      <c r="C210" s="52">
        <f>SUMIF(BTS_매출관리!C:C,B210,BTS_매출관리!I:I)</f>
        <v>0</v>
      </c>
      <c r="D210">
        <f t="shared" si="3"/>
        <v>4</v>
      </c>
    </row>
    <row r="211" spans="3:4" x14ac:dyDescent="0.3">
      <c r="C211" s="52">
        <f>SUMIF(BTS_매출관리!C:C,B211,BTS_매출관리!I:I)</f>
        <v>0</v>
      </c>
      <c r="D211">
        <f t="shared" si="3"/>
        <v>4</v>
      </c>
    </row>
    <row r="212" spans="3:4" x14ac:dyDescent="0.3">
      <c r="C212" s="52">
        <f>SUMIF(BTS_매출관리!C:C,B212,BTS_매출관리!I:I)</f>
        <v>0</v>
      </c>
      <c r="D212">
        <f t="shared" si="3"/>
        <v>4</v>
      </c>
    </row>
    <row r="213" spans="3:4" x14ac:dyDescent="0.3">
      <c r="C213" s="52">
        <f>SUMIF(BTS_매출관리!C:C,B213,BTS_매출관리!I:I)</f>
        <v>0</v>
      </c>
      <c r="D213">
        <f t="shared" si="3"/>
        <v>4</v>
      </c>
    </row>
    <row r="214" spans="3:4" x14ac:dyDescent="0.3">
      <c r="C214" s="52">
        <f>SUMIF(BTS_매출관리!C:C,B214,BTS_매출관리!I:I)</f>
        <v>0</v>
      </c>
      <c r="D214">
        <f t="shared" si="3"/>
        <v>4</v>
      </c>
    </row>
    <row r="215" spans="3:4" x14ac:dyDescent="0.3">
      <c r="C215" s="52">
        <f>SUMIF(BTS_매출관리!C:C,B215,BTS_매출관리!I:I)</f>
        <v>0</v>
      </c>
      <c r="D215">
        <f t="shared" si="3"/>
        <v>4</v>
      </c>
    </row>
    <row r="216" spans="3:4" x14ac:dyDescent="0.3">
      <c r="C216" s="52">
        <f>SUMIF(BTS_매출관리!C:C,B216,BTS_매출관리!I:I)</f>
        <v>0</v>
      </c>
      <c r="D216">
        <f t="shared" si="3"/>
        <v>4</v>
      </c>
    </row>
    <row r="217" spans="3:4" x14ac:dyDescent="0.3">
      <c r="C217" s="52">
        <f>SUMIF(BTS_매출관리!C:C,B217,BTS_매출관리!I:I)</f>
        <v>0</v>
      </c>
      <c r="D217">
        <f t="shared" si="3"/>
        <v>4</v>
      </c>
    </row>
    <row r="218" spans="3:4" x14ac:dyDescent="0.3">
      <c r="C218" s="52">
        <f>SUMIF(BTS_매출관리!C:C,B218,BTS_매출관리!I:I)</f>
        <v>0</v>
      </c>
      <c r="D218">
        <f t="shared" si="3"/>
        <v>4</v>
      </c>
    </row>
    <row r="219" spans="3:4" x14ac:dyDescent="0.3">
      <c r="C219" s="52">
        <f>SUMIF(BTS_매출관리!C:C,B219,BTS_매출관리!I:I)</f>
        <v>0</v>
      </c>
      <c r="D219">
        <f t="shared" si="3"/>
        <v>4</v>
      </c>
    </row>
    <row r="220" spans="3:4" x14ac:dyDescent="0.3">
      <c r="C220" s="52">
        <f>SUMIF(BTS_매출관리!C:C,B220,BTS_매출관리!I:I)</f>
        <v>0</v>
      </c>
      <c r="D220">
        <f t="shared" si="3"/>
        <v>4</v>
      </c>
    </row>
    <row r="221" spans="3:4" x14ac:dyDescent="0.3">
      <c r="C221" s="52">
        <f>SUMIF(BTS_매출관리!C:C,B221,BTS_매출관리!I:I)</f>
        <v>0</v>
      </c>
      <c r="D221">
        <f t="shared" si="3"/>
        <v>4</v>
      </c>
    </row>
    <row r="222" spans="3:4" x14ac:dyDescent="0.3">
      <c r="C222" s="52">
        <f>SUMIF(BTS_매출관리!C:C,B222,BTS_매출관리!I:I)</f>
        <v>0</v>
      </c>
      <c r="D222">
        <f t="shared" si="3"/>
        <v>4</v>
      </c>
    </row>
    <row r="223" spans="3:4" x14ac:dyDescent="0.3">
      <c r="C223" s="52">
        <f>SUMIF(BTS_매출관리!C:C,B223,BTS_매출관리!I:I)</f>
        <v>0</v>
      </c>
      <c r="D223">
        <f t="shared" si="3"/>
        <v>4</v>
      </c>
    </row>
    <row r="224" spans="3:4" x14ac:dyDescent="0.3">
      <c r="C224" s="52">
        <f>SUMIF(BTS_매출관리!C:C,B224,BTS_매출관리!I:I)</f>
        <v>0</v>
      </c>
      <c r="D224">
        <f t="shared" si="3"/>
        <v>4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7"/>
      <c r="B1" s="308"/>
      <c r="C1" s="308"/>
      <c r="D1" s="308"/>
      <c r="E1" s="308"/>
      <c r="F1" s="308"/>
      <c r="G1" s="30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9" t="s">
        <v>1195</v>
      </c>
      <c r="R1" s="309"/>
      <c r="S1" s="310"/>
      <c r="T1" s="310"/>
      <c r="U1" s="311"/>
    </row>
    <row r="2" spans="1:21" x14ac:dyDescent="0.3">
      <c r="A2" s="312" t="s">
        <v>65</v>
      </c>
      <c r="B2" s="313"/>
      <c r="C2" s="314" t="s">
        <v>2216</v>
      </c>
      <c r="D2" s="315"/>
      <c r="E2" s="315"/>
      <c r="F2" s="315"/>
      <c r="G2" s="316"/>
      <c r="H2" s="314" t="s">
        <v>76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45804</v>
      </c>
      <c r="U2" s="320"/>
    </row>
    <row r="3" spans="1:21" ht="24" customHeight="1" x14ac:dyDescent="0.3">
      <c r="A3" s="330" t="s">
        <v>1165</v>
      </c>
      <c r="B3" s="37" t="s">
        <v>59</v>
      </c>
      <c r="C3" s="490" t="s">
        <v>1535</v>
      </c>
      <c r="D3" s="491"/>
      <c r="E3" s="491"/>
      <c r="F3" s="491"/>
      <c r="G3" s="491"/>
      <c r="H3" s="491"/>
      <c r="I3" s="491"/>
      <c r="J3" s="492"/>
      <c r="K3" s="336" t="s">
        <v>1166</v>
      </c>
      <c r="L3" s="37" t="s">
        <v>59</v>
      </c>
      <c r="M3" s="487" t="s">
        <v>964</v>
      </c>
      <c r="N3" s="488"/>
      <c r="O3" s="488"/>
      <c r="P3" s="488"/>
      <c r="Q3" s="488"/>
      <c r="R3" s="488"/>
      <c r="S3" s="488"/>
      <c r="T3" s="488"/>
      <c r="U3" s="489"/>
    </row>
    <row r="4" spans="1:21" ht="24.95" customHeight="1" x14ac:dyDescent="0.3">
      <c r="A4" s="331"/>
      <c r="B4" s="37" t="s">
        <v>61</v>
      </c>
      <c r="C4" s="342"/>
      <c r="D4" s="343"/>
      <c r="E4" s="343"/>
      <c r="F4" s="343"/>
      <c r="G4" s="343"/>
      <c r="H4" s="343"/>
      <c r="I4" s="343"/>
      <c r="J4" s="344"/>
      <c r="K4" s="337"/>
      <c r="L4" s="37" t="s">
        <v>61</v>
      </c>
      <c r="M4" s="321" t="s">
        <v>962</v>
      </c>
      <c r="N4" s="322"/>
      <c r="O4" s="322"/>
      <c r="P4" s="322"/>
      <c r="Q4" s="322"/>
      <c r="R4" s="323"/>
      <c r="S4" s="38" t="s">
        <v>62</v>
      </c>
      <c r="T4" s="493" t="s">
        <v>73</v>
      </c>
      <c r="U4" s="494"/>
    </row>
    <row r="5" spans="1:21" ht="15.75" customHeight="1" x14ac:dyDescent="0.3">
      <c r="A5" s="331"/>
      <c r="B5" s="38" t="s">
        <v>60</v>
      </c>
      <c r="C5" s="321" t="s">
        <v>1093</v>
      </c>
      <c r="D5" s="322"/>
      <c r="E5" s="322"/>
      <c r="F5" s="322"/>
      <c r="G5" s="322"/>
      <c r="H5" s="322"/>
      <c r="I5" s="322"/>
      <c r="J5" s="323"/>
      <c r="K5" s="337"/>
      <c r="L5" s="38" t="s">
        <v>60</v>
      </c>
      <c r="M5" s="321" t="s">
        <v>74</v>
      </c>
      <c r="N5" s="322"/>
      <c r="O5" s="322"/>
      <c r="P5" s="322"/>
      <c r="Q5" s="322"/>
      <c r="R5" s="322"/>
      <c r="S5" s="322"/>
      <c r="T5" s="322"/>
      <c r="U5" s="324"/>
    </row>
    <row r="6" spans="1:21" ht="15.75" customHeight="1" x14ac:dyDescent="0.3">
      <c r="A6" s="332"/>
      <c r="B6" s="38" t="s">
        <v>75</v>
      </c>
      <c r="C6" s="321" t="s">
        <v>1092</v>
      </c>
      <c r="D6" s="322"/>
      <c r="E6" s="322"/>
      <c r="F6" s="322"/>
      <c r="G6" s="322"/>
      <c r="H6" s="322"/>
      <c r="I6" s="322"/>
      <c r="J6" s="323"/>
      <c r="K6" s="338"/>
      <c r="L6" s="38" t="s">
        <v>75</v>
      </c>
      <c r="M6" s="321" t="s">
        <v>66</v>
      </c>
      <c r="N6" s="322"/>
      <c r="O6" s="322"/>
      <c r="P6" s="322"/>
      <c r="Q6" s="322"/>
      <c r="R6" s="323"/>
      <c r="S6" s="38" t="s">
        <v>22</v>
      </c>
      <c r="T6" s="321" t="s">
        <v>973</v>
      </c>
      <c r="U6" s="324"/>
    </row>
    <row r="7" spans="1:21" ht="15.75" customHeight="1" x14ac:dyDescent="0.3">
      <c r="A7" s="325" t="s">
        <v>70</v>
      </c>
      <c r="B7" s="326"/>
      <c r="C7" s="326"/>
      <c r="D7" s="326"/>
      <c r="E7" s="327"/>
      <c r="F7" s="328" t="s">
        <v>78</v>
      </c>
      <c r="G7" s="326"/>
      <c r="H7" s="326"/>
      <c r="I7" s="327"/>
      <c r="J7" s="328" t="s">
        <v>67</v>
      </c>
      <c r="K7" s="327"/>
      <c r="L7" s="328" t="s">
        <v>42</v>
      </c>
      <c r="M7" s="326"/>
      <c r="N7" s="326"/>
      <c r="O7" s="326"/>
      <c r="P7" s="327"/>
      <c r="Q7" s="328" t="s">
        <v>68</v>
      </c>
      <c r="R7" s="326"/>
      <c r="S7" s="327"/>
      <c r="T7" s="328" t="s">
        <v>69</v>
      </c>
      <c r="U7" s="329"/>
    </row>
    <row r="8" spans="1:21" ht="15" customHeight="1" x14ac:dyDescent="0.3">
      <c r="A8" s="495" t="s">
        <v>1131</v>
      </c>
      <c r="B8" s="496"/>
      <c r="C8" s="496"/>
      <c r="D8" s="496"/>
      <c r="E8" s="497"/>
      <c r="F8" s="498"/>
      <c r="G8" s="496"/>
      <c r="H8" s="496"/>
      <c r="I8" s="497"/>
      <c r="J8" s="499">
        <v>1</v>
      </c>
      <c r="K8" s="356"/>
      <c r="L8" s="477">
        <v>1000000</v>
      </c>
      <c r="M8" s="478"/>
      <c r="N8" s="478"/>
      <c r="O8" s="478"/>
      <c r="P8" s="479"/>
      <c r="Q8" s="477">
        <v>1000000</v>
      </c>
      <c r="R8" s="478"/>
      <c r="S8" s="479"/>
      <c r="T8" s="363"/>
      <c r="U8" s="364"/>
    </row>
    <row r="9" spans="1:21" ht="15" customHeight="1" x14ac:dyDescent="0.3">
      <c r="A9" s="480"/>
      <c r="B9" s="481"/>
      <c r="C9" s="481"/>
      <c r="D9" s="481"/>
      <c r="E9" s="482"/>
      <c r="F9" s="483"/>
      <c r="G9" s="481"/>
      <c r="H9" s="481"/>
      <c r="I9" s="482"/>
      <c r="J9" s="348"/>
      <c r="K9" s="347"/>
      <c r="L9" s="484"/>
      <c r="M9" s="485"/>
      <c r="N9" s="485"/>
      <c r="O9" s="485"/>
      <c r="P9" s="486"/>
      <c r="Q9" s="484"/>
      <c r="R9" s="485"/>
      <c r="S9" s="486"/>
      <c r="T9" s="352"/>
      <c r="U9" s="353"/>
    </row>
    <row r="10" spans="1:21" ht="15" customHeight="1" x14ac:dyDescent="0.3">
      <c r="A10" s="480"/>
      <c r="B10" s="481"/>
      <c r="C10" s="481"/>
      <c r="D10" s="481"/>
      <c r="E10" s="482"/>
      <c r="F10" s="483"/>
      <c r="G10" s="481"/>
      <c r="H10" s="481"/>
      <c r="I10" s="482"/>
      <c r="J10" s="348"/>
      <c r="K10" s="347"/>
      <c r="L10" s="484"/>
      <c r="M10" s="485"/>
      <c r="N10" s="485"/>
      <c r="O10" s="485"/>
      <c r="P10" s="486"/>
      <c r="Q10" s="484"/>
      <c r="R10" s="485"/>
      <c r="S10" s="486"/>
      <c r="T10" s="352"/>
      <c r="U10" s="353"/>
    </row>
    <row r="11" spans="1:21" ht="15" customHeight="1" x14ac:dyDescent="0.3">
      <c r="A11" s="480"/>
      <c r="B11" s="481"/>
      <c r="C11" s="481"/>
      <c r="D11" s="481"/>
      <c r="E11" s="482"/>
      <c r="F11" s="483"/>
      <c r="G11" s="481"/>
      <c r="H11" s="481"/>
      <c r="I11" s="482"/>
      <c r="J11" s="348"/>
      <c r="K11" s="347"/>
      <c r="L11" s="484"/>
      <c r="M11" s="485"/>
      <c r="N11" s="485"/>
      <c r="O11" s="485"/>
      <c r="P11" s="486"/>
      <c r="Q11" s="484"/>
      <c r="R11" s="485"/>
      <c r="S11" s="486"/>
      <c r="T11" s="352"/>
      <c r="U11" s="353"/>
    </row>
    <row r="12" spans="1:21" ht="15" customHeight="1" x14ac:dyDescent="0.3">
      <c r="A12" s="480"/>
      <c r="B12" s="481"/>
      <c r="C12" s="481"/>
      <c r="D12" s="481"/>
      <c r="E12" s="482"/>
      <c r="F12" s="483"/>
      <c r="G12" s="481"/>
      <c r="H12" s="481"/>
      <c r="I12" s="482"/>
      <c r="J12" s="348"/>
      <c r="K12" s="347"/>
      <c r="L12" s="484"/>
      <c r="M12" s="485"/>
      <c r="N12" s="485"/>
      <c r="O12" s="485"/>
      <c r="P12" s="486"/>
      <c r="Q12" s="484"/>
      <c r="R12" s="485"/>
      <c r="S12" s="486"/>
      <c r="T12" s="352"/>
      <c r="U12" s="353"/>
    </row>
    <row r="13" spans="1:21" ht="15" customHeight="1" x14ac:dyDescent="0.3">
      <c r="A13" s="480"/>
      <c r="B13" s="481"/>
      <c r="C13" s="481"/>
      <c r="D13" s="481"/>
      <c r="E13" s="482"/>
      <c r="F13" s="500"/>
      <c r="G13" s="501"/>
      <c r="H13" s="501"/>
      <c r="I13" s="502"/>
      <c r="J13" s="348"/>
      <c r="K13" s="347"/>
      <c r="L13" s="484"/>
      <c r="M13" s="485"/>
      <c r="N13" s="485"/>
      <c r="O13" s="485"/>
      <c r="P13" s="486"/>
      <c r="Q13" s="484"/>
      <c r="R13" s="485"/>
      <c r="S13" s="486"/>
      <c r="T13" s="352"/>
      <c r="U13" s="353"/>
    </row>
    <row r="14" spans="1:21" ht="15" customHeight="1" x14ac:dyDescent="0.3">
      <c r="A14" s="480"/>
      <c r="B14" s="481"/>
      <c r="C14" s="481"/>
      <c r="D14" s="481"/>
      <c r="E14" s="482"/>
      <c r="F14" s="483"/>
      <c r="G14" s="481"/>
      <c r="H14" s="481"/>
      <c r="I14" s="482"/>
      <c r="J14" s="348"/>
      <c r="K14" s="347"/>
      <c r="L14" s="484"/>
      <c r="M14" s="485"/>
      <c r="N14" s="485"/>
      <c r="O14" s="485"/>
      <c r="P14" s="486"/>
      <c r="Q14" s="484"/>
      <c r="R14" s="485"/>
      <c r="S14" s="486"/>
      <c r="T14" s="352"/>
      <c r="U14" s="353"/>
    </row>
    <row r="15" spans="1:21" ht="15" customHeight="1" x14ac:dyDescent="0.3">
      <c r="A15" s="345"/>
      <c r="B15" s="346"/>
      <c r="C15" s="346"/>
      <c r="D15" s="346"/>
      <c r="E15" s="347"/>
      <c r="F15" s="348"/>
      <c r="G15" s="346"/>
      <c r="H15" s="346"/>
      <c r="I15" s="347"/>
      <c r="J15" s="348"/>
      <c r="K15" s="347"/>
      <c r="L15" s="503"/>
      <c r="M15" s="504"/>
      <c r="N15" s="504"/>
      <c r="O15" s="504"/>
      <c r="P15" s="505"/>
      <c r="Q15" s="503"/>
      <c r="R15" s="504"/>
      <c r="S15" s="505"/>
      <c r="T15" s="352"/>
      <c r="U15" s="353"/>
    </row>
    <row r="16" spans="1:21" ht="15" customHeight="1" x14ac:dyDescent="0.3">
      <c r="A16" s="345"/>
      <c r="B16" s="346"/>
      <c r="C16" s="346"/>
      <c r="D16" s="346"/>
      <c r="E16" s="347"/>
      <c r="F16" s="348"/>
      <c r="G16" s="346"/>
      <c r="H16" s="346"/>
      <c r="I16" s="347"/>
      <c r="J16" s="348"/>
      <c r="K16" s="347"/>
      <c r="L16" s="503"/>
      <c r="M16" s="504"/>
      <c r="N16" s="504"/>
      <c r="O16" s="504"/>
      <c r="P16" s="505"/>
      <c r="Q16" s="503"/>
      <c r="R16" s="504"/>
      <c r="S16" s="505"/>
      <c r="T16" s="352"/>
      <c r="U16" s="353"/>
    </row>
    <row r="17" spans="1:21" ht="15" customHeight="1" x14ac:dyDescent="0.3">
      <c r="A17" s="345"/>
      <c r="B17" s="346"/>
      <c r="C17" s="346"/>
      <c r="D17" s="346"/>
      <c r="E17" s="347"/>
      <c r="F17" s="348"/>
      <c r="G17" s="346"/>
      <c r="H17" s="346"/>
      <c r="I17" s="347"/>
      <c r="J17" s="348"/>
      <c r="K17" s="347"/>
      <c r="L17" s="503"/>
      <c r="M17" s="504"/>
      <c r="N17" s="504"/>
      <c r="O17" s="504"/>
      <c r="P17" s="505"/>
      <c r="Q17" s="503"/>
      <c r="R17" s="504"/>
      <c r="S17" s="505"/>
      <c r="T17" s="352"/>
      <c r="U17" s="353"/>
    </row>
    <row r="18" spans="1:21" ht="15" customHeight="1" x14ac:dyDescent="0.3">
      <c r="A18" s="345"/>
      <c r="B18" s="346"/>
      <c r="C18" s="346"/>
      <c r="D18" s="346"/>
      <c r="E18" s="347"/>
      <c r="F18" s="348"/>
      <c r="G18" s="346"/>
      <c r="H18" s="346"/>
      <c r="I18" s="347"/>
      <c r="J18" s="348"/>
      <c r="K18" s="347"/>
      <c r="L18" s="503"/>
      <c r="M18" s="504"/>
      <c r="N18" s="504"/>
      <c r="O18" s="504"/>
      <c r="P18" s="505"/>
      <c r="Q18" s="503"/>
      <c r="R18" s="504"/>
      <c r="S18" s="505"/>
      <c r="T18" s="352"/>
      <c r="U18" s="353"/>
    </row>
    <row r="19" spans="1:21" ht="15" customHeight="1" x14ac:dyDescent="0.3">
      <c r="A19" s="526"/>
      <c r="B19" s="527"/>
      <c r="C19" s="527"/>
      <c r="D19" s="527"/>
      <c r="E19" s="523"/>
      <c r="F19" s="522"/>
      <c r="G19" s="527"/>
      <c r="H19" s="527"/>
      <c r="I19" s="523"/>
      <c r="J19" s="522"/>
      <c r="K19" s="523"/>
      <c r="L19" s="473"/>
      <c r="M19" s="474"/>
      <c r="N19" s="474"/>
      <c r="O19" s="474"/>
      <c r="P19" s="475"/>
      <c r="Q19" s="473"/>
      <c r="R19" s="474"/>
      <c r="S19" s="475"/>
      <c r="T19" s="524"/>
      <c r="U19" s="525"/>
    </row>
    <row r="20" spans="1:21" x14ac:dyDescent="0.3">
      <c r="A20" s="325" t="s">
        <v>80</v>
      </c>
      <c r="B20" s="326"/>
      <c r="C20" s="326"/>
      <c r="D20" s="326"/>
      <c r="E20" s="326"/>
      <c r="F20" s="404">
        <v>2450000</v>
      </c>
      <c r="G20" s="404"/>
      <c r="H20" s="404"/>
      <c r="I20" s="405"/>
      <c r="J20" s="476">
        <f>SUM(J8:K19)</f>
        <v>1</v>
      </c>
      <c r="K20" s="476"/>
      <c r="L20" s="459" t="s">
        <v>959</v>
      </c>
      <c r="M20" s="460"/>
      <c r="N20" s="460"/>
      <c r="O20" s="460"/>
      <c r="P20" s="461"/>
      <c r="Q20" s="403">
        <f>SUM(Q8:S19)</f>
        <v>1000000</v>
      </c>
      <c r="R20" s="404"/>
      <c r="S20" s="404"/>
      <c r="T20" s="404"/>
      <c r="U20" s="406"/>
    </row>
    <row r="21" spans="1:21" ht="17.25" thickBot="1" x14ac:dyDescent="0.35">
      <c r="A21" s="428" t="s">
        <v>90</v>
      </c>
      <c r="B21" s="429"/>
      <c r="C21" s="429"/>
      <c r="D21" s="429"/>
      <c r="E21" s="429"/>
      <c r="F21" s="430">
        <f>F20+Q20</f>
        <v>3450000</v>
      </c>
      <c r="G21" s="430"/>
      <c r="H21" s="430"/>
      <c r="I21" s="431"/>
      <c r="J21" s="432" t="s">
        <v>965</v>
      </c>
      <c r="K21" s="429"/>
      <c r="L21" s="398" t="str">
        <f>T4</f>
        <v>장효주</v>
      </c>
      <c r="M21" s="398"/>
      <c r="N21" s="398"/>
      <c r="O21" s="432" t="s">
        <v>64</v>
      </c>
      <c r="P21" s="434"/>
      <c r="Q21" s="465" t="str">
        <f>C3</f>
        <v>제이오토(대구)</v>
      </c>
      <c r="R21" s="466"/>
      <c r="S21" s="466"/>
      <c r="T21" s="466"/>
      <c r="U21" s="467"/>
    </row>
    <row r="22" spans="1:21" ht="9" customHeight="1" x14ac:dyDescent="0.3">
      <c r="A22" s="448"/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</row>
    <row r="23" spans="1:21" ht="11.25" customHeight="1" thickBot="1" x14ac:dyDescent="0.35">
      <c r="A23" s="440"/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</row>
    <row r="24" spans="1:21" ht="24" customHeight="1" thickBot="1" x14ac:dyDescent="0.35">
      <c r="A24" s="519" t="s">
        <v>71</v>
      </c>
      <c r="B24" s="520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1"/>
    </row>
    <row r="25" spans="1:21" x14ac:dyDescent="0.3">
      <c r="A25" s="312" t="s">
        <v>65</v>
      </c>
      <c r="B25" s="313"/>
      <c r="C25" s="314" t="str">
        <f>C2</f>
        <v>카카오뱅크 3333181865047</v>
      </c>
      <c r="D25" s="315"/>
      <c r="E25" s="315"/>
      <c r="F25" s="315"/>
      <c r="G25" s="316"/>
      <c r="H25" s="314" t="s">
        <v>77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45804</v>
      </c>
      <c r="U25" s="320"/>
    </row>
    <row r="26" spans="1:21" ht="27" customHeight="1" x14ac:dyDescent="0.3">
      <c r="A26" s="330" t="s">
        <v>1165</v>
      </c>
      <c r="B26" s="37" t="s">
        <v>59</v>
      </c>
      <c r="C26" s="509" t="str">
        <f>C3</f>
        <v>제이오토(대구)</v>
      </c>
      <c r="D26" s="510"/>
      <c r="E26" s="510"/>
      <c r="F26" s="510"/>
      <c r="G26" s="510"/>
      <c r="H26" s="510"/>
      <c r="I26" s="510"/>
      <c r="J26" s="511"/>
      <c r="K26" s="336" t="s">
        <v>1166</v>
      </c>
      <c r="L26" s="37" t="s">
        <v>59</v>
      </c>
      <c r="M26" s="487" t="str">
        <f>M3</f>
        <v>BTS&amp;P</v>
      </c>
      <c r="N26" s="488"/>
      <c r="O26" s="488"/>
      <c r="P26" s="488"/>
      <c r="Q26" s="488"/>
      <c r="R26" s="488"/>
      <c r="S26" s="488"/>
      <c r="T26" s="488"/>
      <c r="U26" s="489"/>
    </row>
    <row r="27" spans="1:21" ht="24.95" customHeight="1" x14ac:dyDescent="0.3">
      <c r="A27" s="331"/>
      <c r="B27" s="37" t="s">
        <v>61</v>
      </c>
      <c r="C27" s="470">
        <f>C4</f>
        <v>0</v>
      </c>
      <c r="D27" s="471"/>
      <c r="E27" s="471"/>
      <c r="F27" s="471"/>
      <c r="G27" s="471"/>
      <c r="H27" s="471"/>
      <c r="I27" s="471"/>
      <c r="J27" s="472"/>
      <c r="K27" s="337"/>
      <c r="L27" s="37" t="s">
        <v>61</v>
      </c>
      <c r="M27" s="321" t="str">
        <f>M4</f>
        <v>259-12-01768</v>
      </c>
      <c r="N27" s="322"/>
      <c r="O27" s="322"/>
      <c r="P27" s="322"/>
      <c r="Q27" s="322"/>
      <c r="R27" s="323"/>
      <c r="S27" s="38" t="s">
        <v>62</v>
      </c>
      <c r="T27" s="493" t="str">
        <f>T4</f>
        <v>장효주</v>
      </c>
      <c r="U27" s="494"/>
    </row>
    <row r="28" spans="1:21" ht="15.75" customHeight="1" x14ac:dyDescent="0.3">
      <c r="A28" s="331"/>
      <c r="B28" s="38" t="s">
        <v>10</v>
      </c>
      <c r="C28" s="321" t="str">
        <f>C5</f>
        <v>대구광역시 서구 가르뱅이로 53</v>
      </c>
      <c r="D28" s="322"/>
      <c r="E28" s="322"/>
      <c r="F28" s="322"/>
      <c r="G28" s="322"/>
      <c r="H28" s="322"/>
      <c r="I28" s="322"/>
      <c r="J28" s="323"/>
      <c r="K28" s="337"/>
      <c r="L28" s="38" t="s">
        <v>10</v>
      </c>
      <c r="M28" s="321" t="str">
        <f>M5</f>
        <v>대구 달서구 용산로 28(본리동)</v>
      </c>
      <c r="N28" s="322"/>
      <c r="O28" s="322"/>
      <c r="P28" s="322"/>
      <c r="Q28" s="322"/>
      <c r="R28" s="322"/>
      <c r="S28" s="322"/>
      <c r="T28" s="322"/>
      <c r="U28" s="324"/>
    </row>
    <row r="29" spans="1:21" ht="15.75" customHeight="1" x14ac:dyDescent="0.3">
      <c r="A29" s="332"/>
      <c r="B29" s="38" t="s">
        <v>75</v>
      </c>
      <c r="C29" s="321" t="str">
        <f>C6</f>
        <v>010-5102-8176</v>
      </c>
      <c r="D29" s="322"/>
      <c r="E29" s="322"/>
      <c r="F29" s="322"/>
      <c r="G29" s="322"/>
      <c r="H29" s="322"/>
      <c r="I29" s="322"/>
      <c r="J29" s="323"/>
      <c r="K29" s="338"/>
      <c r="L29" s="38" t="s">
        <v>75</v>
      </c>
      <c r="M29" s="321" t="str">
        <f>M6</f>
        <v>010-5168-3542</v>
      </c>
      <c r="N29" s="322"/>
      <c r="O29" s="322"/>
      <c r="P29" s="322"/>
      <c r="Q29" s="322"/>
      <c r="R29" s="323"/>
      <c r="S29" s="38" t="s">
        <v>22</v>
      </c>
      <c r="T29" s="321"/>
      <c r="U29" s="324"/>
    </row>
    <row r="30" spans="1:21" ht="15.75" customHeight="1" x14ac:dyDescent="0.3">
      <c r="A30" s="325" t="s">
        <v>70</v>
      </c>
      <c r="B30" s="326"/>
      <c r="C30" s="326"/>
      <c r="D30" s="326"/>
      <c r="E30" s="327"/>
      <c r="F30" s="328" t="s">
        <v>44</v>
      </c>
      <c r="G30" s="326"/>
      <c r="H30" s="326"/>
      <c r="I30" s="327"/>
      <c r="J30" s="328" t="s">
        <v>67</v>
      </c>
      <c r="K30" s="327"/>
      <c r="L30" s="328" t="s">
        <v>42</v>
      </c>
      <c r="M30" s="326"/>
      <c r="N30" s="326"/>
      <c r="O30" s="326"/>
      <c r="P30" s="327"/>
      <c r="Q30" s="328" t="s">
        <v>68</v>
      </c>
      <c r="R30" s="326"/>
      <c r="S30" s="327"/>
      <c r="T30" s="328" t="s">
        <v>69</v>
      </c>
      <c r="U30" s="329"/>
    </row>
    <row r="31" spans="1:21" ht="15" customHeight="1" x14ac:dyDescent="0.3">
      <c r="A31" s="514" t="str">
        <f>A8</f>
        <v>8HP70 VALBEBODY</v>
      </c>
      <c r="B31" s="512"/>
      <c r="C31" s="512"/>
      <c r="D31" s="512"/>
      <c r="E31" s="512"/>
      <c r="F31" s="512">
        <f>F8</f>
        <v>0</v>
      </c>
      <c r="G31" s="512"/>
      <c r="H31" s="512"/>
      <c r="I31" s="512"/>
      <c r="J31" s="512">
        <f>J8</f>
        <v>1</v>
      </c>
      <c r="K31" s="512"/>
      <c r="L31" s="468">
        <f>L8</f>
        <v>1000000</v>
      </c>
      <c r="M31" s="468"/>
      <c r="N31" s="468"/>
      <c r="O31" s="468"/>
      <c r="P31" s="468"/>
      <c r="Q31" s="468">
        <f>Q8</f>
        <v>1000000</v>
      </c>
      <c r="R31" s="468"/>
      <c r="S31" s="468"/>
      <c r="T31" s="512">
        <f>T8</f>
        <v>0</v>
      </c>
      <c r="U31" s="513"/>
    </row>
    <row r="32" spans="1:21" ht="15" customHeight="1" x14ac:dyDescent="0.3">
      <c r="A32" s="508">
        <f t="shared" ref="A32:A42" si="0">A9</f>
        <v>0</v>
      </c>
      <c r="B32" s="506"/>
      <c r="C32" s="506"/>
      <c r="D32" s="506"/>
      <c r="E32" s="506"/>
      <c r="F32" s="506">
        <f t="shared" ref="F32:F42" si="1">F9</f>
        <v>0</v>
      </c>
      <c r="G32" s="506"/>
      <c r="H32" s="506"/>
      <c r="I32" s="506"/>
      <c r="J32" s="506">
        <f t="shared" ref="J32:J42" si="2">J9</f>
        <v>0</v>
      </c>
      <c r="K32" s="506"/>
      <c r="L32" s="469">
        <f t="shared" ref="L32:L42" si="3">L9</f>
        <v>0</v>
      </c>
      <c r="M32" s="469"/>
      <c r="N32" s="469"/>
      <c r="O32" s="469"/>
      <c r="P32" s="469"/>
      <c r="Q32" s="469">
        <f t="shared" ref="Q32:Q42" si="4">Q9</f>
        <v>0</v>
      </c>
      <c r="R32" s="469"/>
      <c r="S32" s="469"/>
      <c r="T32" s="506">
        <f t="shared" ref="T32:T42" si="5">T9</f>
        <v>0</v>
      </c>
      <c r="U32" s="507"/>
    </row>
    <row r="33" spans="1:21" ht="15" customHeight="1" x14ac:dyDescent="0.3">
      <c r="A33" s="508">
        <f t="shared" si="0"/>
        <v>0</v>
      </c>
      <c r="B33" s="506"/>
      <c r="C33" s="506"/>
      <c r="D33" s="506"/>
      <c r="E33" s="506"/>
      <c r="F33" s="506">
        <f t="shared" si="1"/>
        <v>0</v>
      </c>
      <c r="G33" s="506"/>
      <c r="H33" s="506"/>
      <c r="I33" s="506"/>
      <c r="J33" s="506">
        <f t="shared" si="2"/>
        <v>0</v>
      </c>
      <c r="K33" s="506"/>
      <c r="L33" s="469">
        <f t="shared" si="3"/>
        <v>0</v>
      </c>
      <c r="M33" s="469"/>
      <c r="N33" s="469"/>
      <c r="O33" s="469"/>
      <c r="P33" s="469"/>
      <c r="Q33" s="469">
        <f t="shared" si="4"/>
        <v>0</v>
      </c>
      <c r="R33" s="469"/>
      <c r="S33" s="469"/>
      <c r="T33" s="506">
        <f t="shared" si="5"/>
        <v>0</v>
      </c>
      <c r="U33" s="507"/>
    </row>
    <row r="34" spans="1:21" ht="15" customHeight="1" x14ac:dyDescent="0.3">
      <c r="A34" s="508">
        <f t="shared" si="0"/>
        <v>0</v>
      </c>
      <c r="B34" s="506"/>
      <c r="C34" s="506"/>
      <c r="D34" s="506"/>
      <c r="E34" s="506"/>
      <c r="F34" s="506">
        <f t="shared" si="1"/>
        <v>0</v>
      </c>
      <c r="G34" s="506"/>
      <c r="H34" s="506"/>
      <c r="I34" s="506"/>
      <c r="J34" s="506">
        <v>1</v>
      </c>
      <c r="K34" s="506"/>
      <c r="L34" s="469">
        <f t="shared" si="3"/>
        <v>0</v>
      </c>
      <c r="M34" s="469"/>
      <c r="N34" s="469"/>
      <c r="O34" s="469"/>
      <c r="P34" s="469"/>
      <c r="Q34" s="469">
        <f t="shared" si="4"/>
        <v>0</v>
      </c>
      <c r="R34" s="469"/>
      <c r="S34" s="469"/>
      <c r="T34" s="506">
        <f t="shared" si="5"/>
        <v>0</v>
      </c>
      <c r="U34" s="507"/>
    </row>
    <row r="35" spans="1:21" ht="15" customHeight="1" x14ac:dyDescent="0.3">
      <c r="A35" s="508">
        <f t="shared" si="0"/>
        <v>0</v>
      </c>
      <c r="B35" s="506"/>
      <c r="C35" s="506"/>
      <c r="D35" s="506"/>
      <c r="E35" s="506"/>
      <c r="F35" s="506">
        <f t="shared" si="1"/>
        <v>0</v>
      </c>
      <c r="G35" s="506"/>
      <c r="H35" s="506"/>
      <c r="I35" s="506"/>
      <c r="J35" s="506">
        <f t="shared" si="2"/>
        <v>0</v>
      </c>
      <c r="K35" s="506"/>
      <c r="L35" s="469">
        <f t="shared" si="3"/>
        <v>0</v>
      </c>
      <c r="M35" s="469"/>
      <c r="N35" s="469"/>
      <c r="O35" s="469"/>
      <c r="P35" s="469"/>
      <c r="Q35" s="469">
        <f t="shared" si="4"/>
        <v>0</v>
      </c>
      <c r="R35" s="469"/>
      <c r="S35" s="469"/>
      <c r="T35" s="506">
        <f t="shared" si="5"/>
        <v>0</v>
      </c>
      <c r="U35" s="507"/>
    </row>
    <row r="36" spans="1:21" ht="15" customHeight="1" x14ac:dyDescent="0.3">
      <c r="A36" s="508">
        <f t="shared" si="0"/>
        <v>0</v>
      </c>
      <c r="B36" s="506"/>
      <c r="C36" s="506"/>
      <c r="D36" s="506"/>
      <c r="E36" s="506"/>
      <c r="F36" s="506">
        <f t="shared" si="1"/>
        <v>0</v>
      </c>
      <c r="G36" s="506"/>
      <c r="H36" s="506"/>
      <c r="I36" s="506"/>
      <c r="J36" s="506">
        <f t="shared" si="2"/>
        <v>0</v>
      </c>
      <c r="K36" s="506"/>
      <c r="L36" s="469">
        <f t="shared" si="3"/>
        <v>0</v>
      </c>
      <c r="M36" s="469"/>
      <c r="N36" s="469"/>
      <c r="O36" s="469"/>
      <c r="P36" s="469"/>
      <c r="Q36" s="469">
        <f t="shared" si="4"/>
        <v>0</v>
      </c>
      <c r="R36" s="469"/>
      <c r="S36" s="469"/>
      <c r="T36" s="506">
        <f t="shared" si="5"/>
        <v>0</v>
      </c>
      <c r="U36" s="507"/>
    </row>
    <row r="37" spans="1:21" ht="15" customHeight="1" x14ac:dyDescent="0.3">
      <c r="A37" s="508">
        <f t="shared" si="0"/>
        <v>0</v>
      </c>
      <c r="B37" s="506"/>
      <c r="C37" s="506"/>
      <c r="D37" s="506"/>
      <c r="E37" s="506"/>
      <c r="F37" s="506">
        <f t="shared" si="1"/>
        <v>0</v>
      </c>
      <c r="G37" s="506"/>
      <c r="H37" s="506"/>
      <c r="I37" s="506"/>
      <c r="J37" s="506">
        <f t="shared" si="2"/>
        <v>0</v>
      </c>
      <c r="K37" s="506"/>
      <c r="L37" s="469">
        <f t="shared" si="3"/>
        <v>0</v>
      </c>
      <c r="M37" s="469"/>
      <c r="N37" s="469"/>
      <c r="O37" s="469"/>
      <c r="P37" s="469"/>
      <c r="Q37" s="469">
        <f t="shared" si="4"/>
        <v>0</v>
      </c>
      <c r="R37" s="469"/>
      <c r="S37" s="469"/>
      <c r="T37" s="506">
        <f t="shared" si="5"/>
        <v>0</v>
      </c>
      <c r="U37" s="507"/>
    </row>
    <row r="38" spans="1:21" ht="15" customHeight="1" x14ac:dyDescent="0.3">
      <c r="A38" s="508">
        <f t="shared" si="0"/>
        <v>0</v>
      </c>
      <c r="B38" s="506"/>
      <c r="C38" s="506"/>
      <c r="D38" s="506"/>
      <c r="E38" s="506"/>
      <c r="F38" s="506">
        <f t="shared" si="1"/>
        <v>0</v>
      </c>
      <c r="G38" s="506"/>
      <c r="H38" s="506"/>
      <c r="I38" s="506"/>
      <c r="J38" s="506">
        <f t="shared" si="2"/>
        <v>0</v>
      </c>
      <c r="K38" s="506"/>
      <c r="L38" s="469">
        <f t="shared" si="3"/>
        <v>0</v>
      </c>
      <c r="M38" s="469"/>
      <c r="N38" s="469"/>
      <c r="O38" s="469"/>
      <c r="P38" s="469"/>
      <c r="Q38" s="469">
        <f t="shared" si="4"/>
        <v>0</v>
      </c>
      <c r="R38" s="469"/>
      <c r="S38" s="469"/>
      <c r="T38" s="506">
        <f t="shared" si="5"/>
        <v>0</v>
      </c>
      <c r="U38" s="507"/>
    </row>
    <row r="39" spans="1:21" ht="15" customHeight="1" x14ac:dyDescent="0.3">
      <c r="A39" s="508">
        <f t="shared" si="0"/>
        <v>0</v>
      </c>
      <c r="B39" s="506"/>
      <c r="C39" s="506"/>
      <c r="D39" s="506"/>
      <c r="E39" s="506"/>
      <c r="F39" s="506">
        <f t="shared" si="1"/>
        <v>0</v>
      </c>
      <c r="G39" s="506"/>
      <c r="H39" s="506"/>
      <c r="I39" s="506"/>
      <c r="J39" s="506">
        <f t="shared" si="2"/>
        <v>0</v>
      </c>
      <c r="K39" s="506"/>
      <c r="L39" s="469">
        <f t="shared" si="3"/>
        <v>0</v>
      </c>
      <c r="M39" s="469"/>
      <c r="N39" s="469"/>
      <c r="O39" s="469"/>
      <c r="P39" s="469"/>
      <c r="Q39" s="469">
        <f t="shared" si="4"/>
        <v>0</v>
      </c>
      <c r="R39" s="469"/>
      <c r="S39" s="469"/>
      <c r="T39" s="506">
        <f t="shared" si="5"/>
        <v>0</v>
      </c>
      <c r="U39" s="507"/>
    </row>
    <row r="40" spans="1:21" ht="15" customHeight="1" x14ac:dyDescent="0.3">
      <c r="A40" s="508">
        <f t="shared" si="0"/>
        <v>0</v>
      </c>
      <c r="B40" s="506"/>
      <c r="C40" s="506"/>
      <c r="D40" s="506"/>
      <c r="E40" s="506"/>
      <c r="F40" s="506">
        <f t="shared" si="1"/>
        <v>0</v>
      </c>
      <c r="G40" s="506"/>
      <c r="H40" s="506"/>
      <c r="I40" s="506"/>
      <c r="J40" s="506">
        <f t="shared" si="2"/>
        <v>0</v>
      </c>
      <c r="K40" s="506"/>
      <c r="L40" s="469">
        <f t="shared" si="3"/>
        <v>0</v>
      </c>
      <c r="M40" s="469"/>
      <c r="N40" s="469"/>
      <c r="O40" s="469"/>
      <c r="P40" s="469"/>
      <c r="Q40" s="469">
        <f t="shared" si="4"/>
        <v>0</v>
      </c>
      <c r="R40" s="469"/>
      <c r="S40" s="469"/>
      <c r="T40" s="506">
        <f t="shared" si="5"/>
        <v>0</v>
      </c>
      <c r="U40" s="507"/>
    </row>
    <row r="41" spans="1:21" ht="15" customHeight="1" x14ac:dyDescent="0.3">
      <c r="A41" s="508">
        <f t="shared" si="0"/>
        <v>0</v>
      </c>
      <c r="B41" s="506"/>
      <c r="C41" s="506"/>
      <c r="D41" s="506"/>
      <c r="E41" s="506"/>
      <c r="F41" s="506">
        <f t="shared" si="1"/>
        <v>0</v>
      </c>
      <c r="G41" s="506"/>
      <c r="H41" s="506"/>
      <c r="I41" s="506"/>
      <c r="J41" s="506">
        <f t="shared" si="2"/>
        <v>0</v>
      </c>
      <c r="K41" s="506"/>
      <c r="L41" s="469">
        <f t="shared" si="3"/>
        <v>0</v>
      </c>
      <c r="M41" s="469"/>
      <c r="N41" s="469"/>
      <c r="O41" s="469"/>
      <c r="P41" s="469"/>
      <c r="Q41" s="469">
        <f t="shared" si="4"/>
        <v>0</v>
      </c>
      <c r="R41" s="469"/>
      <c r="S41" s="469"/>
      <c r="T41" s="506">
        <f t="shared" si="5"/>
        <v>0</v>
      </c>
      <c r="U41" s="507"/>
    </row>
    <row r="42" spans="1:21" ht="15" customHeight="1" x14ac:dyDescent="0.3">
      <c r="A42" s="515">
        <f t="shared" si="0"/>
        <v>0</v>
      </c>
      <c r="B42" s="516"/>
      <c r="C42" s="516"/>
      <c r="D42" s="516"/>
      <c r="E42" s="516"/>
      <c r="F42" s="516">
        <f t="shared" si="1"/>
        <v>0</v>
      </c>
      <c r="G42" s="516"/>
      <c r="H42" s="516"/>
      <c r="I42" s="516"/>
      <c r="J42" s="516">
        <f t="shared" si="2"/>
        <v>0</v>
      </c>
      <c r="K42" s="516"/>
      <c r="L42" s="517">
        <f t="shared" si="3"/>
        <v>0</v>
      </c>
      <c r="M42" s="517"/>
      <c r="N42" s="517"/>
      <c r="O42" s="517"/>
      <c r="P42" s="517"/>
      <c r="Q42" s="517">
        <f t="shared" si="4"/>
        <v>0</v>
      </c>
      <c r="R42" s="517"/>
      <c r="S42" s="517"/>
      <c r="T42" s="516">
        <f t="shared" si="5"/>
        <v>0</v>
      </c>
      <c r="U42" s="518"/>
    </row>
    <row r="43" spans="1:21" x14ac:dyDescent="0.3">
      <c r="A43" s="325" t="s">
        <v>80</v>
      </c>
      <c r="B43" s="326"/>
      <c r="C43" s="326"/>
      <c r="D43" s="326"/>
      <c r="E43" s="326"/>
      <c r="F43" s="404">
        <f>F20</f>
        <v>2450000</v>
      </c>
      <c r="G43" s="404"/>
      <c r="H43" s="404"/>
      <c r="I43" s="405"/>
      <c r="J43" s="476">
        <f>J20</f>
        <v>1</v>
      </c>
      <c r="K43" s="476"/>
      <c r="L43" s="459" t="s">
        <v>959</v>
      </c>
      <c r="M43" s="460"/>
      <c r="N43" s="460"/>
      <c r="O43" s="460"/>
      <c r="P43" s="461"/>
      <c r="Q43" s="462">
        <f>Q20</f>
        <v>1000000</v>
      </c>
      <c r="R43" s="463"/>
      <c r="S43" s="463"/>
      <c r="T43" s="463"/>
      <c r="U43" s="464"/>
    </row>
    <row r="44" spans="1:21" ht="17.25" thickBot="1" x14ac:dyDescent="0.35">
      <c r="A44" s="428" t="s">
        <v>90</v>
      </c>
      <c r="B44" s="429"/>
      <c r="C44" s="429"/>
      <c r="D44" s="429"/>
      <c r="E44" s="429"/>
      <c r="F44" s="430">
        <f>F21</f>
        <v>3450000</v>
      </c>
      <c r="G44" s="430"/>
      <c r="H44" s="430"/>
      <c r="I44" s="431"/>
      <c r="J44" s="432" t="s">
        <v>965</v>
      </c>
      <c r="K44" s="429"/>
      <c r="L44" s="398" t="str">
        <f>L21</f>
        <v>장효주</v>
      </c>
      <c r="M44" s="398"/>
      <c r="N44" s="398"/>
      <c r="O44" s="432" t="s">
        <v>64</v>
      </c>
      <c r="P44" s="434"/>
      <c r="Q44" s="465" t="str">
        <f>Q21</f>
        <v>제이오토(대구)</v>
      </c>
      <c r="R44" s="466"/>
      <c r="S44" s="466"/>
      <c r="T44" s="466"/>
      <c r="U44" s="46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52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1277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3401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3402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3403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3404</v>
      </c>
    </row>
    <row r="800" spans="1:4" x14ac:dyDescent="0.3">
      <c r="A800">
        <v>824</v>
      </c>
      <c r="B800" s="13">
        <v>45904</v>
      </c>
      <c r="C800" t="s">
        <v>3397</v>
      </c>
      <c r="D800" t="s">
        <v>3405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3408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3409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3410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3411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3412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3413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3414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3415</v>
      </c>
    </row>
    <row r="809" spans="1:4" x14ac:dyDescent="0.3">
      <c r="A809">
        <v>833</v>
      </c>
      <c r="B809" s="13">
        <v>45904</v>
      </c>
      <c r="C809" t="s">
        <v>3397</v>
      </c>
      <c r="D809" t="s">
        <v>3416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3417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3418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3419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3420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3427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3428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3430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3431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3433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3434</v>
      </c>
    </row>
    <row r="820" spans="1:4" x14ac:dyDescent="0.3">
      <c r="A820">
        <v>844</v>
      </c>
      <c r="B820" s="13">
        <v>45905</v>
      </c>
      <c r="C820" t="s">
        <v>3435</v>
      </c>
      <c r="D820" t="s">
        <v>3436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3437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3449</v>
      </c>
    </row>
    <row r="823" spans="1:4" x14ac:dyDescent="0.3">
      <c r="A823">
        <v>847</v>
      </c>
      <c r="B823" s="13">
        <v>45906</v>
      </c>
      <c r="C823" t="s">
        <v>3450</v>
      </c>
      <c r="D823" t="s">
        <v>3459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3461</v>
      </c>
    </row>
    <row r="825" spans="1:4" x14ac:dyDescent="0.3">
      <c r="A825">
        <v>849</v>
      </c>
      <c r="B825" s="13">
        <v>45906</v>
      </c>
      <c r="C825" t="s">
        <v>3453</v>
      </c>
      <c r="D825" t="s">
        <v>3463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3465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3466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3467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3468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3471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3472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3473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3474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3486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3487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3488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3489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3490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3491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3492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3493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3496</v>
      </c>
    </row>
    <row r="843" spans="1:4" x14ac:dyDescent="0.3">
      <c r="A843">
        <v>867</v>
      </c>
      <c r="B843" s="13">
        <v>45910</v>
      </c>
      <c r="C843" t="s">
        <v>3494</v>
      </c>
      <c r="D843" t="s">
        <v>3500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3501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3502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3503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3504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3505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3506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3507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3508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3509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3515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3516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3517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3518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3519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3522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3523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3524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3525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3526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3528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3529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3530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3531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3533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3534</v>
      </c>
    </row>
    <row r="869" spans="1:4" x14ac:dyDescent="0.3">
      <c r="A869">
        <v>893</v>
      </c>
      <c r="B869" s="13">
        <v>45912</v>
      </c>
      <c r="C869" t="s">
        <v>3535</v>
      </c>
      <c r="D869" t="s">
        <v>3536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3539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3542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3543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3544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3545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3546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3547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3549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3551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3552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3554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3555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3556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3557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3558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3559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3560</v>
      </c>
    </row>
    <row r="887" spans="1:4" x14ac:dyDescent="0.3">
      <c r="A887">
        <v>911</v>
      </c>
      <c r="B887" s="13">
        <v>45917</v>
      </c>
      <c r="C887" t="s">
        <v>3565</v>
      </c>
      <c r="D887" t="s">
        <v>3572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3573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3574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3576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3577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3578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3579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3591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3592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3593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3594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3596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3597</v>
      </c>
    </row>
    <row r="900" spans="1:4" x14ac:dyDescent="0.3">
      <c r="A900">
        <v>924</v>
      </c>
      <c r="B900" s="13">
        <v>45918</v>
      </c>
      <c r="C900" t="s">
        <v>3442</v>
      </c>
      <c r="D900" t="s">
        <v>3598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3599</v>
      </c>
    </row>
    <row r="902" spans="1:4" x14ac:dyDescent="0.3">
      <c r="A902">
        <v>926</v>
      </c>
      <c r="B902" s="13">
        <v>45918</v>
      </c>
      <c r="C902" t="s">
        <v>1741</v>
      </c>
      <c r="D902" t="s">
        <v>3600</v>
      </c>
    </row>
    <row r="903" spans="1:4" x14ac:dyDescent="0.3">
      <c r="A903">
        <v>927</v>
      </c>
      <c r="B903" s="13">
        <v>45918</v>
      </c>
      <c r="C903" t="s">
        <v>2802</v>
      </c>
      <c r="D903" t="s">
        <v>3601</v>
      </c>
    </row>
    <row r="904" spans="1:4" x14ac:dyDescent="0.3">
      <c r="A904">
        <v>928</v>
      </c>
      <c r="B904" s="13">
        <v>45918</v>
      </c>
      <c r="C904" t="s">
        <v>3108</v>
      </c>
      <c r="D904" t="s">
        <v>3602</v>
      </c>
    </row>
    <row r="905" spans="1:4" x14ac:dyDescent="0.3">
      <c r="A905">
        <v>929</v>
      </c>
      <c r="B905" s="13">
        <v>45918</v>
      </c>
      <c r="C905" t="s">
        <v>2697</v>
      </c>
      <c r="D905" t="s">
        <v>3603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3604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3611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3612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3613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3615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3623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3628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3629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3630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3631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3632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3633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3634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3638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3640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3641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3642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3643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3644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3645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3647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3649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3656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3658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3659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3660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3661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3709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3710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3711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3712</v>
      </c>
    </row>
    <row r="937" spans="1:4" x14ac:dyDescent="0.3">
      <c r="A937">
        <v>961</v>
      </c>
      <c r="B937" s="13">
        <v>45926</v>
      </c>
      <c r="C937" t="s">
        <v>3713</v>
      </c>
      <c r="D937" t="s">
        <v>3715</v>
      </c>
    </row>
    <row r="938" spans="1:4" x14ac:dyDescent="0.3">
      <c r="A938">
        <v>962</v>
      </c>
      <c r="B938" s="13">
        <v>45927</v>
      </c>
      <c r="C938" t="s">
        <v>3716</v>
      </c>
      <c r="D938" t="s">
        <v>3720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3723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3728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3734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3736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3737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3738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3739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3741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3743</v>
      </c>
    </row>
    <row r="948" spans="1:4" x14ac:dyDescent="0.3">
      <c r="A948">
        <v>972</v>
      </c>
      <c r="B948" s="13">
        <v>45929</v>
      </c>
      <c r="C948" t="s">
        <v>3453</v>
      </c>
      <c r="D948" t="s">
        <v>3745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3746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3747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3748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3749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3750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3760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3761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3763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3764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3765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3766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3767</v>
      </c>
    </row>
    <row r="961" spans="1:4" x14ac:dyDescent="0.3">
      <c r="A961">
        <v>985</v>
      </c>
      <c r="B961" s="13">
        <v>45930</v>
      </c>
      <c r="C961" t="s">
        <v>3753</v>
      </c>
      <c r="D961" t="s">
        <v>3768</v>
      </c>
    </row>
    <row r="962" spans="1:4" x14ac:dyDescent="0.3">
      <c r="A962">
        <v>986</v>
      </c>
      <c r="B962" s="13">
        <v>45931</v>
      </c>
      <c r="C962" t="s">
        <v>1841</v>
      </c>
      <c r="D962" t="s">
        <v>3802</v>
      </c>
    </row>
    <row r="963" spans="1:4" x14ac:dyDescent="0.3">
      <c r="A963">
        <v>987</v>
      </c>
      <c r="B963" s="13">
        <v>45931</v>
      </c>
      <c r="C963" t="s">
        <v>1741</v>
      </c>
      <c r="D963" t="s">
        <v>3803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3804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3805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3807</v>
      </c>
    </row>
    <row r="967" spans="1:4" x14ac:dyDescent="0.3">
      <c r="A967">
        <v>991</v>
      </c>
      <c r="B967" s="13">
        <v>45931</v>
      </c>
      <c r="C967" t="s">
        <v>3808</v>
      </c>
      <c r="D967" t="s">
        <v>3809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3814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3815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3820</v>
      </c>
    </row>
    <row r="971" spans="1:4" x14ac:dyDescent="0.3">
      <c r="A971">
        <v>995</v>
      </c>
      <c r="B971" s="13">
        <v>45932</v>
      </c>
      <c r="C971" t="s">
        <v>3811</v>
      </c>
      <c r="D971" t="s">
        <v>3822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3823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3829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3832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3833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3835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3836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3840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3846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3847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3848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3850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3851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3852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3853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3854</v>
      </c>
    </row>
    <row r="987" spans="1:4" x14ac:dyDescent="0.3">
      <c r="A987">
        <v>1011</v>
      </c>
      <c r="B987" s="13">
        <v>45940</v>
      </c>
      <c r="C987" t="s">
        <v>3808</v>
      </c>
      <c r="D987" t="s">
        <v>3855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3856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3857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3864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3865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3866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3867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3871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3873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3875</v>
      </c>
    </row>
    <row r="997" spans="1:4" x14ac:dyDescent="0.3">
      <c r="A997">
        <v>1021</v>
      </c>
      <c r="B997" s="13">
        <v>45943</v>
      </c>
      <c r="C997" t="s">
        <v>3876</v>
      </c>
      <c r="D997" t="s">
        <v>3879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3880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3881</v>
      </c>
    </row>
    <row r="1000" spans="1:4" x14ac:dyDescent="0.3">
      <c r="A1000">
        <v>1024</v>
      </c>
      <c r="B1000" s="13">
        <v>45943</v>
      </c>
      <c r="C1000" t="s">
        <v>3882</v>
      </c>
      <c r="D1000" t="s">
        <v>3883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3884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3896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3897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3898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3900</v>
      </c>
    </row>
    <row r="1006" spans="1:4" x14ac:dyDescent="0.3">
      <c r="A1006">
        <v>1030</v>
      </c>
      <c r="B1006" s="13">
        <v>45944</v>
      </c>
      <c r="C1006" t="s">
        <v>3901</v>
      </c>
      <c r="D1006" t="s">
        <v>3904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3905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3906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3907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3908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3910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3913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3914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3916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3917</v>
      </c>
    </row>
    <row r="1016" spans="1:4" x14ac:dyDescent="0.3">
      <c r="A1016">
        <v>1040</v>
      </c>
      <c r="B1016" s="13">
        <v>45945</v>
      </c>
      <c r="C1016" t="s">
        <v>3918</v>
      </c>
      <c r="D1016" t="s">
        <v>3922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3923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3924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3925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3927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3938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3939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3940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3941</v>
      </c>
    </row>
    <row r="1025" spans="1:4" x14ac:dyDescent="0.3">
      <c r="A1025">
        <v>1049</v>
      </c>
      <c r="B1025" s="13">
        <v>45946</v>
      </c>
      <c r="C1025" t="s">
        <v>3932</v>
      </c>
      <c r="D1025" t="s">
        <v>3942</v>
      </c>
    </row>
    <row r="1026" spans="1:4" x14ac:dyDescent="0.3">
      <c r="A1026">
        <v>1050</v>
      </c>
      <c r="B1026" s="13">
        <v>45946</v>
      </c>
      <c r="C1026" t="s">
        <v>3808</v>
      </c>
      <c r="D1026" t="s">
        <v>3943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3945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3950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3952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3954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3955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3956</v>
      </c>
    </row>
    <row r="1033" spans="1:4" x14ac:dyDescent="0.3">
      <c r="A1033">
        <v>1057</v>
      </c>
      <c r="B1033" s="13">
        <v>45950</v>
      </c>
      <c r="C1033" t="s">
        <v>3957</v>
      </c>
      <c r="D1033" t="s">
        <v>3960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3961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3963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3964</v>
      </c>
    </row>
    <row r="1037" spans="1:4" x14ac:dyDescent="0.3">
      <c r="A1037">
        <v>1061</v>
      </c>
      <c r="B1037" s="13">
        <v>45950</v>
      </c>
      <c r="C1037" t="s">
        <v>3966</v>
      </c>
      <c r="D1037" t="s">
        <v>3967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3968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3970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3971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3972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3974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3977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3978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3979</v>
      </c>
    </row>
    <row r="1046" spans="1:4" x14ac:dyDescent="0.3">
      <c r="A1046">
        <v>1070</v>
      </c>
      <c r="B1046" s="13">
        <v>45951</v>
      </c>
      <c r="C1046" t="s">
        <v>3918</v>
      </c>
      <c r="D1046" t="s">
        <v>3980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3984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3985</v>
      </c>
    </row>
    <row r="1049" spans="1:4" x14ac:dyDescent="0.3">
      <c r="A1049">
        <v>1073</v>
      </c>
      <c r="B1049" s="13">
        <v>45951</v>
      </c>
      <c r="C1049" t="s">
        <v>3986</v>
      </c>
      <c r="D1049" t="s">
        <v>3987</v>
      </c>
    </row>
    <row r="1050" spans="1:4" x14ac:dyDescent="0.3">
      <c r="A1050">
        <v>1074</v>
      </c>
      <c r="B1050" s="13">
        <v>45952</v>
      </c>
      <c r="C1050" t="s">
        <v>3988</v>
      </c>
      <c r="D1050" t="s">
        <v>3994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3995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3996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3997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3999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4000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4003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4004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4005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4006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4007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4008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4009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4011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4012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4021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4027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4028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4029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4030</v>
      </c>
    </row>
    <row r="1070" spans="1:4" x14ac:dyDescent="0.3">
      <c r="A1070">
        <v>1094</v>
      </c>
      <c r="B1070" s="13">
        <v>45955</v>
      </c>
      <c r="C1070" t="s">
        <v>4031</v>
      </c>
      <c r="D1070" t="s">
        <v>4035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4036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4037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4038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4042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4057</v>
      </c>
    </row>
    <row r="1076" spans="1:4" x14ac:dyDescent="0.3">
      <c r="A1076">
        <v>1100</v>
      </c>
      <c r="B1076" s="13">
        <v>45957</v>
      </c>
      <c r="C1076" t="s">
        <v>4052</v>
      </c>
      <c r="D1076" t="s">
        <v>4058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4059</v>
      </c>
    </row>
    <row r="1078" spans="1:4" x14ac:dyDescent="0.3">
      <c r="A1078">
        <v>1102</v>
      </c>
      <c r="B1078" s="13">
        <v>45957</v>
      </c>
      <c r="C1078" t="s">
        <v>4048</v>
      </c>
      <c r="D1078" t="s">
        <v>4060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4061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4062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4072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4073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4083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4084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4085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4086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4087</v>
      </c>
    </row>
    <row r="1088" spans="1:4" x14ac:dyDescent="0.3">
      <c r="A1088">
        <v>1112</v>
      </c>
      <c r="B1088" s="13">
        <v>45958</v>
      </c>
      <c r="C1088" t="s">
        <v>4077</v>
      </c>
      <c r="D1088" t="s">
        <v>4088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4089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4099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4100</v>
      </c>
    </row>
    <row r="1092" spans="1:4" x14ac:dyDescent="0.3">
      <c r="A1092">
        <v>1116</v>
      </c>
      <c r="B1092" s="13">
        <v>45959</v>
      </c>
      <c r="C1092" t="s">
        <v>4096</v>
      </c>
      <c r="D1092" t="s">
        <v>4102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4103</v>
      </c>
    </row>
    <row r="1094" spans="1:4" x14ac:dyDescent="0.3">
      <c r="A1094">
        <v>1118</v>
      </c>
      <c r="B1094" s="13">
        <v>45959</v>
      </c>
      <c r="C1094" t="s">
        <v>4031</v>
      </c>
      <c r="D1094" t="s">
        <v>4104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4105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4106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4114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4115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4118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4119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4120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4122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4123</v>
      </c>
    </row>
    <row r="1104" spans="1:4" x14ac:dyDescent="0.3">
      <c r="A1104">
        <v>1128</v>
      </c>
      <c r="B1104" s="13">
        <v>45960</v>
      </c>
      <c r="C1104" t="s">
        <v>4052</v>
      </c>
      <c r="D1104" t="s">
        <v>4124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4125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4126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4127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4128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4153</v>
      </c>
    </row>
    <row r="1110" spans="1:4" x14ac:dyDescent="0.3">
      <c r="A1110">
        <v>1134</v>
      </c>
      <c r="B1110" s="13">
        <v>45961</v>
      </c>
      <c r="C1110" t="s">
        <v>4154</v>
      </c>
      <c r="D1110" t="s">
        <v>4157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4158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4159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4160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4161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4163</v>
      </c>
    </row>
    <row r="1116" spans="1:4" x14ac:dyDescent="0.3">
      <c r="A1116">
        <v>1140</v>
      </c>
      <c r="B1116" t="s">
        <v>4170</v>
      </c>
      <c r="C1116" t="s">
        <v>1716</v>
      </c>
      <c r="D1116" t="s">
        <v>4171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4174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4175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4176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4177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4178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4179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4185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4188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4189</v>
      </c>
    </row>
    <row r="1126" spans="1:4" x14ac:dyDescent="0.3">
      <c r="A1126">
        <v>1150</v>
      </c>
      <c r="B1126" s="13">
        <v>45965</v>
      </c>
      <c r="C1126" t="s">
        <v>3966</v>
      </c>
      <c r="D1126" t="s">
        <v>4190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4191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4193</v>
      </c>
    </row>
    <row r="1129" spans="1:4" x14ac:dyDescent="0.3">
      <c r="A1129">
        <v>1153</v>
      </c>
      <c r="B1129" s="13">
        <v>45966</v>
      </c>
      <c r="C1129" t="s">
        <v>4203</v>
      </c>
      <c r="D1129" t="s">
        <v>4207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4208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4211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4212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4213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4214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4215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4223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4224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4226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4227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4228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4230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4231</v>
      </c>
    </row>
    <row r="1143" spans="1:4" x14ac:dyDescent="0.3">
      <c r="A1143">
        <v>1167</v>
      </c>
      <c r="B1143" s="13">
        <v>45968</v>
      </c>
      <c r="C1143" t="s">
        <v>4031</v>
      </c>
      <c r="D1143" t="s">
        <v>4241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4242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4243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4244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4253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4255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4258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4259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4260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4263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4268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4270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4272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4273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4274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4275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4287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4288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4290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4292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4293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4294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4295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4296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4305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4306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4307</v>
      </c>
    </row>
    <row r="1170" spans="1:4" x14ac:dyDescent="0.3">
      <c r="A1170">
        <v>1194</v>
      </c>
      <c r="B1170" s="13">
        <v>45974</v>
      </c>
      <c r="C1170" t="s">
        <v>4302</v>
      </c>
      <c r="D1170" t="s">
        <v>4308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4310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4311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4325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4326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4328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4329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4330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4332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4334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4335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4336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4337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4338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4343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4344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4345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4346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4348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4349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4350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4351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4353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4355</v>
      </c>
    </row>
    <row r="1194" spans="1:4" x14ac:dyDescent="0.3">
      <c r="A1194">
        <v>1218</v>
      </c>
      <c r="B1194" s="13">
        <v>45979</v>
      </c>
      <c r="C1194" t="s">
        <v>3397</v>
      </c>
      <c r="D1194" t="s">
        <v>4356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4357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4358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4359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4360</v>
      </c>
    </row>
    <row r="1199" spans="1:4" x14ac:dyDescent="0.3">
      <c r="A1199">
        <v>1223</v>
      </c>
      <c r="B1199" s="13">
        <v>45979</v>
      </c>
      <c r="C1199" t="s">
        <v>4361</v>
      </c>
      <c r="D1199" t="s">
        <v>4362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4376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4377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4378</v>
      </c>
    </row>
    <row r="1203" spans="1:4" x14ac:dyDescent="0.3">
      <c r="A1203">
        <v>1227</v>
      </c>
      <c r="B1203" s="13">
        <v>45980</v>
      </c>
      <c r="C1203" t="s">
        <v>4366</v>
      </c>
      <c r="D1203" t="s">
        <v>4379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4380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4382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4391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4392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4393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4407</v>
      </c>
    </row>
    <row r="1210" spans="1:4" x14ac:dyDescent="0.3">
      <c r="A1210">
        <v>1234</v>
      </c>
      <c r="B1210" s="13">
        <v>45982</v>
      </c>
      <c r="C1210" t="s">
        <v>2765</v>
      </c>
      <c r="D1210" t="s">
        <v>4410</v>
      </c>
    </row>
    <row r="1211" spans="1:4" x14ac:dyDescent="0.3">
      <c r="A1211">
        <v>1235</v>
      </c>
      <c r="B1211" s="13">
        <v>45982</v>
      </c>
      <c r="C1211" t="s">
        <v>3282</v>
      </c>
      <c r="D1211" t="s">
        <v>4412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4413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4414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4415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4421</v>
      </c>
    </row>
    <row r="1216" spans="1:4" x14ac:dyDescent="0.3">
      <c r="A1216">
        <v>1240</v>
      </c>
      <c r="B1216" s="13">
        <v>45985</v>
      </c>
      <c r="C1216" t="s">
        <v>3535</v>
      </c>
      <c r="D1216" t="s">
        <v>4426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4429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4431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4432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4433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4435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4437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4439</v>
      </c>
    </row>
    <row r="1224" spans="1:4" x14ac:dyDescent="0.3">
      <c r="A1224">
        <v>1248</v>
      </c>
      <c r="B1224" s="13">
        <v>45985</v>
      </c>
      <c r="C1224" t="s">
        <v>3282</v>
      </c>
      <c r="D1224" t="s">
        <v>4440</v>
      </c>
    </row>
    <row r="1225" spans="1:4" x14ac:dyDescent="0.3">
      <c r="A1225">
        <v>1249</v>
      </c>
      <c r="B1225" s="13">
        <v>45985</v>
      </c>
      <c r="C1225" t="s">
        <v>4443</v>
      </c>
      <c r="D1225" t="s">
        <v>4445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4449</v>
      </c>
    </row>
    <row r="1227" spans="1:4" x14ac:dyDescent="0.3">
      <c r="A1227">
        <v>1251</v>
      </c>
      <c r="B1227" s="13">
        <v>45986</v>
      </c>
      <c r="C1227" t="s">
        <v>4450</v>
      </c>
      <c r="D1227" t="s">
        <v>4453</v>
      </c>
    </row>
    <row r="1228" spans="1:4" x14ac:dyDescent="0.3">
      <c r="A1228">
        <v>1252</v>
      </c>
      <c r="B1228" s="13">
        <v>45986</v>
      </c>
      <c r="C1228" t="s">
        <v>2595</v>
      </c>
      <c r="D1228" t="s">
        <v>4454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4463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4465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4466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4467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4468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4469</v>
      </c>
    </row>
    <row r="1235" spans="1:4" x14ac:dyDescent="0.3">
      <c r="A1235">
        <v>1259</v>
      </c>
      <c r="B1235" s="13">
        <v>45988</v>
      </c>
      <c r="C1235" t="s">
        <v>4476</v>
      </c>
      <c r="D1235" t="s">
        <v>4481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4482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4483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4484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4485</v>
      </c>
    </row>
    <row r="1240" spans="1:4" x14ac:dyDescent="0.3">
      <c r="A1240">
        <v>1264</v>
      </c>
      <c r="B1240" s="13">
        <v>45988</v>
      </c>
      <c r="C1240" t="s">
        <v>2718</v>
      </c>
      <c r="D1240" t="s">
        <v>4486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4489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4490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4492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4493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4494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4497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4503</v>
      </c>
    </row>
    <row r="1248" spans="1:4" x14ac:dyDescent="0.3">
      <c r="A1248">
        <v>1272</v>
      </c>
      <c r="B1248" s="13">
        <v>45992</v>
      </c>
      <c r="C1248" t="s">
        <v>4500</v>
      </c>
      <c r="D1248" t="s">
        <v>4504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4505</v>
      </c>
    </row>
    <row r="1250" spans="1:4" x14ac:dyDescent="0.3">
      <c r="A1250">
        <v>1274</v>
      </c>
      <c r="B1250" s="13">
        <v>45993</v>
      </c>
      <c r="C1250" t="s">
        <v>4508</v>
      </c>
      <c r="D1250" t="s">
        <v>4515</v>
      </c>
    </row>
    <row r="1251" spans="1:4" x14ac:dyDescent="0.3">
      <c r="A1251">
        <v>1275</v>
      </c>
      <c r="B1251" s="13">
        <v>45993</v>
      </c>
      <c r="C1251" t="s">
        <v>4031</v>
      </c>
      <c r="D1251" t="s">
        <v>4516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4517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1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212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1269</v>
      </c>
      <c r="C4" t="s">
        <v>3635</v>
      </c>
      <c r="E4" t="s">
        <v>3636</v>
      </c>
      <c r="F4" t="s">
        <v>963</v>
      </c>
      <c r="G4" t="s">
        <v>3637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2610000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3936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0</v>
      </c>
      <c r="I13" s="52" t="s">
        <v>4365</v>
      </c>
    </row>
    <row r="14" spans="1:11" x14ac:dyDescent="0.3">
      <c r="A14" s="47">
        <v>13</v>
      </c>
      <c r="B14" t="s">
        <v>1278</v>
      </c>
      <c r="C14" t="s">
        <v>2496</v>
      </c>
      <c r="E14" t="s">
        <v>3789</v>
      </c>
      <c r="F14" t="s">
        <v>3784</v>
      </c>
      <c r="G14" t="s">
        <v>3790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16063000.200000003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9483000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4365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1815000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3513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3448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3610</v>
      </c>
      <c r="J33" t="s">
        <v>3610</v>
      </c>
    </row>
    <row r="34" spans="1:10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0</v>
      </c>
    </row>
    <row r="38" spans="1:10" x14ac:dyDescent="0.3">
      <c r="A38" s="47">
        <v>37</v>
      </c>
      <c r="B38" t="s">
        <v>1035</v>
      </c>
      <c r="C38" t="s">
        <v>966</v>
      </c>
      <c r="E38" t="s">
        <v>3798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1176999.9000000004</v>
      </c>
    </row>
    <row r="39" spans="1:10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4417</v>
      </c>
    </row>
    <row r="40" spans="1:10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3858</v>
      </c>
    </row>
    <row r="51" spans="1:1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1350000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4013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3868</v>
      </c>
      <c r="H65" s="194">
        <f>SUMIF(주문_리스트!C:C,거래처!B65,주문_리스트!K:K)+SUMIF(주문_리스트!C:C,거래처!B65,주문_리스트!L:L)</f>
        <v>0</v>
      </c>
      <c r="J65" t="s">
        <v>3887</v>
      </c>
    </row>
    <row r="66" spans="1:10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4417</v>
      </c>
      <c r="J68" t="s">
        <v>4137</v>
      </c>
    </row>
    <row r="69" spans="1:10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4442</v>
      </c>
    </row>
    <row r="72" spans="1:10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4472</v>
      </c>
    </row>
    <row r="73" spans="1:10" x14ac:dyDescent="0.3">
      <c r="A73" s="47">
        <v>72</v>
      </c>
      <c r="B73" t="s">
        <v>1482</v>
      </c>
      <c r="C73" t="s">
        <v>1483</v>
      </c>
      <c r="E73" t="s">
        <v>3783</v>
      </c>
      <c r="F73" t="s">
        <v>3784</v>
      </c>
      <c r="G73" t="s">
        <v>3785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3843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4472</v>
      </c>
    </row>
    <row r="78" spans="1:10" x14ac:dyDescent="0.3">
      <c r="A78" s="47">
        <v>77</v>
      </c>
      <c r="B78" t="s">
        <v>1329</v>
      </c>
      <c r="C78" t="s">
        <v>3398</v>
      </c>
      <c r="E78" t="s">
        <v>3399</v>
      </c>
      <c r="F78" t="s">
        <v>963</v>
      </c>
      <c r="G78" t="s">
        <v>3400</v>
      </c>
      <c r="H78" s="194">
        <f>SUMIF(주문_리스트!C:C,거래처!B78,주문_리스트!K:K)+SUMIF(주문_리스트!C:C,거래처!B78,주문_리스트!L:L)</f>
        <v>0</v>
      </c>
      <c r="I78" s="52" t="s">
        <v>4365</v>
      </c>
    </row>
    <row r="79" spans="1:10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6450000</v>
      </c>
    </row>
    <row r="80" spans="1:10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  <c r="K82" t="s">
        <v>3393</v>
      </c>
    </row>
    <row r="83" spans="1:1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4013</v>
      </c>
    </row>
    <row r="84" spans="1:11" x14ac:dyDescent="0.3">
      <c r="A84" s="47">
        <v>83</v>
      </c>
      <c r="B84" t="s">
        <v>1335</v>
      </c>
      <c r="C84" t="s">
        <v>1170</v>
      </c>
      <c r="E84" t="s">
        <v>3796</v>
      </c>
      <c r="F84" t="s">
        <v>3784</v>
      </c>
      <c r="G84" t="s">
        <v>3797</v>
      </c>
      <c r="H84" s="194">
        <f>SUMIF(주문_리스트!C:C,거래처!B84,주문_리스트!K:K)+SUMIF(주문_리스트!C:C,거래처!B84,주문_리스트!L:L)-1100000</f>
        <v>3150000</v>
      </c>
    </row>
    <row r="85" spans="1:1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I88" s="52" t="s">
        <v>3752</v>
      </c>
    </row>
    <row r="89" spans="1:1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11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1826500</v>
      </c>
    </row>
    <row r="95" spans="1:11" x14ac:dyDescent="0.3">
      <c r="A95" s="47">
        <v>94</v>
      </c>
      <c r="B95" t="s">
        <v>1345</v>
      </c>
      <c r="C95" t="s">
        <v>1807</v>
      </c>
      <c r="E95" t="s">
        <v>3791</v>
      </c>
      <c r="F95" t="s">
        <v>3784</v>
      </c>
      <c r="G95" t="s">
        <v>3792</v>
      </c>
      <c r="H95" s="194">
        <f>SUMIF(주문_리스트!C:C,거래처!B95,주문_리스트!K:K)+SUMIF(주문_리스트!C:C,거래처!B95,주문_리스트!L:L)-715000</f>
        <v>0</v>
      </c>
      <c r="J95" t="s">
        <v>4138</v>
      </c>
    </row>
    <row r="96" spans="1:11" x14ac:dyDescent="0.3">
      <c r="A96" s="47">
        <v>95</v>
      </c>
      <c r="B96" t="s">
        <v>1346</v>
      </c>
      <c r="C96" t="s">
        <v>3588</v>
      </c>
      <c r="E96" t="s">
        <v>3589</v>
      </c>
      <c r="F96" t="s">
        <v>963</v>
      </c>
      <c r="G96" t="s">
        <v>3590</v>
      </c>
      <c r="H96" s="194">
        <f>SUMIF(주문_리스트!C:C,거래처!B96,주문_리스트!K:K)+SUMIF(주문_리스트!C:C,거래처!B96,주문_리스트!L:L)</f>
        <v>0</v>
      </c>
      <c r="J96" t="s">
        <v>4317</v>
      </c>
    </row>
    <row r="97" spans="1:11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2436500</v>
      </c>
    </row>
    <row r="98" spans="1:1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3485</v>
      </c>
      <c r="H99" s="194">
        <f>SUMIF(주문_리스트!C:C,거래처!B99,주문_리스트!K:K)+SUMIF(주문_리스트!C:C,거래처!B99,주문_리스트!L:L)</f>
        <v>0</v>
      </c>
      <c r="I99" s="52" t="s">
        <v>4264</v>
      </c>
    </row>
    <row r="100" spans="1:11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4013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1099999.6999999993</v>
      </c>
    </row>
    <row r="102" spans="1:1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3937</v>
      </c>
      <c r="H102" s="194">
        <f>SUMIF(주문_리스트!C:C,거래처!B102,주문_리스트!K:K)+SUMIF(주문_리스트!C:C,거래처!B102,주문_리스트!L:L)</f>
        <v>0</v>
      </c>
      <c r="J102" t="s">
        <v>3889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3839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3885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4713000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10" x14ac:dyDescent="0.3">
      <c r="A115" s="47">
        <v>114</v>
      </c>
      <c r="B115" t="s">
        <v>4032</v>
      </c>
      <c r="C115" t="s">
        <v>4033</v>
      </c>
      <c r="E115" t="s">
        <v>4034</v>
      </c>
      <c r="F115" t="s">
        <v>4043</v>
      </c>
      <c r="G115" t="s">
        <v>1156</v>
      </c>
      <c r="H115" s="194">
        <f>SUMIF(주문_리스트!C:C,거래처!B115,주문_리스트!K:K)+SUMIF(주문_리스트!C:C,거래처!B115,주문_리스트!L:L)</f>
        <v>400000</v>
      </c>
    </row>
    <row r="116" spans="1:10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</row>
    <row r="117" spans="1:10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10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  <c r="J118" t="s">
        <v>3928</v>
      </c>
    </row>
    <row r="119" spans="1:10" x14ac:dyDescent="0.3">
      <c r="A119" s="47">
        <v>118</v>
      </c>
      <c r="B119" t="s">
        <v>4282</v>
      </c>
      <c r="C119" t="s">
        <v>4283</v>
      </c>
      <c r="E119" t="s">
        <v>4284</v>
      </c>
      <c r="F119" t="s">
        <v>4285</v>
      </c>
      <c r="G119" t="s">
        <v>4286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10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4363</v>
      </c>
      <c r="G129" t="s">
        <v>4364</v>
      </c>
      <c r="H129" s="194">
        <f>SUMIF(주문_리스트!C:C,거래처!B129,주문_리스트!K:K)+SUMIF(주문_리스트!C:C,거래처!B129,주문_리스트!L:L)</f>
        <v>0</v>
      </c>
      <c r="I129" s="52" t="s">
        <v>4365</v>
      </c>
    </row>
    <row r="130" spans="1:10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10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3610</v>
      </c>
      <c r="J136">
        <v>45</v>
      </c>
    </row>
    <row r="137" spans="1:10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4312</v>
      </c>
    </row>
    <row r="139" spans="1:10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2554</v>
      </c>
      <c r="C148" t="s">
        <v>2555</v>
      </c>
      <c r="E148" t="s">
        <v>3786</v>
      </c>
      <c r="F148" t="s">
        <v>3787</v>
      </c>
      <c r="G148" t="s">
        <v>3788</v>
      </c>
      <c r="H148" s="194">
        <f>SUMIF(주문_리스트!C:C,거래처!B148,주문_리스트!K:K)+SUMIF(주문_리스트!C:C,거래처!B148,주문_리스트!L:L)</f>
        <v>0</v>
      </c>
      <c r="K148" t="s">
        <v>4013</v>
      </c>
    </row>
    <row r="149" spans="1:11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11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3752</v>
      </c>
    </row>
    <row r="158" spans="1:11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  <c r="J162" t="s">
        <v>4314</v>
      </c>
    </row>
    <row r="163" spans="1:11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11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  <c r="J166" t="s">
        <v>4142</v>
      </c>
    </row>
    <row r="167" spans="1:11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11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  <c r="K171" t="s">
        <v>4013</v>
      </c>
    </row>
    <row r="172" spans="1:11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3729</v>
      </c>
      <c r="C176" t="s">
        <v>3730</v>
      </c>
      <c r="E176" t="s">
        <v>3731</v>
      </c>
      <c r="F176" t="s">
        <v>3732</v>
      </c>
      <c r="G176" t="s">
        <v>3731</v>
      </c>
      <c r="H176" s="194">
        <f>SUMIF(주문_리스트!C:C,거래처!B176,주문_리스트!K:K)+SUMIF(주문_리스트!C:C,거래처!B176,주문_리스트!L:L)</f>
        <v>0</v>
      </c>
      <c r="J176" t="s">
        <v>3893</v>
      </c>
    </row>
    <row r="177" spans="1:11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11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3394</v>
      </c>
      <c r="C179" t="s">
        <v>3395</v>
      </c>
      <c r="E179" t="s">
        <v>3396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4013</v>
      </c>
    </row>
    <row r="180" spans="1:11" x14ac:dyDescent="0.3">
      <c r="A180" s="47">
        <v>179</v>
      </c>
      <c r="B180" t="s">
        <v>3443</v>
      </c>
      <c r="C180" t="s">
        <v>3444</v>
      </c>
      <c r="E180" t="s">
        <v>3445</v>
      </c>
      <c r="F180" t="s">
        <v>3446</v>
      </c>
      <c r="G180" t="s">
        <v>3447</v>
      </c>
      <c r="H180" s="194">
        <f>SUMIF(주문_리스트!C:C,거래처!B180,주문_리스트!K:K)+SUMIF(주문_리스트!C:C,거래처!B180,주문_리스트!L:L)</f>
        <v>0</v>
      </c>
      <c r="J180" t="s">
        <v>3610</v>
      </c>
    </row>
    <row r="181" spans="1:11" x14ac:dyDescent="0.3">
      <c r="A181" s="47">
        <v>180</v>
      </c>
      <c r="B181" t="s">
        <v>3450</v>
      </c>
      <c r="C181" t="s">
        <v>3451</v>
      </c>
      <c r="E181" t="s">
        <v>3452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3454</v>
      </c>
      <c r="C182" t="s">
        <v>3455</v>
      </c>
      <c r="E182" t="s">
        <v>3456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  <c r="J182" t="s">
        <v>3752</v>
      </c>
    </row>
    <row r="183" spans="1:11" x14ac:dyDescent="0.3">
      <c r="A183" s="47">
        <v>182</v>
      </c>
      <c r="B183" t="s">
        <v>3754</v>
      </c>
      <c r="C183" t="s">
        <v>3755</v>
      </c>
      <c r="E183" t="s">
        <v>3756</v>
      </c>
      <c r="F183" t="s">
        <v>3757</v>
      </c>
      <c r="G183" t="s">
        <v>3758</v>
      </c>
      <c r="H183" s="194">
        <f>SUMIF(주문_리스트!C:C,거래처!B183,주문_리스트!K:K)+SUMIF(주문_리스트!C:C,거래처!B183,주문_리스트!L:L)</f>
        <v>0</v>
      </c>
      <c r="I183" s="52" t="s">
        <v>3513</v>
      </c>
    </row>
    <row r="184" spans="1:11" x14ac:dyDescent="0.3">
      <c r="A184" s="47">
        <v>183</v>
      </c>
      <c r="B184" t="s">
        <v>3494</v>
      </c>
      <c r="C184" t="s">
        <v>3495</v>
      </c>
      <c r="E184" t="s">
        <v>3499</v>
      </c>
      <c r="F184" t="s">
        <v>973</v>
      </c>
      <c r="H184" s="194">
        <v>0</v>
      </c>
      <c r="I184" s="52" t="s">
        <v>3513</v>
      </c>
    </row>
    <row r="185" spans="1:11" x14ac:dyDescent="0.3">
      <c r="A185" s="47">
        <v>184</v>
      </c>
      <c r="B185" t="s">
        <v>3566</v>
      </c>
      <c r="C185" t="s">
        <v>3567</v>
      </c>
      <c r="E185" t="s">
        <v>3568</v>
      </c>
      <c r="F185" t="s">
        <v>963</v>
      </c>
      <c r="G185" t="s">
        <v>3569</v>
      </c>
      <c r="H185" s="194">
        <f>SUMIF(주문_리스트!C:C,거래처!B185,주문_리스트!K:K)+SUMIF(주문_리스트!C:C,거래처!B185,주문_리스트!L:L)</f>
        <v>0</v>
      </c>
      <c r="J185" t="s">
        <v>3610</v>
      </c>
    </row>
    <row r="186" spans="1:11" x14ac:dyDescent="0.3">
      <c r="A186" s="47">
        <v>185</v>
      </c>
      <c r="B186" t="s">
        <v>3625</v>
      </c>
      <c r="C186" t="s">
        <v>3626</v>
      </c>
      <c r="E186" t="s">
        <v>3627</v>
      </c>
      <c r="F186" t="s">
        <v>1179</v>
      </c>
      <c r="G186" t="s">
        <v>3624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3716</v>
      </c>
      <c r="C187" t="s">
        <v>3717</v>
      </c>
      <c r="E187" t="s">
        <v>3718</v>
      </c>
      <c r="F187" t="s">
        <v>1179</v>
      </c>
      <c r="G187" t="s">
        <v>3719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3811</v>
      </c>
      <c r="C188" t="s">
        <v>3812</v>
      </c>
      <c r="E188" t="s">
        <v>3813</v>
      </c>
      <c r="F188" t="s">
        <v>1179</v>
      </c>
      <c r="G188" t="s">
        <v>3813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3876</v>
      </c>
      <c r="C189" t="s">
        <v>3877</v>
      </c>
      <c r="E189" t="s">
        <v>3878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3895</v>
      </c>
    </row>
    <row r="190" spans="1:11" x14ac:dyDescent="0.3">
      <c r="A190" s="47">
        <v>189</v>
      </c>
      <c r="B190" t="s">
        <v>3901</v>
      </c>
      <c r="C190" t="s">
        <v>3902</v>
      </c>
      <c r="E190" t="s">
        <v>3903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3918</v>
      </c>
      <c r="C191" t="s">
        <v>3919</v>
      </c>
      <c r="E191" t="s">
        <v>3920</v>
      </c>
      <c r="F191" t="s">
        <v>976</v>
      </c>
      <c r="G191" t="s">
        <v>3921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3932</v>
      </c>
      <c r="C192" t="s">
        <v>3933</v>
      </c>
      <c r="E192" t="s">
        <v>3934</v>
      </c>
      <c r="F192" t="s">
        <v>963</v>
      </c>
      <c r="G192" t="s">
        <v>3935</v>
      </c>
      <c r="H192" s="194">
        <f>SUMIF(주문_리스트!C:C,거래처!B192,주문_리스트!K:K)+SUMIF(주문_리스트!C:C,거래처!B192,주문_리스트!L:L)</f>
        <v>0</v>
      </c>
      <c r="J192" t="s">
        <v>2856</v>
      </c>
    </row>
    <row r="193" spans="1:11" x14ac:dyDescent="0.3">
      <c r="A193" s="47">
        <v>192</v>
      </c>
      <c r="B193" t="s">
        <v>3957</v>
      </c>
      <c r="C193" t="s">
        <v>3958</v>
      </c>
      <c r="E193" t="s">
        <v>3959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3989</v>
      </c>
      <c r="C194" t="s">
        <v>3990</v>
      </c>
      <c r="E194" t="s">
        <v>3991</v>
      </c>
      <c r="F194" t="s">
        <v>3992</v>
      </c>
      <c r="G194" t="s">
        <v>3993</v>
      </c>
      <c r="H194" s="194">
        <f>SUMIF(주문_리스트!C:C,거래처!B194,주문_리스트!K:K)+SUMIF(주문_리스트!C:C,거래처!B194,주문_리스트!L:L)</f>
        <v>0</v>
      </c>
      <c r="K194" t="s">
        <v>4013</v>
      </c>
    </row>
    <row r="195" spans="1:11" x14ac:dyDescent="0.3">
      <c r="A195" s="47">
        <v>195</v>
      </c>
      <c r="B195" t="s">
        <v>4048</v>
      </c>
      <c r="C195" t="s">
        <v>4049</v>
      </c>
      <c r="E195" t="s">
        <v>4050</v>
      </c>
      <c r="F195" t="s">
        <v>963</v>
      </c>
      <c r="G195" t="s">
        <v>4051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4052</v>
      </c>
      <c r="C196" t="s">
        <v>4053</v>
      </c>
      <c r="E196" t="s">
        <v>4054</v>
      </c>
      <c r="F196" t="s">
        <v>1179</v>
      </c>
      <c r="G196" t="s">
        <v>4055</v>
      </c>
      <c r="H196" s="194">
        <f>SUMIF(주문_리스트!C:C,거래처!B196,주문_리스트!K:K)+SUMIF(주문_리스트!C:C,거래처!B196,주문_리스트!L:L)</f>
        <v>0</v>
      </c>
      <c r="J196" t="s">
        <v>4144</v>
      </c>
    </row>
    <row r="197" spans="1:11" x14ac:dyDescent="0.3">
      <c r="A197" s="47">
        <v>197</v>
      </c>
      <c r="B197" t="s">
        <v>4077</v>
      </c>
      <c r="C197" t="s">
        <v>4078</v>
      </c>
      <c r="E197" t="s">
        <v>4079</v>
      </c>
      <c r="F197" t="s">
        <v>963</v>
      </c>
      <c r="G197" t="s">
        <v>4080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4096</v>
      </c>
      <c r="C198" t="s">
        <v>4097</v>
      </c>
      <c r="E198" t="s">
        <v>4098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4154</v>
      </c>
      <c r="C199" t="s">
        <v>4155</v>
      </c>
      <c r="E199" t="s">
        <v>4156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4203</v>
      </c>
      <c r="C200" t="s">
        <v>4204</v>
      </c>
      <c r="E200" t="s">
        <v>4205</v>
      </c>
      <c r="F200" t="s">
        <v>963</v>
      </c>
      <c r="G200" t="s">
        <v>4206</v>
      </c>
      <c r="H200" s="194">
        <f>SUMIF(주문_리스트!C:C,거래처!B200,주문_리스트!K:K)+SUMIF(주문_리스트!C:C,거래처!B200,주문_리스트!L:L)</f>
        <v>0</v>
      </c>
      <c r="J200" t="s">
        <v>4315</v>
      </c>
    </row>
    <row r="201" spans="1:11" x14ac:dyDescent="0.3">
      <c r="A201" s="47">
        <v>201</v>
      </c>
      <c r="B201" t="s">
        <v>4302</v>
      </c>
      <c r="C201" t="s">
        <v>4303</v>
      </c>
      <c r="E201" t="s">
        <v>4304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4365</v>
      </c>
    </row>
    <row r="202" spans="1:11" x14ac:dyDescent="0.3">
      <c r="A202" s="47">
        <v>202</v>
      </c>
      <c r="B202" t="s">
        <v>4367</v>
      </c>
      <c r="C202" t="s">
        <v>4368</v>
      </c>
      <c r="E202" t="s">
        <v>4369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11" x14ac:dyDescent="0.3">
      <c r="A203" s="47">
        <v>203</v>
      </c>
      <c r="B203" t="s">
        <v>4418</v>
      </c>
      <c r="C203" t="s">
        <v>4419</v>
      </c>
      <c r="E203" t="s">
        <v>4420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11" x14ac:dyDescent="0.3">
      <c r="A204" s="47">
        <v>204</v>
      </c>
      <c r="B204" t="s">
        <v>3535</v>
      </c>
      <c r="C204" t="s">
        <v>4422</v>
      </c>
      <c r="D204" t="s">
        <v>4423</v>
      </c>
      <c r="E204" t="s">
        <v>4424</v>
      </c>
      <c r="F204" t="s">
        <v>963</v>
      </c>
      <c r="G204" t="s">
        <v>4425</v>
      </c>
      <c r="H204" s="194">
        <f>SUMIF(주문_리스트!C:C,거래처!B204,주문_리스트!K:K)+SUMIF(주문_리스트!C:C,거래처!B204,주문_리스트!L:L)</f>
        <v>0</v>
      </c>
    </row>
    <row r="205" spans="1:11" x14ac:dyDescent="0.3">
      <c r="A205" s="47">
        <v>205</v>
      </c>
      <c r="B205" t="s">
        <v>4443</v>
      </c>
      <c r="C205" t="s">
        <v>1039</v>
      </c>
      <c r="E205" t="s">
        <v>4444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11" x14ac:dyDescent="0.3">
      <c r="A206" s="47">
        <v>206</v>
      </c>
      <c r="B206" t="s">
        <v>4446</v>
      </c>
      <c r="C206" t="s">
        <v>4447</v>
      </c>
      <c r="E206" t="s">
        <v>4448</v>
      </c>
      <c r="F206" t="s">
        <v>1179</v>
      </c>
      <c r="H206" s="194">
        <v>0</v>
      </c>
    </row>
    <row r="207" spans="1:11" x14ac:dyDescent="0.3">
      <c r="A207" s="47">
        <v>207</v>
      </c>
      <c r="B207" t="s">
        <v>4450</v>
      </c>
      <c r="C207" t="s">
        <v>4451</v>
      </c>
      <c r="E207" t="s">
        <v>4452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11" x14ac:dyDescent="0.3">
      <c r="A208" s="47">
        <v>208</v>
      </c>
      <c r="B208" t="s">
        <v>4477</v>
      </c>
      <c r="C208" t="s">
        <v>4478</v>
      </c>
      <c r="E208" t="s">
        <v>4479</v>
      </c>
      <c r="F208" t="s">
        <v>4480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4500</v>
      </c>
      <c r="C209" t="s">
        <v>4501</v>
      </c>
      <c r="E209" t="s">
        <v>4502</v>
      </c>
      <c r="F209" t="s">
        <v>963</v>
      </c>
      <c r="G209" t="s">
        <v>4507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4508</v>
      </c>
      <c r="C210" t="s">
        <v>4509</v>
      </c>
      <c r="E210" t="s">
        <v>4510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H211" s="194">
        <f>SUMIF(주문_리스트!C:C,거래처!B211,주문_리스트!K:K)+SUMIF(주문_리스트!C:C,거래처!B211,주문_리스트!L:L)</f>
        <v>0</v>
      </c>
    </row>
    <row r="212" spans="1:8" x14ac:dyDescent="0.3">
      <c r="H212" s="194">
        <f>SUMIF(주문_리스트!C:C,거래처!B212,주문_리스트!K:K)+SUMIF(주문_리스트!C:C,거래처!B212,주문_리스트!L:L)</f>
        <v>0</v>
      </c>
    </row>
    <row r="213" spans="1:8" x14ac:dyDescent="0.3">
      <c r="H213" s="194">
        <f>SUMIF(주문_리스트!C:C,거래처!B213,주문_리스트!K:K)+SUMIF(주문_리스트!C:C,거래처!B213,주문_리스트!L:L)</f>
        <v>0</v>
      </c>
    </row>
    <row r="214" spans="1:8" x14ac:dyDescent="0.3">
      <c r="H214" s="194">
        <f>SUMIF(주문_리스트!C:C,거래처!B214,주문_리스트!K:K)+SUMIF(주문_리스트!C:C,거래처!B214,주문_리스트!L:L)</f>
        <v>0</v>
      </c>
    </row>
    <row r="215" spans="1:8" x14ac:dyDescent="0.3">
      <c r="H215" s="194">
        <f>SUMIF(주문_리스트!C:C,거래처!B215,주문_리스트!K:K)+SUMIF(주문_리스트!C:C,거래처!B215,주문_리스트!L:L)</f>
        <v>0</v>
      </c>
    </row>
    <row r="216" spans="1:8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9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263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-9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-58</v>
      </c>
      <c r="I8"/>
    </row>
    <row r="9" spans="1:11" x14ac:dyDescent="0.3">
      <c r="A9">
        <v>8</v>
      </c>
      <c r="B9">
        <v>2</v>
      </c>
      <c r="C9" s="288" t="s">
        <v>3837</v>
      </c>
      <c r="D9" s="288" t="s">
        <v>1140</v>
      </c>
      <c r="E9" s="288" t="s">
        <v>3837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3982</v>
      </c>
      <c r="D15" s="288" t="s">
        <v>1648</v>
      </c>
      <c r="E15" s="288" t="s">
        <v>3982</v>
      </c>
      <c r="F15" s="52">
        <v>1100000</v>
      </c>
      <c r="H15">
        <v>-7</v>
      </c>
      <c r="I15" s="52" t="s">
        <v>3657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-26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-12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-12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-24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-95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-127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-40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-40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3458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-15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-7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1480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-58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-33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-40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-15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-58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-58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4475</v>
      </c>
      <c r="D85" s="288" t="s">
        <v>2730</v>
      </c>
      <c r="E85" s="288" t="s">
        <v>4475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-33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-53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4025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4026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-52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-68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-75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-127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-9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-9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-15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-15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-15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-5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4148</v>
      </c>
      <c r="D120" s="288" t="s">
        <v>4149</v>
      </c>
      <c r="E120" s="288" t="s">
        <v>4148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4146</v>
      </c>
      <c r="D121" s="288" t="s">
        <v>4147</v>
      </c>
      <c r="E121" s="288" t="s">
        <v>4146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-16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-40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3838</v>
      </c>
      <c r="D139" s="288" t="s">
        <v>2678</v>
      </c>
      <c r="E139" s="288" t="s">
        <v>3838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3570</v>
      </c>
      <c r="D140" s="288" t="s">
        <v>2676</v>
      </c>
      <c r="E140" s="288" t="s">
        <v>3570</v>
      </c>
      <c r="F140" s="52">
        <v>1000000</v>
      </c>
      <c r="H140">
        <f>SUMIF(재고!D:D,제품!D140,재고!F:F)-SUMIF(주문_리스트!E:E,제품!D140,주문_리스트!H:H)</f>
        <v>-5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3983</v>
      </c>
      <c r="D145" s="288" t="s">
        <v>2204</v>
      </c>
      <c r="E145" s="288" t="s">
        <v>3983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-6</v>
      </c>
    </row>
    <row r="148" spans="1:9" x14ac:dyDescent="0.3">
      <c r="A148">
        <v>147</v>
      </c>
      <c r="B148">
        <v>14</v>
      </c>
      <c r="C148" s="288" t="s">
        <v>3759</v>
      </c>
      <c r="D148" s="288" t="s">
        <v>2676</v>
      </c>
      <c r="E148" s="288" t="s">
        <v>3759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3571</v>
      </c>
      <c r="D152" s="288" t="s">
        <v>2511</v>
      </c>
      <c r="E152" s="288" t="s">
        <v>3571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4081</v>
      </c>
      <c r="D162" s="288" t="s">
        <v>2265</v>
      </c>
      <c r="E162" s="288" t="s">
        <v>4081</v>
      </c>
      <c r="F162" s="52">
        <v>80000</v>
      </c>
      <c r="G162" s="52">
        <v>45000</v>
      </c>
      <c r="H162">
        <v>-1</v>
      </c>
      <c r="I162" s="52" t="s">
        <v>4082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-17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-7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-5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4046</v>
      </c>
      <c r="D201" s="288" t="s">
        <v>4047</v>
      </c>
      <c r="E201" s="288" t="s">
        <v>4046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3527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-7</v>
      </c>
    </row>
    <row r="216" spans="1:9" x14ac:dyDescent="0.3">
      <c r="A216">
        <v>215</v>
      </c>
      <c r="B216">
        <v>12</v>
      </c>
      <c r="C216" s="288" t="s">
        <v>3561</v>
      </c>
      <c r="D216" s="288" t="s">
        <v>3562</v>
      </c>
      <c r="E216" s="288" t="s">
        <v>3561</v>
      </c>
      <c r="H216">
        <f>SUMIF(재고!D:D,제품!D216,재고!F:F)-SUMIF(주문_리스트!E:E,제품!D216,주문_리스트!H:H)</f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3406</v>
      </c>
      <c r="D223" s="288" t="s">
        <v>3407</v>
      </c>
      <c r="E223" s="288" t="s">
        <v>3406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3432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3469</v>
      </c>
      <c r="D225" s="288" t="s">
        <v>3470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3514</v>
      </c>
      <c r="D226" s="288" t="s">
        <v>3214</v>
      </c>
      <c r="E226" s="288" t="s">
        <v>3514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3540</v>
      </c>
      <c r="D227" s="288" t="s">
        <v>3541</v>
      </c>
      <c r="E227" s="288" t="s">
        <v>3540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3548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3563</v>
      </c>
      <c r="D229" s="288" t="s">
        <v>3564</v>
      </c>
      <c r="E229" s="288" t="s">
        <v>3563</v>
      </c>
      <c r="H229">
        <f>SUMIF(재고!D:D,제품!D229,재고!F:F)-SUMIF(주문_리스트!E:E,제품!D229,주문_리스트!H:H)</f>
        <v>0</v>
      </c>
    </row>
    <row r="230" spans="1:8" x14ac:dyDescent="0.3">
      <c r="A230">
        <v>229</v>
      </c>
      <c r="B230">
        <v>3</v>
      </c>
      <c r="D230" s="288" t="s">
        <v>3575</v>
      </c>
      <c r="F230" s="52">
        <v>2200000</v>
      </c>
      <c r="H230">
        <f>SUMIF(재고!D:D,제품!D230,재고!F:F)-SUMIF(주문_리스트!E:E,제품!D230,주문_리스트!H:H)</f>
        <v>-6</v>
      </c>
    </row>
    <row r="231" spans="1:8" x14ac:dyDescent="0.3">
      <c r="A231">
        <v>230</v>
      </c>
      <c r="B231">
        <v>15</v>
      </c>
      <c r="C231" s="288" t="s">
        <v>3580</v>
      </c>
      <c r="D231" s="288" t="s">
        <v>3581</v>
      </c>
      <c r="E231" s="288" t="s">
        <v>3580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3583</v>
      </c>
      <c r="D232" s="288" t="s">
        <v>3584</v>
      </c>
      <c r="E232" s="288" t="s">
        <v>3583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3585</v>
      </c>
      <c r="D233" s="288" t="s">
        <v>3575</v>
      </c>
      <c r="E233" s="288" t="s">
        <v>3585</v>
      </c>
      <c r="F233" s="52">
        <v>2200000</v>
      </c>
      <c r="H233">
        <f>SUMIF(재고!D:D,제품!D233,재고!F:F)-SUMIF(주문_리스트!E:E,제품!D233,주문_리스트!H:H)</f>
        <v>-6</v>
      </c>
    </row>
    <row r="234" spans="1:8" x14ac:dyDescent="0.3">
      <c r="A234">
        <v>233</v>
      </c>
      <c r="B234">
        <v>3</v>
      </c>
      <c r="C234" s="288" t="s">
        <v>3586</v>
      </c>
      <c r="D234" s="288" t="s">
        <v>3587</v>
      </c>
      <c r="E234" s="288" t="s">
        <v>3586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3621</v>
      </c>
      <c r="D235" s="288" t="s">
        <v>3622</v>
      </c>
      <c r="E235" s="288" t="s">
        <v>3621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3818</v>
      </c>
      <c r="D236" s="288" t="s">
        <v>3819</v>
      </c>
      <c r="E236" s="288" t="s">
        <v>3818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3830</v>
      </c>
      <c r="D237" s="288" t="s">
        <v>3830</v>
      </c>
      <c r="E237" s="288" t="s">
        <v>3831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3844</v>
      </c>
      <c r="E238" s="288" t="s">
        <v>3845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3869</v>
      </c>
      <c r="D239" s="288" t="s">
        <v>3870</v>
      </c>
      <c r="E239" s="288" t="s">
        <v>3869</v>
      </c>
    </row>
    <row r="240" spans="1:8" x14ac:dyDescent="0.3">
      <c r="A240">
        <v>243</v>
      </c>
      <c r="B240">
        <v>4</v>
      </c>
      <c r="C240" s="288" t="s">
        <v>3911</v>
      </c>
      <c r="D240" s="288" t="s">
        <v>3912</v>
      </c>
      <c r="E240" s="288" t="s">
        <v>3911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3944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3949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3951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3965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3975</v>
      </c>
      <c r="D245" s="288" t="s">
        <v>3976</v>
      </c>
      <c r="E245" s="288" t="s">
        <v>3975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3998</v>
      </c>
      <c r="D246" s="288" t="s">
        <v>2912</v>
      </c>
      <c r="E246" s="288" t="s">
        <v>3998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4001</v>
      </c>
      <c r="D247" s="288" t="s">
        <v>4002</v>
      </c>
      <c r="E247" s="288" t="s">
        <v>4001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4022</v>
      </c>
      <c r="D248" s="288" t="s">
        <v>4023</v>
      </c>
      <c r="E248" s="288" t="s">
        <v>4022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4040</v>
      </c>
      <c r="D249" s="288" t="s">
        <v>4041</v>
      </c>
      <c r="E249" s="288" t="s">
        <v>4040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4045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4101</v>
      </c>
      <c r="D251" s="288" t="s">
        <v>2912</v>
      </c>
      <c r="E251" s="288" t="s">
        <v>4101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4112</v>
      </c>
      <c r="D252" s="288" t="s">
        <v>4113</v>
      </c>
      <c r="E252" s="288" t="s">
        <v>4112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4172</v>
      </c>
      <c r="D253" s="288" t="s">
        <v>2377</v>
      </c>
      <c r="E253" s="288" t="s">
        <v>4172</v>
      </c>
      <c r="I253" s="52" t="s">
        <v>4173</v>
      </c>
    </row>
    <row r="254" spans="1:9" x14ac:dyDescent="0.3">
      <c r="A254">
        <v>257</v>
      </c>
      <c r="B254">
        <v>3</v>
      </c>
      <c r="C254" s="288" t="s">
        <v>4192</v>
      </c>
      <c r="D254" s="288" t="s">
        <v>3117</v>
      </c>
      <c r="E254" s="288" t="s">
        <v>4192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4256</v>
      </c>
      <c r="D255" s="288" t="s">
        <v>4257</v>
      </c>
      <c r="E255" s="288" t="s">
        <v>4256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4271</v>
      </c>
      <c r="D256" s="288" t="s">
        <v>1203</v>
      </c>
      <c r="E256" s="288" t="s">
        <v>4271</v>
      </c>
      <c r="F256" s="52">
        <v>1200000</v>
      </c>
    </row>
    <row r="257" spans="1:6" x14ac:dyDescent="0.3">
      <c r="A257">
        <v>260</v>
      </c>
      <c r="D257" s="288" t="s">
        <v>4309</v>
      </c>
      <c r="F257" s="52">
        <v>1090910</v>
      </c>
    </row>
    <row r="258" spans="1:6" x14ac:dyDescent="0.3">
      <c r="A258">
        <v>261</v>
      </c>
      <c r="B258">
        <v>6</v>
      </c>
      <c r="C258" s="288" t="s">
        <v>4408</v>
      </c>
      <c r="D258" s="288" t="s">
        <v>4409</v>
      </c>
      <c r="E258" s="288" t="s">
        <v>4408</v>
      </c>
    </row>
    <row r="259" spans="1:6" x14ac:dyDescent="0.3">
      <c r="A259">
        <v>262</v>
      </c>
      <c r="B259">
        <v>3</v>
      </c>
      <c r="C259" s="288" t="s">
        <v>4473</v>
      </c>
      <c r="D259" s="288" t="s">
        <v>4474</v>
      </c>
      <c r="E259" s="288" t="s">
        <v>4473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0" t="s">
        <v>4511</v>
      </c>
      <c r="B1" s="530"/>
      <c r="C1" s="530"/>
      <c r="D1" s="530"/>
      <c r="E1" s="530"/>
      <c r="F1" s="530"/>
      <c r="G1" s="530"/>
      <c r="H1" s="530"/>
    </row>
    <row r="2" spans="1:8" x14ac:dyDescent="0.3">
      <c r="A2" s="530"/>
      <c r="B2" s="530"/>
      <c r="C2" s="530"/>
      <c r="D2" s="530"/>
      <c r="E2" s="530"/>
      <c r="F2" s="530"/>
      <c r="G2" s="530"/>
      <c r="H2" s="530"/>
    </row>
    <row r="3" spans="1:8" x14ac:dyDescent="0.3">
      <c r="A3" s="530"/>
      <c r="B3" s="530"/>
      <c r="C3" s="530"/>
      <c r="D3" s="530"/>
      <c r="E3" s="530"/>
      <c r="F3" s="530"/>
      <c r="G3" s="530"/>
      <c r="H3" s="530"/>
    </row>
    <row r="4" spans="1:8" x14ac:dyDescent="0.3">
      <c r="A4" s="530"/>
      <c r="B4" s="530"/>
      <c r="C4" s="530"/>
      <c r="D4" s="530"/>
      <c r="E4" s="530"/>
      <c r="F4" s="530"/>
      <c r="G4" s="530"/>
      <c r="H4" s="530"/>
    </row>
    <row r="5" spans="1:8" x14ac:dyDescent="0.3">
      <c r="A5" s="530"/>
      <c r="B5" s="530"/>
      <c r="C5" s="530"/>
      <c r="D5" s="530"/>
      <c r="E5" s="530"/>
      <c r="F5" s="530"/>
      <c r="G5" s="530"/>
      <c r="H5" s="530"/>
    </row>
    <row r="6" spans="1:8" x14ac:dyDescent="0.3">
      <c r="A6" s="530"/>
      <c r="B6" s="530"/>
      <c r="C6" s="530"/>
      <c r="D6" s="530"/>
      <c r="E6" s="530"/>
      <c r="F6" s="530"/>
      <c r="G6" s="530"/>
      <c r="H6" s="530"/>
    </row>
    <row r="7" spans="1:8" x14ac:dyDescent="0.3">
      <c r="A7" s="530"/>
      <c r="B7" s="530"/>
      <c r="C7" s="530"/>
      <c r="D7" s="530"/>
      <c r="E7" s="530"/>
      <c r="F7" s="530"/>
      <c r="G7" s="530"/>
      <c r="H7" s="530"/>
    </row>
    <row r="8" spans="1:8" x14ac:dyDescent="0.3">
      <c r="A8" s="530" t="s">
        <v>4512</v>
      </c>
      <c r="B8" s="530"/>
      <c r="C8" s="530"/>
      <c r="D8" s="530"/>
      <c r="E8" s="530"/>
      <c r="F8" s="530"/>
      <c r="G8" s="530"/>
      <c r="H8" s="530"/>
    </row>
    <row r="9" spans="1:8" x14ac:dyDescent="0.3">
      <c r="A9" s="530"/>
      <c r="B9" s="530"/>
      <c r="C9" s="530"/>
      <c r="D9" s="530"/>
      <c r="E9" s="530"/>
      <c r="F9" s="530"/>
      <c r="G9" s="530"/>
      <c r="H9" s="530"/>
    </row>
    <row r="10" spans="1:8" x14ac:dyDescent="0.3">
      <c r="A10" s="530"/>
      <c r="B10" s="530"/>
      <c r="C10" s="530"/>
      <c r="D10" s="530"/>
      <c r="E10" s="530"/>
      <c r="F10" s="530"/>
      <c r="G10" s="530"/>
      <c r="H10" s="530"/>
    </row>
    <row r="11" spans="1:8" x14ac:dyDescent="0.3">
      <c r="A11" s="530"/>
      <c r="B11" s="530"/>
      <c r="C11" s="530"/>
      <c r="D11" s="530"/>
      <c r="E11" s="530"/>
      <c r="F11" s="530"/>
      <c r="G11" s="530"/>
      <c r="H11" s="530"/>
    </row>
    <row r="12" spans="1:8" x14ac:dyDescent="0.3">
      <c r="A12" s="530"/>
      <c r="B12" s="530"/>
      <c r="C12" s="530"/>
      <c r="D12" s="530"/>
      <c r="E12" s="530"/>
      <c r="F12" s="530"/>
      <c r="G12" s="530"/>
      <c r="H12" s="530"/>
    </row>
    <row r="13" spans="1:8" x14ac:dyDescent="0.3">
      <c r="A13" s="530"/>
      <c r="B13" s="530"/>
      <c r="C13" s="530"/>
      <c r="D13" s="530"/>
      <c r="E13" s="530"/>
      <c r="F13" s="530"/>
      <c r="G13" s="530"/>
      <c r="H13" s="530"/>
    </row>
    <row r="14" spans="1:8" x14ac:dyDescent="0.3">
      <c r="A14" s="530"/>
      <c r="B14" s="530"/>
      <c r="C14" s="530"/>
      <c r="D14" s="530"/>
      <c r="E14" s="530"/>
      <c r="F14" s="530"/>
      <c r="G14" s="530"/>
      <c r="H14" s="530"/>
    </row>
    <row r="15" spans="1:8" x14ac:dyDescent="0.3">
      <c r="A15" s="531" t="s">
        <v>4513</v>
      </c>
      <c r="B15" s="532"/>
      <c r="C15" s="532"/>
      <c r="D15" s="532"/>
      <c r="E15" s="532"/>
      <c r="F15" s="532"/>
      <c r="G15" s="532"/>
      <c r="H15" s="532"/>
    </row>
    <row r="16" spans="1:8" x14ac:dyDescent="0.3">
      <c r="A16" s="532"/>
      <c r="B16" s="532"/>
      <c r="C16" s="532"/>
      <c r="D16" s="532"/>
      <c r="E16" s="532"/>
      <c r="F16" s="532"/>
      <c r="G16" s="532"/>
      <c r="H16" s="532"/>
    </row>
    <row r="17" spans="1:8" x14ac:dyDescent="0.3">
      <c r="A17" s="532"/>
      <c r="B17" s="532"/>
      <c r="C17" s="532"/>
      <c r="D17" s="532"/>
      <c r="E17" s="532"/>
      <c r="F17" s="532"/>
      <c r="G17" s="532"/>
      <c r="H17" s="532"/>
    </row>
    <row r="18" spans="1:8" x14ac:dyDescent="0.3">
      <c r="A18" s="532"/>
      <c r="B18" s="532"/>
      <c r="C18" s="532"/>
      <c r="D18" s="532"/>
      <c r="E18" s="532"/>
      <c r="F18" s="532"/>
      <c r="G18" s="532"/>
      <c r="H18" s="532"/>
    </row>
    <row r="19" spans="1:8" x14ac:dyDescent="0.3">
      <c r="A19" s="532"/>
      <c r="B19" s="532"/>
      <c r="C19" s="532"/>
      <c r="D19" s="532"/>
      <c r="E19" s="532"/>
      <c r="F19" s="532"/>
      <c r="G19" s="532"/>
      <c r="H19" s="532"/>
    </row>
    <row r="20" spans="1:8" x14ac:dyDescent="0.3">
      <c r="A20" s="532"/>
      <c r="B20" s="532"/>
      <c r="C20" s="532"/>
      <c r="D20" s="532"/>
      <c r="E20" s="532"/>
      <c r="F20" s="532"/>
      <c r="G20" s="532"/>
      <c r="H20" s="532"/>
    </row>
    <row r="21" spans="1:8" x14ac:dyDescent="0.3">
      <c r="A21" s="532"/>
      <c r="B21" s="532"/>
      <c r="C21" s="532"/>
      <c r="D21" s="532"/>
      <c r="E21" s="532"/>
      <c r="F21" s="532"/>
      <c r="G21" s="532"/>
      <c r="H21" s="532"/>
    </row>
    <row r="22" spans="1:8" x14ac:dyDescent="0.3">
      <c r="A22" s="532"/>
      <c r="B22" s="532"/>
      <c r="C22" s="532"/>
      <c r="D22" s="532"/>
      <c r="E22" s="532"/>
      <c r="F22" s="532"/>
      <c r="G22" s="532"/>
      <c r="H22" s="532"/>
    </row>
    <row r="23" spans="1:8" x14ac:dyDescent="0.3">
      <c r="A23" s="532"/>
      <c r="B23" s="532"/>
      <c r="C23" s="532"/>
      <c r="D23" s="532"/>
      <c r="E23" s="532"/>
      <c r="F23" s="532"/>
      <c r="G23" s="532"/>
      <c r="H23" s="532"/>
    </row>
    <row r="24" spans="1:8" x14ac:dyDescent="0.3">
      <c r="A24" s="532"/>
      <c r="B24" s="532"/>
      <c r="C24" s="532"/>
      <c r="D24" s="532"/>
      <c r="E24" s="532"/>
      <c r="F24" s="532"/>
      <c r="G24" s="532"/>
      <c r="H24" s="532"/>
    </row>
    <row r="25" spans="1:8" x14ac:dyDescent="0.3">
      <c r="A25" s="532"/>
      <c r="B25" s="532"/>
      <c r="C25" s="532"/>
      <c r="D25" s="532"/>
      <c r="E25" s="532"/>
      <c r="F25" s="532"/>
      <c r="G25" s="532"/>
      <c r="H25" s="532"/>
    </row>
    <row r="26" spans="1:8" x14ac:dyDescent="0.3">
      <c r="A26" s="532"/>
      <c r="B26" s="532"/>
      <c r="C26" s="532"/>
      <c r="D26" s="532"/>
      <c r="E26" s="532"/>
      <c r="F26" s="532"/>
      <c r="G26" s="532"/>
      <c r="H26" s="532"/>
    </row>
    <row r="27" spans="1:8" x14ac:dyDescent="0.3">
      <c r="A27" s="532"/>
      <c r="B27" s="532"/>
      <c r="C27" s="532"/>
      <c r="D27" s="532"/>
      <c r="E27" s="532"/>
      <c r="F27" s="532"/>
      <c r="G27" s="532"/>
      <c r="H27" s="532"/>
    </row>
    <row r="28" spans="1:8" x14ac:dyDescent="0.3">
      <c r="A28" s="532"/>
      <c r="B28" s="532"/>
      <c r="C28" s="532"/>
      <c r="D28" s="532"/>
      <c r="E28" s="532"/>
      <c r="F28" s="532"/>
      <c r="G28" s="532"/>
      <c r="H28" s="532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2</vt:i4>
      </vt:variant>
    </vt:vector>
  </HeadingPairs>
  <TitlesOfParts>
    <vt:vector size="27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2025-12-02T07:24:30Z</cp:lastPrinted>
  <dcterms:created xsi:type="dcterms:W3CDTF">2020-10-02T11:51:16Z</dcterms:created>
  <dcterms:modified xsi:type="dcterms:W3CDTF">2025-12-02T09:06:51Z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