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AF4557D-19C5-49CA-99BB-1364B792BCF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<sst xmlns="http://schemas.openxmlformats.org/spreadsheetml/2006/main" count="12991" uniqueCount="4530">
  <si>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</si>
  <si>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</si>
  <si>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</si>
  <si>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</si>
  <si>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</si>
  <si>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</si>
  <si>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</si>
  <si>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</si>
  <si>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</si>
  <si>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</si>
  <si>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</si>
  <si>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</si>
  <si>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</si>
  <si>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</si>
  <si>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</si>
  <si>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</si>
  <si>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</si>
  <si>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</si>
  <si>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</si>
  <si>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</si>
  <si>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</si>
  <si>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</si>
  <si>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</si>
  <si>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</si>
  <si>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</si>
  <si>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</si>
  <si>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</si>
  <si>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</si>
  <si>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</si>
  <si>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</si>
  <si>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</si>
  <si>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</si>
  <si>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</si>
  <si>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</si>
  <si>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</si>
  <si>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</si>
  <si>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</si>
  <si>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</si>
  <si>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</si>
  <si>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</si>
  <si>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</si>
  <si>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</si>
  <si>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</si>
  <si>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</si>
  <si>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</si>
  <si>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</si>
  <si>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</si>
  <si>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</si>
  <si>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</si>
  <si>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</si>
  <si>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</si>
  <si>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</si>
  <si>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</si>
  <si>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</si>
  <si>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</si>
  <si>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</si>
  <si>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</si>
  <si>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</si>
  <si>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</si>
  <si>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</si>
  <si>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</si>
  <si>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</si>
  <si>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</si>
  <si>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</si>
  <si>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</si>
  <si>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</si>
  <si>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</si>
  <si>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</si>
  <si>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</si>
  <si>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</si>
  <si>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</si>
  <si>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</si>
  <si>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</si>
  <si>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</si>
  <si>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</si>
  <si>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</si>
  <si>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</si>
  <si>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</si>
  <si>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</si>
  <si>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</si>
  <si>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</si>
  <si>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</si>
  <si>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</si>
  <si>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</si>
  <si>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</si>
  <si>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</si>
  <si>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</si>
  <si>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</si>
  <si>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</si>
  <si>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</si>
  <si>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</si>
  <si>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</si>
  <si>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</si>
  <si>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</si>
  <si>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</si>
  <si>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</si>
  <si>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</si>
  <si>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</si>
  <si>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</si>
  <si>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</si>
  <si>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</si>
  <si>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</si>
  <si>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</si>
  <si>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</si>
  <si>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</si>
  <si>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</si>
  <si>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</si>
  <si>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</si>
  <si>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</si>
  <si>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</si>
  <si>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</si>
  <si>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</si>
  <si>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</si>
  <si>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</si>
  <si>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</si>
  <si>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</si>
  <si>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</si>
  <si>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</si>
  <si>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</si>
  <si>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</si>
  <si>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</si>
  <si>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</si>
  <si>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</si>
  <si>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</si>
  <si>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</si>
  <si>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</si>
  <si>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</si>
  <si>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</si>
  <si>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</si>
  <si>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</si>
  <si>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</si>
  <si>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</si>
  <si>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</si>
  <si>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</si>
  <si>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</si>
  <si>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</si>
  <si>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</si>
  <si>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</si>
  <si>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</si>
  <si>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</si>
  <si>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</si>
  <si>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</si>
  <si>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</si>
  <si>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</si>
  <si>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</si>
  <si>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</si>
  <si>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</si>
  <si>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</si>
  <si>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</si>
  <si>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</si>
  <si>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</si>
  <si>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</si>
  <si>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</si>
  <si>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</si>
  <si>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</si>
  <si>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</si>
  <si>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</si>
  <si>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</si>
  <si>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</si>
  <si>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</si>
  <si>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</si>
  <si>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</si>
  <si>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</si>
  <si>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</si>
  <si>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</si>
  <si>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</si>
  <si>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</si>
  <si>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</si>
  <si>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</si>
  <si>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</si>
  <si>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</si>
  <si>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</si>
  <si>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</si>
  <si>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</si>
  <si>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</si>
  <si>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</si>
  <si>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</si>
  <si>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</si>
  <si>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</si>
  <si>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</si>
  <si>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</si>
  <si>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</si>
  <si>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</si>
  <si>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</si>
  <si>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</si>
  <si>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</si>
  <si>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</si>
  <si>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</si>
  <si>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</si>
  <si>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</si>
  <si>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</si>
  <si>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</si>
  <si>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</si>
  <si>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</si>
  <si>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</si>
  <si>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</si>
  <si>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</si>
  <si>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</si>
  <si>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</si>
  <si>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</si>
  <si>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</si>
  <si>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</si>
  <si>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</si>
  <si>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</si>
  <si>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</si>
  <si>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</si>
  <si>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</si>
  <si>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</si>
  <si>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</si>
  <si>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</si>
  <si>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</si>
  <si>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</si>
  <si>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</si>
  <si>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</si>
  <si>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</si>
  <si>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</si>
  <si>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</si>
  <si>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</si>
  <si>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</si>
  <si>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</si>
  <si>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</si>
  <si>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</si>
  <si>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</si>
  <si>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</si>
  <si>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</si>
  <si>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</si>
  <si>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</si>
  <si>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</si>
  <si>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</si>
  <si>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</si>
  <si>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</si>
  <si>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</si>
  <si>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</si>
  <si>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</si>
  <si>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</si>
  <si>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</si>
  <si>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</si>
  <si>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</si>
  <si>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</si>
  <si>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</si>
  <si>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</si>
  <si>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</si>
  <si>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</si>
  <si>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</si>
  <si>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</si>
  <si>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</si>
  <si>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</si>
  <si>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</si>
  <si>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</si>
  <si>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</si>
  <si>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</si>
  <si>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</si>
  <si>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</si>
  <si>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</si>
  <si>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</si>
  <si>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</si>
  <si>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</si>
  <si>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</si>
  <si>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</si>
  <si>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</si>
  <si>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</si>
  <si>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</si>
  <si>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</si>
  <si>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</si>
  <si>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</si>
  <si>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</si>
  <si>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</si>
  <si>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</si>
  <si>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</si>
  <si>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</si>
  <si>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</si>
  <si>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</si>
  <si>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</si>
  <si>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</si>
  <si>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</si>
  <si>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</si>
  <si>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</si>
  <si>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</si>
  <si>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</si>
  <si>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</si>
  <si>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</si>
  <si>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</si>
  <si>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</si>
  <si>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</si>
  <si>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</si>
  <si>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</si>
  <si>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</si>
  <si>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</si>
  <si>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</si>
  <si>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</si>
  <si>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</si>
  <si>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</si>
  <si>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</si>
  <si>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</si>
  <si>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</si>
  <si>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</si>
  <si>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</si>
  <si>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</si>
  <si>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</si>
  <si>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</si>
  <si>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</si>
  <si>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</si>
  <si>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</si>
  <si>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</si>
  <si>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</si>
  <si>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</si>
  <si>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</si>
  <si>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</si>
  <si>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</si>
  <si>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</si>
  <si>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</si>
  <si>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</si>
  <si>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</si>
  <si>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</si>
  <si>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</si>
  <si>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</si>
  <si>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</si>
  <si>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</si>
  <si>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</si>
  <si>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</si>
  <si>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</si>
  <si>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</si>
  <si>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</si>
  <si>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</si>
  <si>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</si>
  <si>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</si>
  <si>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</si>
  <si>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</si>
  <si>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</si>
  <si>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</si>
  <si>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</si>
  <si>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</si>
  <si>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</si>
  <si>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</si>
  <si>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</si>
  <si>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</si>
  <si>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</si>
  <si>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</si>
  <si>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</si>
  <si>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</si>
  <si>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</si>
  <si>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</si>
  <si>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</si>
  <si>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</si>
  <si>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</si>
  <si>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</si>
  <si>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</si>
  <si>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</si>
  <si>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</si>
  <si>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</si>
  <si>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</si>
  <si>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</si>
  <si>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</si>
  <si>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</si>
  <si>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</si>
  <si>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</si>
  <si>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</si>
  <si>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</si>
  <si>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</si>
  <si>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</si>
  <si>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</si>
  <si>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</si>
  <si>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</si>
  <si>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</si>
  <si>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</si>
  <si>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</si>
  <si>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</si>
  <si>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</si>
  <si>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</si>
  <si>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</si>
  <si>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</si>
  <si>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</si>
  <si>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</si>
  <si>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</si>
  <si>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</si>
  <si>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</si>
  <si>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</si>
  <si>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</si>
  <si>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</si>
  <si>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</si>
  <si>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</si>
  <si>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</si>
  <si>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</si>
  <si>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</si>
  <si>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</si>
  <si>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</si>
  <si>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</si>
  <si>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</si>
  <si>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</si>
  <si>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</si>
  <si>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</si>
  <si>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</si>
  <si>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</si>
  <si>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</si>
  <si>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</si>
  <si>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</si>
  <si>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</si>
  <si>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</si>
  <si>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</si>
  <si>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</si>
  <si>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</si>
  <si>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</si>
  <si>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</si>
  <si>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</si>
  <si>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</si>
  <si>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</si>
  <si>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</si>
  <si>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</si>
  <si>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</si>
  <si>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</si>
  <si>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</si>
  <si>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</si>
  <si>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</si>
  <si>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</si>
  <si>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</si>
  <si>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</si>
  <si>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</si>
  <si>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</si>
  <si>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</si>
  <si>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</si>
  <si>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</si>
  <si>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</si>
  <si>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</si>
  <si>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</si>
  <si>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</si>
  <si>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</si>
  <si>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</si>
  <si>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</si>
  <si>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</si>
  <si>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</si>
  <si>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</si>
  <si>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</si>
  <si>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</si>
  <si>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</si>
  <si>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</si>
  <si>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</si>
  <si>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</si>
  <si>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</si>
  <si>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</si>
  <si>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</si>
  <si>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</si>
  <si>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</si>
  <si>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</si>
  <si>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</si>
  <si>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</si>
  <si>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</si>
  <si>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</si>
  <si>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</si>
  <si>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</si>
  <si>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</si>
  <si>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</si>
  <si>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</si>
  <si>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</si>
  <si>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</si>
  <si>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</si>
  <si>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</si>
  <si>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</si>
  <si>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</si>
  <si>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</si>
  <si>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</si>
  <si>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</si>
  <si>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</si>
  <si>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</si>
  <si>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</si>
  <si>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</si>
  <si>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</si>
  <si>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</si>
  <si>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</si>
  <si>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</si>
  <si>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</si>
  <si>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</si>
  <si>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</si>
  <si>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</si>
  <si>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</si>
  <si>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</si>
  <si>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</si>
  <si>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</si>
  <si>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</si>
  <si>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</si>
  <si>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</si>
  <si>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</si>
  <si>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</si>
  <si>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</si>
  <si>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</si>
  <si>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</si>
  <si>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</si>
  <si>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</si>
  <si>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</si>
  <si>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</si>
  <si>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</si>
  <si>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</si>
  <si>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</si>
  <si>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</si>
  <si>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</si>
  <si>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</si>
  <si>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</si>
  <si>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</si>
  <si>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</si>
  <si>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</si>
  <si>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</si>
  <si>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</si>
  <si>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</si>
  <si>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</si>
  <si>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</si>
  <si>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</si>
  <si>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</si>
  <si>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</si>
  <si>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</si>
  <si>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</si>
  <si>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</si>
  <si>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</si>
  <si>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</si>
  <si>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</si>
  <si>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</si>
  <si>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</si>
  <si>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</si>
  <si>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</si>
  <si>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</si>
  <si>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</si>
  <si>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</si>
  <si>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</si>
  <si>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</si>
  <si>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</si>
  <si>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</si>
  <si>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</si>
  <si>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</si>
  <si>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</si>
  <si>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</si>
  <si>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</si>
  <si>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</si>
  <si>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</si>
  <si>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</si>
  <si>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</si>
  <si>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</si>
  <si>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</si>
  <si>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</si>
  <si>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</si>
  <si>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</si>
  <si>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</si>
  <si>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</si>
  <si>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</si>
  <si>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</si>
  <si>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</si>
  <si>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</si>
  <si>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</si>
  <si>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</si>
  <si>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</si>
  <si>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</si>
  <si>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</si>
  <si>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</si>
  <si>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</si>
  <si>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</si>
  <si>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</si>
  <si>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</si>
  <si>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</si>
  <si>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</si>
  <si>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</si>
  <si>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</si>
  <si>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</si>
  <si>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</si>
  <si>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</si>
  <si>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</si>
  <si>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</si>
  <si>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</si>
  <si>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</si>
  <si>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</si>
  <si>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</si>
  <si>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</si>
  <si>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</si>
  <si>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</si>
  <si>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</si>
  <si>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</si>
  <si>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</si>
  <si>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</si>
  <si>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</si>
  <si>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</si>
  <si>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</si>
  <si>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</si>
  <si>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</si>
  <si>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</si>
  <si>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</si>
  <si>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</si>
  <si>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</si>
  <si>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</si>
  <si>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</si>
  <si>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</si>
  <si>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</si>
  <si>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</si>
  <si>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</si>
  <si>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</si>
  <si>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</si>
  <si>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</si>
  <si>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</si>
  <si>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</si>
  <si>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</si>
  <si>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</si>
  <si>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</si>
  <si>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</si>
  <si>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</si>
  <si>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</si>
  <si>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</si>
  <si>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</si>
  <si>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</si>
  <si>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</si>
  <si>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</si>
  <si>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</si>
  <si>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</si>
  <si>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</si>
  <si>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</si>
  <si>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</si>
  <si>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</si>
  <si>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</si>
  <si>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</si>
  <si>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</si>
  <si>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</si>
  <si>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</si>
  <si>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</si>
  <si>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</si>
  <si>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</si>
  <si>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</si>
  <si>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</si>
  <si>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</si>
  <si>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</si>
  <si>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</si>
  <si>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</si>
  <si>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</si>
  <si>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</si>
  <si>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</si>
  <si>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</si>
  <si>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</si>
  <si>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</si>
  <si>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</si>
  <si>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</si>
  <si>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</si>
  <si>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</si>
  <si>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</si>
  <si>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</si>
  <si>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</si>
  <si>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</si>
  <si>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</si>
  <si>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</si>
  <si>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</si>
  <si>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</si>
  <si>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</si>
  <si>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</si>
  <si>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</si>
  <si>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</si>
  <si>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</si>
  <si>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</si>
  <si>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</si>
  <si>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</si>
  <si>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</si>
  <si>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</si>
  <si>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</si>
  <si>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</si>
  <si>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</si>
  <si>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</si>
  <si>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</si>
  <si>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</si>
  <si>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</si>
  <si>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</si>
  <si>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</si>
  <si>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</si>
  <si>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</si>
  <si>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</si>
  <si>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</si>
  <si>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</si>
  <si>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</si>
  <si>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</si>
  <si>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</si>
  <si>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</si>
  <si>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</si>
  <si>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</si>
  <si>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</si>
  <si>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</si>
  <si>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</si>
  <si>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</si>
  <si>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</si>
  <si>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</si>
  <si>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</si>
  <si>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</si>
  <si>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</si>
  <si>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</si>
  <si>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</si>
  <si>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</si>
  <si>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</si>
  <si>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</si>
  <si>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</si>
  <si>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</si>
  <si>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</si>
  <si>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</si>
  <si>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</si>
  <si>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</si>
  <si>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</si>
  <si>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</si>
  <si>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</si>
  <si>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</si>
  <si>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</si>
  <si>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</si>
  <si>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</si>
  <si>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</si>
  <si>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</si>
  <si>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</si>
  <si>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</si>
  <si>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</si>
  <si>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</si>
  <si>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</si>
  <si>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</si>
  <si>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</si>
  <si>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</si>
  <si>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</si>
  <si>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</si>
  <si>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</si>
  <si>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</si>
  <si>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</si>
  <si>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</si>
  <si>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</si>
  <si>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</si>
  <si>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</si>
  <si>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</si>
  <si>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</si>
  <si>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</si>
  <si>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</si>
  <si>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</si>
  <si>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</si>
  <si>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</si>
  <si>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</si>
  <si>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</si>
  <si>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</si>
  <si>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</si>
  <si>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</si>
  <si>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</si>
  <si>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</si>
  <si>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</si>
  <si>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</si>
  <si>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</si>
  <si>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</si>
  <si>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</si>
  <si>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</si>
  <si>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</si>
  <si>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</si>
  <si>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</si>
  <si>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</si>
  <si>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</si>
  <si>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</si>
  <si>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</si>
  <si>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</si>
  <si>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</si>
  <si>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</si>
  <si>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</si>
  <si>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</si>
  <si>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</si>
  <si>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</si>
  <si>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</si>
  <si>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</si>
  <si>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</si>
  <si>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</si>
  <si>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</si>
  <si>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</si>
  <si>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</si>
  <si>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</si>
  <si>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</si>
  <si>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</si>
  <si>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</si>
  <si>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</si>
  <si>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</si>
  <si>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</si>
  <si>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</si>
  <si>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</si>
  <si>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</si>
  <si>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</si>
  <si>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</si>
  <si>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</si>
  <si>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</si>
  <si>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</si>
  <si>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</si>
  <si>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</si>
  <si>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</si>
  <si>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</si>
  <si>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</si>
  <si>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</si>
  <si>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</si>
  <si>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</si>
  <si>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</si>
  <si>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</si>
  <si>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</si>
  <si>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</si>
  <si>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</si>
  <si>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</si>
  <si>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</si>
  <si>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</si>
  <si>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</si>
  <si>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</si>
  <si>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</si>
  <si>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</si>
  <si>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</si>
  <si>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</si>
  <si>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</si>
  <si>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</si>
  <si>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</si>
  <si>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</si>
  <si>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</si>
  <si>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</si>
  <si>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</si>
  <si>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</si>
  <si>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</si>
  <si>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</si>
  <si>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</si>
  <si>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</si>
  <si>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</si>
  <si>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</si>
  <si>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</si>
  <si>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</si>
  <si>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</si>
  <si>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</si>
  <si>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</si>
  <si>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</si>
  <si>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</si>
  <si>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</si>
  <si>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</si>
  <si>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</si>
  <si>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</si>
  <si>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</si>
  <si>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</si>
  <si>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</si>
  <si>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</si>
  <si>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</si>
  <si>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</si>
  <si>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</si>
  <si>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</si>
  <si>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</si>
  <si>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</si>
  <si>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</si>
  <si>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</si>
  <si>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</si>
  <si>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</si>
  <si>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</si>
  <si>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</si>
  <si>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</si>
  <si>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</si>
  <si>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</si>
  <si>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</si>
  <si>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</si>
  <si>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</si>
  <si>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</si>
  <si>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</si>
  <si>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</si>
  <si>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</si>
  <si>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</si>
  <si>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</si>
  <si>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</si>
  <si>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</si>
  <si>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</si>
  <si>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</si>
  <si>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</si>
  <si>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</si>
  <si>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</si>
  <si>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</si>
  <si>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</si>
  <si>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</si>
  <si>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</si>
  <si>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</si>
  <si>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</si>
  <si>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</si>
  <si>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</si>
  <si>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</si>
  <si>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</si>
  <si>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</si>
  <si>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</si>
  <si>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</si>
  <si>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</si>
  <si>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</si>
  <si>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</si>
  <si>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</si>
  <si>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</si>
  <si>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</si>
  <si>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</si>
  <si>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</si>
  <si>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</si>
  <si>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</si>
  <si>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</si>
  <si>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</si>
  <si>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</si>
  <si>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</si>
  <si>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</si>
  <si>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</si>
  <si>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</si>
  <si>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</si>
  <si>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</si>
  <si>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</si>
  <si>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</si>
  <si>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</si>
  <si>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</si>
  <si>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</si>
  <si>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</si>
  <si>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</si>
  <si>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</si>
  <si>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</si>
  <si>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</si>
  <si>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</si>
  <si>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</si>
  <si>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</si>
  <si>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</si>
  <si>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</si>
  <si>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</si>
  <si>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</si>
  <si>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</si>
  <si>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</si>
  <si>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</si>
  <si>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</si>
  <si>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</si>
  <si>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</si>
  <si>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</si>
  <si>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</si>
  <si>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</si>
  <si>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</si>
  <si>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</si>
  <si>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</si>
  <si>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</si>
  <si>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</si>
  <si>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</si>
  <si>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</si>
  <si>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</si>
  <si>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</si>
  <si>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</si>
  <si>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</si>
  <si>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</si>
  <si>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</si>
  <si>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</si>
  <si>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</si>
  <si>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</si>
  <si>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</si>
  <si>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</si>
  <si>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</si>
  <si>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</si>
  <si>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</si>
  <si>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</si>
  <si>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</si>
  <si>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</si>
  <si>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</si>
  <si>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</si>
  <si>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</si>
  <si>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</si>
  <si>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</si>
  <si>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</si>
  <si>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</si>
  <si>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</si>
  <si>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</si>
  <si>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</si>
  <si>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</si>
  <si>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</si>
  <si>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</si>
  <si>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</si>
  <si>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</si>
  <si>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</si>
  <si>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</si>
  <si>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</si>
  <si>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</si>
  <si>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</si>
  <si>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</si>
  <si>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</si>
  <si>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</si>
  <si>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</si>
  <si>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</si>
  <si>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</si>
  <si>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</si>
  <si>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</si>
  <si>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</si>
  <si>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</si>
  <si>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</si>
  <si>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</si>
  <si>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</si>
  <si>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</si>
  <si>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</si>
  <si>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</si>
  <si>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</si>
  <si>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</si>
  <si>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</si>
  <si>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</si>
  <si>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</si>
  <si>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</si>
  <si>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</si>
  <si>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</si>
  <si>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</si>
  <si>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</si>
  <si>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</si>
  <si>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</si>
  <si>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</si>
  <si>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</si>
  <si>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</si>
  <si>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</si>
  <si>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</si>
  <si>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</si>
  <si>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</si>
  <si>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</si>
  <si>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</si>
  <si>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</si>
  <si>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</si>
  <si>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</si>
  <si>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</si>
  <si>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</si>
  <si>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</si>
  <si>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</si>
  <si>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</si>
  <si>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</si>
  <si>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</si>
  <si>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</si>
  <si>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</si>
  <si>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</si>
  <si>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</si>
  <si>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</si>
  <si>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</si>
  <si>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</si>
  <si>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</si>
  <si>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</si>
  <si>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</si>
  <si>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</si>
  <si>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</si>
  <si>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</si>
  <si>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</si>
  <si>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</si>
  <si>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</si>
  <si>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</si>
  <si>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</si>
  <si>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</si>
  <si>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</si>
  <si>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</si>
  <si>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</si>
  <si>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</si>
  <si>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</si>
  <si>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</si>
  <si>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</si>
  <si>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</si>
  <si>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</si>
  <si>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</si>
  <si>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</si>
  <si>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</si>
  <si>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</si>
  <si>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</si>
  <si>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</si>
  <si>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</si>
  <si>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</si>
  <si>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</si>
  <si>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</si>
  <si>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</si>
  <si>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</si>
  <si>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</si>
  <si>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</si>
  <si>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</si>
  <si>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</si>
  <si>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</si>
  <si>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</si>
  <si>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</si>
  <si>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</si>
  <si>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</si>
  <si>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</si>
  <si>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</si>
  <si>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</si>
  <si>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</si>
  <si>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</si>
  <si>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</si>
  <si>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</si>
  <si>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</si>
  <si>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</si>
  <si>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</si>
  <si>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</si>
  <si>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</si>
  <si>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</si>
  <si>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</si>
  <si>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</si>
  <si>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</si>
  <si>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</si>
  <si>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</si>
  <si>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</si>
  <si>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</si>
  <si>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</si>
  <si>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</si>
  <si>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</si>
  <si>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</si>
  <si>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</si>
  <si>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</si>
  <si>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</si>
  <si>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</si>
  <si>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</si>
  <si>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</si>
  <si>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</si>
  <si>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</si>
  <si>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</si>
  <si>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</si>
  <si>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</si>
  <si>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</si>
  <si>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</si>
  <si>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</si>
  <si>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</si>
  <si>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</si>
  <si>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</si>
  <si>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</si>
  <si>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</si>
  <si>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</si>
  <si>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</si>
  <si>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</si>
  <si>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</si>
  <si>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</si>
  <si>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</si>
  <si>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</si>
  <si>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</si>
  <si>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</si>
  <si>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</si>
  <si>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</si>
  <si>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</si>
  <si>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</si>
  <si>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</si>
  <si>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</si>
  <si>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</si>
  <si>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</si>
  <si>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</si>
  <si>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</si>
  <si>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</si>
  <si>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</si>
  <si>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</si>
  <si>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</si>
  <si>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</si>
  <si>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</si>
  <si>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</si>
  <si>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</si>
  <si>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</si>
  <si>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</si>
  <si>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</si>
  <si>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</si>
  <si>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</si>
  <si>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</si>
  <si>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</si>
  <si>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</si>
  <si>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</si>
  <si>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</si>
  <si>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</si>
  <si>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</si>
  <si>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</si>
  <si>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</si>
  <si>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</si>
  <si>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</si>
  <si>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</si>
  <si>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</si>
  <si>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</si>
  <si>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</si>
  <si>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</si>
  <si>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</si>
  <si>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</si>
  <si>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</si>
  <si>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</si>
  <si>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</si>
  <si>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</si>
  <si>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</si>
  <si>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</si>
  <si>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</si>
  <si>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</si>
  <si>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</si>
  <si>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</si>
  <si>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</si>
  <si>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</si>
  <si>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</si>
  <si>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</si>
  <si>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</si>
  <si>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</si>
  <si>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</si>
  <si>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</si>
  <si>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</si>
  <si>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</si>
  <si>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</si>
  <si>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</si>
  <si>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</si>
  <si>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</si>
  <si>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</si>
  <si>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</si>
  <si>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</si>
  <si>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</si>
  <si>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</si>
  <si>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</si>
  <si>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</si>
  <si>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</si>
  <si>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</si>
  <si>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</si>
  <si>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</si>
  <si>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</si>
  <si>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</si>
  <si>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</si>
  <si>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</si>
  <si>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</si>
  <si>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</si>
  <si>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</si>
  <si>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</si>
  <si>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</si>
  <si>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</si>
  <si>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</si>
  <si>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</si>
  <si>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</si>
  <si>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</si>
  <si>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</si>
  <si>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</si>
  <si>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</si>
  <si>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</si>
  <si>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</si>
  <si>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</si>
  <si>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</si>
  <si>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</si>
  <si>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</si>
  <si>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</si>
  <si>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</si>
  <si>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</si>
  <si>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</si>
  <si>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</si>
  <si>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</si>
  <si>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</si>
  <si>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</si>
  <si>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</si>
  <si>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</si>
  <si>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</si>
  <si>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</si>
  <si>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</si>
  <si>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</si>
  <si>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</si>
  <si>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</si>
  <si>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</si>
  <si>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</si>
  <si>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</si>
  <si>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</si>
  <si>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</si>
  <si>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</si>
  <si>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</si>
  <si>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</si>
  <si>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</si>
  <si>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</si>
  <si>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</si>
  <si>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</si>
  <si>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</si>
  <si>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</si>
  <si>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</si>
  <si>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</si>
  <si>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</si>
  <si>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</si>
  <si>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</si>
  <si>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</si>
  <si>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</si>
  <si>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</si>
  <si>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</si>
  <si>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</si>
  <si>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</si>
  <si>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</si>
  <si>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</si>
  <si>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</si>
  <si>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</si>
  <si>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</si>
  <si>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</si>
  <si>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</si>
  <si>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</si>
  <si>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</si>
  <si>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</si>
  <si>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</si>
  <si>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</si>
  <si>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</si>
  <si>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</si>
  <si>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</si>
  <si>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</si>
  <si>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</si>
  <si>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</si>
  <si>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</si>
  <si>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</si>
  <si>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</si>
  <si>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</si>
  <si>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</si>
  <si>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</si>
  <si>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</si>
  <si>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</si>
  <si>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</si>
  <si>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</si>
  <si>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</si>
  <si>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</si>
  <si>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</si>
  <si>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</si>
  <si>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</si>
  <si>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</si>
  <si>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</si>
  <si>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</si>
  <si>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</si>
  <si>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</si>
  <si>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</si>
  <si>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</si>
  <si>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</si>
  <si>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</si>
  <si>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</si>
  <si>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</si>
  <si>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</si>
  <si>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</si>
  <si>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</si>
  <si>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</si>
  <si>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</si>
  <si>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</si>
  <si>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</si>
  <si>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</si>
  <si>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</si>
  <si>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</si>
  <si>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</si>
  <si>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</si>
  <si>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</si>
  <si>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</si>
  <si>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</si>
  <si>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</si>
  <si>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</si>
  <si>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</si>
  <si>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</si>
  <si>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</si>
  <si>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</si>
  <si>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</si>
  <si>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</si>
  <si>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</si>
  <si>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</si>
  <si>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</si>
  <si>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</si>
  <si>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</si>
  <si>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</si>
  <si>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</si>
  <si>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</si>
  <si>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</si>
  <si>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</si>
  <si>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</si>
  <si>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</si>
  <si>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</si>
  <si>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</si>
  <si>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</si>
  <si>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</si>
  <si>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</si>
  <si>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</si>
  <si>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</si>
  <si>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</si>
  <si>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</si>
  <si>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</si>
  <si>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</si>
  <si>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</si>
  <si>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</si>
  <si>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</si>
  <si>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</si>
  <si>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</si>
  <si>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</si>
  <si>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</si>
  <si>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</si>
  <si>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</si>
  <si>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</si>
  <si>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</si>
  <si>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</si>
  <si>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</si>
  <si>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</si>
  <si>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</si>
  <si>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</si>
  <si>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</si>
  <si>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</si>
  <si>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</si>
  <si>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</si>
  <si>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</si>
  <si>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</si>
  <si>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</si>
  <si>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</si>
  <si>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</si>
  <si>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</si>
  <si>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</si>
  <si>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</si>
  <si>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</si>
  <si>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</si>
  <si>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</si>
  <si>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</si>
  <si>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</si>
  <si>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</si>
  <si>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</si>
  <si>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</si>
  <si>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</si>
  <si>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</si>
  <si>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</si>
  <si>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</si>
  <si>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</si>
  <si>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</si>
  <si>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</si>
  <si>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</si>
  <si>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</si>
  <si>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</si>
  <si>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</si>
  <si>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</si>
  <si>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</si>
  <si>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</si>
  <si>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</si>
  <si>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</si>
  <si>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</si>
  <si>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</si>
  <si>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</si>
  <si>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</si>
  <si>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</si>
  <si>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</si>
  <si>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</si>
  <si>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</si>
  <si>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</si>
  <si>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</si>
  <si>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</si>
  <si>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</si>
  <si>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</si>
  <si>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</si>
  <si>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</si>
  <si>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</si>
  <si>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</si>
  <si>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</si>
  <si>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</si>
  <si>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</si>
  <si>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</si>
  <si>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</si>
  <si>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</si>
  <si>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</si>
  <si>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</si>
  <si>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</si>
  <si>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</si>
  <si>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</si>
  <si>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</si>
  <si>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</si>
  <si>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</si>
  <si>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</si>
  <si>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</si>
  <si>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</si>
  <si>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</si>
  <si>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</si>
  <si>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</si>
  <si>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</si>
  <si>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</si>
  <si>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</si>
  <si>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</si>
  <si>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</si>
  <si>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</si>
  <si>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</si>
  <si>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</si>
  <si>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</si>
  <si>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</si>
  <si>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</si>
  <si>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</si>
  <si>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</si>
  <si>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</si>
  <si>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</si>
  <si>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</si>
  <si>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</si>
  <si>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</si>
  <si>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</si>
  <si>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</si>
  <si>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</si>
  <si>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</si>
  <si>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</si>
  <si>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</si>
  <si>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</si>
  <si>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</si>
  <si>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</si>
  <si>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</si>
  <si>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</si>
  <si>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</si>
  <si>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</si>
  <si>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</si>
  <si>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</si>
  <si>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</si>
  <si>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</si>
  <si>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</si>
  <si>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</si>
  <si>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</si>
  <si>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</si>
  <si>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</si>
  <si>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</si>
  <si>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</si>
  <si>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</si>
  <si>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</si>
  <si>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</si>
  <si>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</si>
  <si>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</si>
  <si>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</si>
  <si>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</si>
  <si>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</si>
  <si>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</si>
  <si>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</si>
  <si>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</si>
  <si>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</si>
  <si>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</si>
  <si>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</si>
  <si>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</si>
  <si>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</si>
  <si>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</si>
  <si>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</si>
  <si>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</si>
  <si>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</si>
  <si>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</si>
  <si>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</si>
  <si>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</si>
  <si>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</si>
  <si>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</si>
  <si>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</si>
  <si>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</si>
  <si>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</si>
  <si>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</si>
  <si>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</si>
  <si>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</si>
  <si>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</si>
  <si>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</si>
  <si>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</si>
  <si>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</si>
  <si>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</si>
  <si>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</si>
  <si>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</si>
  <si>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</si>
  <si>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</si>
  <si>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</si>
  <si>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</si>
  <si>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</si>
  <si>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</si>
  <si>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</si>
  <si>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</si>
  <si>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</si>
  <si>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</si>
  <si>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</si>
  <si>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</si>
  <si>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</si>
  <si>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</si>
  <si>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</si>
  <si>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</si>
  <si>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</si>
  <si>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</si>
  <si>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</si>
  <si>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</si>
  <si>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</si>
  <si>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</si>
  <si>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</si>
  <si>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</si>
  <si>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</si>
  <si>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</si>
  <si>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</si>
  <si>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</si>
  <si>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</si>
  <si>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</si>
  <si>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</si>
  <si>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</si>
  <si>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</si>
  <si>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</si>
  <si>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</si>
  <si>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</si>
  <si>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</si>
  <si>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</si>
  <si>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</si>
  <si>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</si>
  <si>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</si>
  <si>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</si>
  <si>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</si>
  <si>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</si>
  <si>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</si>
  <si>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</si>
  <si>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</si>
  <si>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</si>
  <si>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</si>
  <si>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</si>
  <si>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</si>
  <si>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</si>
  <si>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</si>
  <si>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</si>
  <si>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</si>
  <si>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</si>
  <si>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</si>
  <si>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</si>
  <si>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</si>
  <si>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</si>
  <si>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</si>
  <si>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</si>
  <si>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</si>
  <si>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</si>
  <si>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</si>
  <si>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</si>
  <si>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</si>
  <si>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</si>
  <si>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</si>
  <si>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</si>
  <si>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</si>
  <si>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</si>
  <si>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</si>
  <si>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</si>
  <si>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</si>
  <si>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</si>
  <si>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</si>
  <si>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</si>
  <si>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</si>
  <si>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</si>
  <si>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</si>
  <si>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</si>
  <si>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</si>
  <si>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</si>
  <si>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</si>
  <si>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</si>
  <si>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</si>
  <si>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</si>
  <si>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</si>
  <si>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</si>
  <si>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</si>
  <si>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</si>
  <si>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</si>
  <si>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</si>
  <si>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</si>
  <si>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</si>
  <si>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</si>
  <si>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</si>
  <si>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</si>
  <si>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</si>
  <si>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</si>
  <si>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</si>
  <si>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</si>
  <si>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</si>
  <si>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</si>
  <si>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</si>
  <si>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</si>
  <si>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</si>
  <si>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</si>
  <si>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</si>
  <si>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</si>
  <si>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</si>
  <si>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</si>
  <si>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</si>
  <si>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</si>
  <si>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</si>
  <si>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</si>
  <si>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</si>
  <si>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</si>
  <si>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</si>
  <si>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</si>
  <si>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</si>
  <si>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</si>
  <si>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</si>
  <si>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</si>
  <si>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</si>
  <si>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</si>
  <si>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</si>
  <si>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</si>
  <si>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</si>
  <si>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</si>
  <si>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</si>
  <si>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</si>
  <si>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</si>
  <si>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</si>
  <si>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</si>
  <si>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</si>
  <si>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</si>
  <si>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</si>
  <si>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</si>
  <si>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</si>
  <si>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</si>
  <si>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</si>
  <si>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</si>
  <si>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</si>
  <si>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</si>
  <si>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</si>
  <si>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</si>
  <si>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</si>
  <si>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</si>
  <si>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</si>
  <si>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</si>
  <si>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</si>
  <si>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</si>
  <si>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</si>
  <si>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</si>
  <si>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</si>
  <si>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</si>
  <si>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</si>
  <si>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</si>
  <si>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</si>
  <si>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</si>
  <si>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</si>
  <si>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</si>
  <si>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</si>
  <si>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</si>
  <si>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</si>
  <si>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</si>
  <si>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</si>
  <si>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</si>
  <si>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</si>
  <si>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</si>
  <si>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</si>
  <si>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</si>
  <si>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</si>
  <si>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</si>
  <si>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</si>
  <si>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</si>
  <si>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</si>
  <si>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</si>
  <si>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</si>
  <si>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</si>
  <si>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</si>
  <si>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</si>
  <si>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</si>
  <si>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</si>
  <si>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</si>
  <si>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</si>
  <si>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</si>
  <si>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</si>
  <si>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</si>
  <si>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</si>
  <si>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</si>
  <si>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</si>
  <si>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</si>
  <si>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</si>
  <si>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</si>
  <si>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</si>
  <si>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</si>
  <si>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</si>
  <si>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</si>
  <si>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</si>
  <si>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</si>
  <si>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</si>
  <si>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</si>
  <si>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</si>
  <si>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</si>
  <si>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</si>
  <si>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</si>
  <si>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</si>
  <si>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</si>
  <si>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</si>
  <si>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</si>
  <si>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</si>
  <si>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</si>
  <si>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</si>
  <si>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</si>
  <si>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</si>
  <si>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</si>
  <si>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</si>
  <si>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</si>
  <si>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</si>
  <si>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</si>
  <si>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</si>
  <si>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</si>
  <si>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</si>
  <si>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</si>
  <si>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</si>
  <si>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</si>
  <si>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</si>
  <si>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</si>
  <si>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</si>
  <si>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</si>
  <si>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</si>
  <si>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</si>
  <si>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</si>
  <si>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</si>
  <si>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</si>
  <si>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</si>
  <si>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</si>
  <si>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</si>
  <si>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</si>
  <si>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</si>
  <si>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</si>
  <si>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</si>
  <si>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</si>
  <si>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</si>
  <si>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</si>
  <si>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</si>
  <si>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</si>
  <si>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</si>
  <si>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</si>
  <si>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</si>
  <si>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</si>
  <si>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</si>
  <si>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</si>
  <si>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</si>
  <si>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</si>
  <si>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</si>
  <si>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</si>
  <si>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</si>
  <si>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</si>
  <si>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</si>
  <si>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</si>
  <si>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</si>
  <si>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</si>
  <si>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</si>
  <si>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</si>
  <si>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</si>
  <si>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</si>
  <si>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</si>
  <si>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</si>
  <si>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</si>
  <si>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</si>
  <si>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</si>
  <si>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</si>
  <si>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</si>
  <si>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</si>
  <si>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</si>
  <si>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</si>
  <si>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</si>
  <si>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</si>
  <si>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</si>
  <si>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</si>
  <si>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</si>
  <si>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</si>
  <si>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</si>
  <si>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</si>
  <si>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</si>
  <si>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</si>
  <si>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</si>
  <si>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</si>
  <si>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</si>
  <si>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</si>
  <si>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</si>
  <si>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</si>
  <si>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</si>
  <si>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</si>
  <si>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</si>
  <si>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</si>
  <si>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</si>
  <si>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</si>
  <si>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</si>
  <si>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</si>
  <si>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</si>
  <si>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</si>
  <si>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</si>
  <si>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</si>
  <si>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</si>
  <si>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</si>
  <si>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</si>
  <si>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</si>
  <si>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</si>
  <si>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</si>
  <si>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</si>
  <si>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</si>
  <si>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</si>
  <si>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</si>
  <si>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</si>
  <si>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</si>
  <si>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</si>
  <si>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</si>
  <si>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</si>
  <si>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</si>
  <si>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</si>
  <si>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</si>
  <si>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</si>
  <si>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</si>
  <si>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</si>
  <si>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</si>
  <si>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</si>
  <si>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</si>
  <si>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</si>
  <si>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</si>
  <si>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</si>
  <si>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</si>
  <si>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</si>
  <si>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</si>
  <si>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</si>
  <si>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</si>
  <si>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</si>
  <si>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</si>
  <si>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</si>
  <si>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</si>
  <si>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</si>
  <si>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</si>
  <si>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</si>
  <si>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</si>
  <si>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</si>
  <si>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</si>
  <si>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</si>
  <si>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</si>
  <si>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</si>
  <si>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</si>
  <si>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</si>
  <si>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</si>
  <si>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</si>
  <si>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</si>
  <si>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</si>
  <si>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</si>
  <si>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</si>
  <si>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</si>
  <si>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</si>
  <si>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</si>
  <si>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</si>
  <si>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</si>
  <si>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</si>
  <si>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</si>
  <si>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</si>
  <si>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</si>
  <si>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</si>
  <si>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</si>
  <si>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</si>
  <si>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</si>
  <si>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</si>
  <si>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</si>
  <si>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</si>
  <si>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</si>
  <si>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</si>
  <si>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</si>
  <si>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</si>
  <si>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</si>
  <si>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</si>
  <si>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</si>
  <si>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</si>
  <si>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</si>
  <si>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</si>
  <si>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</si>
  <si>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</si>
  <si>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</si>
  <si>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</si>
  <si>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</si>
  <si>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</si>
  <si>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</si>
  <si>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</si>
  <si>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</si>
  <si>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</si>
  <si>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</si>
  <si>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</si>
  <si>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</si>
  <si>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</si>
  <si>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</si>
  <si>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</si>
  <si>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</si>
  <si>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</si>
  <si>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</si>
  <si>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</si>
  <si>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</si>
  <si>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</si>
  <si>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</si>
  <si>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</si>
  <si>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</si>
  <si>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</si>
  <si>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</si>
  <si>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</si>
  <si>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</si>
  <si>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</si>
  <si>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</si>
  <si>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</si>
  <si>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</si>
  <si>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</si>
  <si>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</si>
  <si>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</si>
  <si>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</si>
  <si>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</si>
  <si>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</si>
  <si>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</si>
  <si>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</si>
  <si>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</si>
  <si>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</si>
  <si>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</si>
  <si>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</si>
  <si>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</si>
  <si>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</si>
  <si>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</si>
  <si>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</si>
  <si>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</si>
  <si>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</si>
  <si>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</si>
  <si>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</si>
  <si>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</si>
  <si>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</si>
  <si>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</si>
  <si>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</si>
  <si>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</si>
  <si>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</si>
  <si>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</si>
  <si>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</si>
  <si>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</si>
  <si>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</si>
  <si>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</si>
  <si>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</si>
  <si>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</si>
  <si>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</si>
  <si>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</si>
  <si>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</si>
  <si>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</si>
  <si>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</si>
  <si>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</si>
  <si>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</si>
  <si>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</si>
  <si>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</si>
  <si>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</si>
  <si>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</si>
  <si>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</si>
  <si>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</si>
  <si>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</si>
  <si>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</si>
  <si>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</si>
  <si>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</si>
  <si>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</si>
  <si>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</si>
  <si>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</si>
  <si>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</si>
  <si>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</si>
  <si>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</si>
  <si>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</si>
  <si>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</si>
  <si>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</si>
  <si>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</si>
  <si>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</si>
  <si>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</si>
  <si>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</si>
  <si>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</si>
  <si>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</si>
  <si>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</si>
  <si>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</si>
  <si>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</si>
  <si>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</si>
  <si>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</si>
  <si>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</si>
  <si>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</si>
  <si>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</si>
  <si>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</si>
  <si>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</si>
  <si>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</si>
  <si>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</si>
  <si>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</si>
  <si>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</si>
  <si>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</si>
  <si>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</si>
  <si>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</si>
  <si>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</si>
  <si>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</si>
  <si>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</si>
  <si>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</si>
  <si>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</si>
  <si>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</si>
  <si>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</si>
  <si>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</si>
  <si>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</si>
  <si>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</si>
  <si>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</si>
  <si>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</si>
  <si>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</si>
  <si>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</si>
  <si>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</si>
  <si>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</si>
  <si>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</si>
  <si>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</si>
  <si>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</si>
  <si>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</si>
  <si>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</si>
  <si>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</si>
  <si>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</si>
  <si>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</si>
  <si>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</si>
  <si>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</si>
  <si>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</si>
  <si>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</si>
  <si>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</si>
  <si>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</si>
  <si>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</si>
  <si>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</si>
  <si>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</si>
  <si>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</si>
  <si>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</si>
  <si>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</si>
  <si>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</si>
  <si>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</si>
  <si>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</si>
  <si>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</si>
  <si>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</si>
  <si>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</si>
  <si>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</si>
  <si>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</si>
  <si>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</si>
  <si>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</si>
  <si>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</si>
  <si>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</si>
  <si>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</si>
  <si>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</si>
  <si>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</si>
  <si>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</si>
  <si>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</si>
  <si>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</si>
  <si>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</si>
  <si>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</si>
  <si>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</si>
  <si>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</si>
  <si>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</si>
  <si>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</si>
  <si>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</si>
  <si>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</si>
  <si>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</si>
  <si>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</si>
  <si>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</si>
  <si>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</si>
  <si>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</si>
  <si>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</si>
  <si>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</si>
  <si>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</si>
  <si>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</si>
  <si>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</si>
  <si>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</si>
  <si>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</si>
  <si>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</si>
  <si>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</si>
  <si>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</si>
  <si>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</si>
  <si>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</si>
  <si>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</si>
  <si>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</si>
  <si>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</si>
  <si>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</si>
  <si>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</si>
  <si>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</si>
  <si>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</si>
  <si>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</si>
  <si>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</si>
  <si>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</si>
  <si>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</si>
  <si>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</si>
  <si>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</si>
  <si>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</si>
  <si>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</si>
  <si>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</si>
  <si>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</si>
  <si>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</si>
  <si>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</si>
  <si>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</si>
  <si>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</si>
  <si>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</si>
  <si>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</si>
  <si>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</si>
  <si>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</si>
  <si>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</si>
  <si>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</si>
  <si>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</si>
  <si>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</si>
  <si>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</si>
  <si>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</si>
  <si>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</si>
  <si>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</si>
  <si>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</si>
  <si>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</si>
  <si>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</si>
  <si>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</si>
  <si>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</si>
  <si>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</si>
  <si>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</si>
  <si>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</si>
  <si>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</si>
  <si>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</si>
  <si>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</si>
  <si>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</si>
  <si>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</si>
  <si>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</si>
  <si>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</si>
  <si>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</si>
  <si>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</si>
  <si>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</si>
  <si>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</si>
  <si>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</si>
  <si>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</si>
  <si>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</si>
  <si>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</si>
  <si>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</si>
  <si>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</si>
  <si>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</si>
  <si>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</si>
  <si>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</si>
  <si>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</si>
  <si>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</si>
  <si>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</si>
  <si>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</si>
  <si>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</si>
  <si>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</si>
  <si>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</si>
  <si>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</si>
  <si>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</si>
  <si>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</si>
  <si>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</si>
  <si>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</si>
  <si>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</si>
  <si>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</si>
  <si>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</si>
  <si>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</si>
  <si>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</si>
  <si>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</si>
  <si>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</si>
  <si>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</si>
  <si>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</si>
  <si>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</si>
  <si>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</si>
  <si>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</si>
  <si>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</si>
  <si>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</si>
  <si>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</si>
  <si>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</si>
  <si>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</si>
  <si>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</si>
  <si>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</si>
  <si>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</si>
  <si>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</si>
  <si>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</si>
  <si>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</si>
  <si>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</si>
  <si>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</si>
  <si>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</si>
  <si>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</si>
  <si>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</si>
  <si>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</si>
  <si>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</si>
  <si>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</si>
  <si>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</si>
  <si>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</si>
  <si>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</si>
  <si>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</si>
  <si>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</si>
  <si>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</si>
  <si>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</si>
  <si>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</si>
  <si>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</si>
  <si>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</si>
  <si>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</si>
  <si>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</si>
  <si>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</si>
  <si>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</si>
  <si>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</si>
  <si>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</si>
  <si>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</si>
  <si>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</si>
  <si>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</si>
  <si>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</si>
  <si>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</si>
  <si>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</si>
  <si>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</si>
  <si>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</si>
  <si>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</si>
  <si>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</si>
  <si>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</si>
  <si>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</si>
  <si>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</si>
  <si>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</si>
  <si>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</si>
  <si>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</si>
  <si>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</si>
  <si>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</si>
  <si>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</si>
  <si>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</si>
  <si>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</si>
  <si>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</si>
  <si>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</si>
  <si>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</si>
  <si>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</si>
  <si>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</si>
  <si>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</si>
  <si>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</si>
  <si>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</si>
  <si>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</si>
  <si>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</si>
  <si>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</si>
  <si>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</si>
  <si>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</si>
  <si>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</si>
  <si>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</si>
  <si>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</si>
  <si>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</si>
  <si>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</si>
  <si>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</si>
  <si>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</si>
  <si>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</si>
  <si>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</si>
  <si>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</si>
  <si>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</si>
  <si>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</si>
  <si>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</si>
  <si>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</si>
  <si>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</si>
  <si>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</si>
  <si>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</si>
  <si>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</si>
  <si>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</si>
  <si>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</si>
  <si>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</si>
  <si>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</si>
  <si>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</si>
  <si>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</si>
  <si>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</si>
  <si>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</si>
  <si>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</si>
  <si>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</si>
  <si>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</si>
  <si>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</si>
  <si>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</si>
  <si>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</si>
  <si>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</si>
  <si>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</si>
  <si>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</si>
  <si>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</si>
  <si>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</si>
  <si>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</si>
  <si>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</si>
  <si>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</si>
  <si>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</si>
  <si>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</si>
  <si>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</si>
  <si>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</si>
  <si>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</si>
  <si>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</si>
  <si>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</si>
  <si>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</si>
  <si>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</si>
  <si>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</si>
  <si>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</si>
  <si>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</si>
  <si>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</si>
  <si>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</si>
  <si>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</si>
  <si>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</si>
  <si>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</si>
  <si>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</si>
  <si>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</si>
  <si>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</si>
  <si>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</si>
  <si>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</si>
  <si>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</si>
  <si>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</si>
  <si>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</si>
  <si>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</si>
  <si>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</si>
  <si>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</si>
  <si>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</si>
  <si>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</si>
  <si>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</si>
  <si>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</si>
  <si>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</si>
  <si>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</si>
  <si>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</si>
  <si>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</si>
  <si>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</si>
  <si>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</si>
  <si>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</si>
  <si>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</si>
  <si>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</si>
  <si>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</si>
  <si>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</si>
  <si>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</si>
  <si>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</si>
  <si>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</si>
  <si>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</si>
  <si>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</si>
  <si>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</si>
  <si>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</si>
  <si>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</si>
  <si>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</si>
  <si>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</si>
  <si>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</si>
  <si>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</si>
  <si>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</si>
  <si>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</si>
  <si>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</si>
  <si>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</si>
  <si>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</si>
  <si>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</si>
  <si>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</si>
  <si>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</si>
  <si>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</si>
  <si>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</si>
  <si>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</si>
  <si>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</si>
  <si>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</si>
  <si>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</si>
  <si>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</si>
  <si>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</si>
  <si>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</si>
  <si>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</si>
  <si>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</si>
  <si>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</si>
  <si>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</si>
  <si>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</si>
  <si>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</si>
  <si>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</si>
  <si>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</si>
  <si>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</si>
  <si>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</si>
  <si>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</si>
  <si>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</si>
  <si>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</si>
  <si>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</si>
  <si>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</si>
  <si>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</si>
  <si>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</si>
  <si>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</si>
  <si>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</si>
  <si>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</si>
  <si>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</si>
  <si>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</si>
  <si>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</si>
  <si>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</si>
  <si>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</si>
  <si>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</si>
  <si>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</si>
  <si>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</si>
  <si>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</si>
  <si>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</si>
  <si>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</si>
  <si>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</si>
  <si>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</si>
  <si>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</si>
  <si>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</si>
  <si>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</si>
  <si>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</si>
  <si>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</si>
  <si>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</si>
  <si>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</si>
  <si>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</si>
  <si>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</si>
  <si>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</si>
  <si>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</si>
  <si>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</si>
  <si>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</si>
  <si>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</si>
  <si>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</si>
  <si>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</si>
  <si>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</si>
  <si>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</si>
  <si>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</si>
  <si>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</si>
  <si>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</si>
  <si>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</si>
  <si>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</si>
  <si>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</si>
  <si>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</si>
  <si>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</si>
  <si>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</si>
  <si>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</si>
  <si>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</si>
  <si>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</si>
  <si>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</si>
  <si>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</si>
  <si>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</si>
  <si>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</si>
  <si>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</si>
  <si>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</si>
  <si>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</si>
  <si>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</si>
  <si>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</si>
  <si>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</si>
  <si>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</si>
  <si>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</si>
  <si>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</si>
  <si>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</si>
  <si>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</si>
  <si>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</si>
  <si>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</si>
  <si>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</si>
  <si>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</si>
  <si>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</si>
  <si>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</si>
  <si>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</si>
  <si>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</si>
  <si>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</si>
  <si>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</si>
  <si>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</si>
  <si>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</si>
  <si>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</si>
  <si>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</si>
  <si>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</si>
  <si>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</si>
  <si>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</si>
  <si>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</si>
  <si>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</si>
  <si>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</si>
  <si>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</si>
  <si>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</si>
  <si>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</si>
  <si>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</si>
  <si>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</si>
  <si>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</si>
  <si>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</si>
  <si>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</si>
  <si>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</si>
  <si>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</si>
  <si>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</si>
  <si>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</si>
  <si>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</si>
  <si>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</si>
  <si>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</si>
  <si>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</si>
  <si>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</si>
  <si>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</si>
  <si>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</si>
  <si>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</si>
  <si>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</si>
  <si>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</si>
  <si>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</si>
  <si>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</si>
  <si>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</si>
  <si>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</si>
  <si>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</si>
  <si>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</si>
  <si>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</si>
  <si>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</si>
  <si>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</si>
  <si>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</si>
  <si>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</si>
  <si>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</si>
  <si>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</si>
  <si>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</si>
  <si>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</si>
  <si>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</si>
  <si>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</si>
  <si>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</si>
  <si>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</si>
  <si>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</si>
  <si>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</si>
  <si>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</si>
  <si>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</si>
  <si>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</si>
  <si>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</si>
  <si>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</si>
  <si>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</si>
  <si>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</si>
  <si>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</si>
  <si>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</si>
  <si>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</si>
  <si>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</si>
  <si>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</si>
  <si>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</si>
  <si>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</si>
  <si>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</si>
  <si>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</si>
  <si>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</si>
  <si>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</si>
  <si>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</si>
  <si>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</si>
  <si>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</si>
  <si>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</si>
  <si>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</si>
  <si>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</si>
  <si>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</si>
  <si>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</si>
  <si>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</si>
  <si>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</si>
  <si>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</si>
  <si>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</si>
  <si>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</si>
  <si>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</si>
  <si>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</si>
  <si>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</si>
  <si>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</si>
  <si>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</si>
  <si>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</si>
  <si>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</si>
  <si>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</si>
  <si>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</si>
  <si>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</si>
  <si>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</si>
  <si>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</si>
  <si>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</si>
  <si>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</si>
  <si>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</si>
  <si>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</si>
  <si>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</si>
  <si>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</si>
  <si>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</si>
  <si>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</si>
  <si>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</si>
  <si>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</si>
  <si>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</si>
  <si>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</si>
  <si>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</si>
  <si>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</si>
  <si>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</si>
  <si>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</si>
  <si>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</si>
  <si>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</si>
  <si>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</si>
  <si>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</si>
  <si>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</si>
  <si>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</si>
  <si>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</si>
  <si>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</si>
  <si>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</si>
  <si>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</si>
  <si>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</si>
  <si>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</si>
  <si>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</si>
  <si>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</si>
  <si>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</si>
  <si>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</si>
  <si>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</si>
  <si>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</si>
  <si>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</si>
  <si>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</si>
  <si>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</si>
  <si>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</si>
  <si>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</si>
  <si>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</si>
  <si>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</si>
  <si>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</si>
  <si>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</si>
  <si>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</si>
  <si>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</si>
  <si>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</si>
  <si>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</si>
  <si>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</si>
  <si>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</si>
  <si>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</si>
  <si>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</si>
  <si>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</si>
  <si>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</si>
  <si>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</si>
  <si>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</si>
  <si>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</si>
  <si>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</si>
  <si>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</si>
  <si>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</si>
  <si>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</si>
  <si>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</si>
  <si>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</si>
  <si>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</si>
  <si>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</si>
  <si>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</si>
  <si>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</si>
  <si>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</si>
  <si>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</si>
  <si>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</si>
  <si>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</si>
  <si>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</si>
  <si>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</si>
  <si>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</si>
  <si>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</si>
  <si>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</si>
  <si>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</si>
  <si>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</si>
  <si>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</si>
  <si>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</si>
  <si>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</si>
  <si>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</si>
  <si>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</si>
  <si>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</si>
  <si>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</si>
  <si>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</si>
  <si>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</si>
  <si>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</si>
  <si>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</si>
  <si>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</si>
  <si>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</si>
  <si>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</si>
  <si>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</si>
  <si>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</si>
  <si>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</si>
  <si>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</si>
  <si>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</si>
  <si>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</si>
  <si>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</si>
  <si>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</si>
  <si>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</si>
  <si>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</si>
  <si>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</si>
  <si>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</si>
  <si>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</si>
  <si>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</si>
  <si>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</si>
  <si>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</si>
  <si>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</si>
  <si>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</si>
  <si>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</si>
  <si>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</si>
  <si>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</si>
  <si>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</si>
  <si>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</si>
  <si>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</si>
  <si>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</si>
  <si>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</si>
  <si>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</si>
  <si>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</si>
  <si>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</si>
  <si>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</si>
  <si>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</si>
  <si>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</si>
  <si>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</si>
  <si>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</si>
  <si>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</si>
  <si>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</si>
  <si>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</si>
  <si>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</si>
  <si>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</si>
  <si>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</si>
  <si>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</si>
  <si>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</si>
  <si>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</si>
  <si>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</si>
  <si>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</si>
  <si>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</si>
  <si>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</si>
  <si>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</si>
  <si>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</si>
  <si>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</si>
  <si>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</si>
  <si>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</si>
  <si>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</si>
  <si>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</si>
  <si>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</si>
  <si>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</si>
  <si>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</si>
  <si>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</si>
  <si>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</si>
  <si>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</si>
  <si>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</si>
  <si>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</si>
  <si>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</si>
  <si>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</si>
  <si>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</si>
  <si>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</si>
  <si>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</si>
  <si>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</si>
  <si>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</si>
  <si>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</si>
  <si>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</si>
  <si>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</si>
  <si>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</si>
  <si>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</si>
  <si>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</si>
  <si>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</si>
  <si>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</si>
  <si>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</si>
  <si>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</si>
  <si>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</si>
  <si>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</si>
  <si>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</si>
  <si>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</si>
  <si>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</si>
  <si>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</si>
  <si>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</si>
  <si>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</si>
  <si>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</si>
  <si>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</si>
  <si>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</si>
  <si>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</si>
  <si>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</si>
  <si>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</si>
  <si>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</si>
  <si>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</si>
  <si>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</si>
  <si>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</si>
  <si>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</si>
  <si>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</si>
  <si>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</si>
  <si>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</si>
  <si>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</si>
  <si>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</si>
  <si>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</si>
  <si>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</si>
  <si>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</si>
  <si>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</si>
  <si>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</si>
  <si>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</si>
  <si>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</si>
  <si>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</si>
  <si>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</si>
  <si>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</si>
  <si>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</si>
  <si>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</si>
  <si>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</si>
  <si>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</si>
  <si>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</si>
  <si>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</si>
  <si>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</si>
  <si>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</si>
  <si>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</si>
  <si>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</si>
  <si>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</si>
  <si>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</si>
  <si>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</si>
  <si>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</si>
  <si>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</si>
  <si>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</si>
  <si>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</si>
  <si>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</si>
  <si>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</si>
  <si>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</si>
  <si>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</si>
  <si>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</si>
  <si>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</si>
  <si>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</si>
  <si>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</si>
  <si>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</si>
  <si>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</si>
  <si>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</si>
  <si>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</si>
  <si>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</si>
  <si>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</si>
  <si>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</si>
  <si>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</si>
  <si>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</si>
  <si>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</si>
  <si>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</si>
  <si>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</si>
  <si>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</si>
  <si>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</si>
  <si>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</si>
  <si>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</si>
  <si>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</si>
  <si>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</si>
  <si>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</si>
  <si>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</si>
  <si>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</si>
  <si>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</si>
  <si>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</si>
  <si>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</si>
  <si>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</si>
  <si>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</si>
  <si>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</si>
  <si>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</si>
  <si>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</si>
  <si>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</si>
  <si>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</si>
  <si>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</si>
  <si>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</si>
  <si>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</si>
  <si>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</si>
  <si>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</si>
  <si>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</si>
  <si>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</si>
  <si>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</si>
  <si>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</si>
  <si>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</si>
  <si>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</si>
  <si>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</si>
  <si>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</si>
  <si>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</si>
  <si>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</si>
  <si>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</si>
  <si>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</si>
  <si>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</si>
  <si>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</si>
  <si>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</si>
  <si>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</si>
  <si>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</si>
  <si>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</si>
  <si>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</si>
  <si>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</si>
  <si>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</si>
  <si>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</si>
  <si>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</si>
  <si>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</si>
  <si>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</si>
  <si>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</si>
  <si>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</si>
  <si>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</si>
  <si>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</si>
  <si>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</si>
  <si>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</si>
  <si>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</si>
  <si>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</si>
  <si>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</si>
  <si>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</si>
  <si>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</si>
  <si>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</si>
  <si>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</si>
  <si>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</si>
  <si>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</si>
  <si>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</si>
  <si>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</si>
  <si>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</si>
  <si>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</si>
  <si>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</si>
  <si>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</si>
  <si>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</si>
  <si>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</si>
  <si>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</si>
  <si>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</si>
  <si>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</si>
  <si>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</si>
  <si>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</si>
  <si>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</si>
  <si>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</si>
  <si>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</si>
  <si>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</si>
  <si>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</si>
  <si>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</si>
  <si>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</si>
  <si>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</si>
  <si>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</si>
  <si>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</si>
  <si>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</si>
  <si>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</si>
  <si>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</si>
  <si>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</si>
  <si>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</si>
  <si>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</si>
  <si>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</si>
  <si>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</si>
  <si>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</si>
  <si>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</si>
  <si>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</si>
  <si>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</si>
  <si>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</si>
  <si>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</si>
  <si>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</si>
  <si>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</si>
  <si>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</si>
  <si>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</si>
  <si>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</si>
  <si>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</si>
  <si>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</si>
  <si>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</si>
  <si>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</si>
  <si>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</si>
  <si>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</si>
  <si>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</si>
  <si>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</si>
  <si>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</si>
  <si>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</si>
  <si>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</si>
  <si>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</si>
  <si>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</si>
  <si>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</si>
  <si>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</si>
  <si>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</si>
  <si>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</si>
  <si>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</si>
  <si>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</si>
  <si>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</si>
  <si>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</si>
  <si>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</si>
  <si>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</si>
  <si>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</si>
  <si>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</si>
  <si>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</si>
  <si>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</si>
  <si>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</si>
  <si>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</si>
  <si>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</si>
  <si>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</si>
  <si>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</si>
  <si>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</si>
  <si>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</si>
  <si>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</si>
  <si>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</si>
  <si>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</si>
  <si>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</si>
  <si>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</si>
  <si>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</si>
  <si>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</si>
  <si>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</si>
  <si>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</si>
  <si>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</si>
  <si>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</si>
  <si>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</si>
  <si>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</si>
  <si>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</si>
  <si>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</si>
  <si>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</si>
  <si>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</si>
  <si>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</si>
  <si>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</si>
  <si>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</si>
  <si>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</si>
  <si>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</si>
  <si>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</si>
  <si>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</si>
  <si>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</si>
  <si>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</si>
  <si>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</si>
  <si>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</si>
  <si>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</si>
  <si>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</si>
  <si>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</si>
  <si>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</si>
  <si>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</si>
  <si>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</si>
  <si>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</si>
  <si>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</si>
  <si>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</si>
  <si>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</si>
  <si>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</si>
  <si>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</si>
  <si>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</si>
  <si>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</si>
  <si>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</si>
  <si>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</si>
  <si>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</si>
  <si>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</si>
  <si>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</si>
  <si>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</si>
  <si>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</si>
  <si>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</si>
  <si>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</si>
  <si>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</si>
  <si>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</si>
  <si>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</si>
  <si>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</si>
  <si>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</si>
  <si>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</si>
  <si>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</si>
  <si>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</si>
  <si>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</si>
  <si>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</si>
  <si>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</si>
  <si>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</si>
  <si>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</si>
  <si>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</si>
  <si>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</si>
  <si>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</si>
  <si>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</si>
  <si>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</si>
  <si>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</si>
  <si>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</si>
  <si>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</si>
  <si>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</si>
  <si>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</si>
  <si>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</si>
  <si>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</si>
  <si>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</si>
  <si>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</si>
  <si>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</si>
  <si>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</si>
  <si>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</si>
  <si>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</si>
  <si>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</si>
  <si>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</si>
  <si>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</si>
  <si>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</si>
  <si>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</si>
  <si>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</si>
  <si>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</si>
  <si>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</si>
  <si>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</si>
  <si>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</si>
  <si>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</si>
  <si>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</si>
  <si>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</si>
  <si>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</si>
  <si>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</si>
  <si>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</si>
  <si>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</si>
  <si>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</si>
  <si>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</si>
  <si>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</si>
  <si>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</si>
  <si>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</si>
  <si>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</si>
  <si>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</si>
  <si>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</si>
  <si>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</si>
  <si>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</si>
  <si>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</si>
  <si>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</si>
  <si>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</si>
  <si>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</si>
  <si>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</si>
  <si>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</si>
  <si>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</si>
  <si>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</si>
  <si>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</si>
  <si>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</si>
  <si>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</si>
  <si>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</si>
  <si>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</si>
  <si>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</si>
  <si>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</si>
  <si>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</si>
  <si>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</si>
  <si>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</si>
  <si>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</si>
  <si>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</si>
  <si>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</si>
  <si>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</si>
  <si>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</si>
  <si>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</si>
  <si>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</si>
  <si>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</si>
  <si>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</si>
  <si>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</si>
  <si>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</si>
  <si>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</si>
  <si>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</si>
  <si>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</si>
  <si>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</si>
  <si>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</si>
  <si>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</si>
  <si>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</si>
  <si>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</si>
  <si>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</si>
  <si>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</si>
  <si>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</si>
  <si>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</si>
  <si>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</si>
  <si>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</si>
  <si>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</si>
  <si>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</si>
  <si>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</si>
  <si>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</si>
  <si>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</si>
  <si>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</si>
  <si>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</si>
  <si>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</si>
  <si>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</si>
  <si>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</si>
  <si>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</si>
  <si>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</si>
  <si>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</si>
  <si>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</si>
  <si>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</si>
  <si>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</si>
  <si>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</si>
  <si>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</si>
  <si>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</si>
  <si>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</si>
  <si>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</si>
  <si>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</si>
  <si>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</si>
  <si>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</si>
  <si>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</si>
  <si>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</si>
  <si>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</si>
  <si>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</si>
  <si>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</si>
  <si>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</si>
  <si>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</si>
  <si>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</si>
  <si>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</si>
  <si>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</si>
  <si>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</si>
  <si>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</si>
  <si>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</si>
  <si>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</si>
  <si>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</si>
  <si>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</si>
  <si>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</si>
  <si>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</si>
  <si>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</si>
  <si>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</si>
  <si>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</si>
  <si>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</si>
  <si>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</si>
  <si>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</si>
  <si>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</si>
  <si>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</si>
  <si>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</si>
  <si>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</si>
  <si>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</si>
  <si>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</si>
  <si>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</si>
  <si>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</si>
  <si>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</si>
  <si>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</si>
  <si>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</si>
  <si>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</si>
  <si>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</si>
  <si>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</si>
  <si>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</si>
  <si>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</si>
  <si>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</si>
  <si>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</si>
  <si>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</si>
  <si>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</si>
  <si>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</si>
  <si>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</si>
  <si>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</si>
  <si>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</si>
  <si>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</si>
  <si>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</si>
  <si>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</si>
  <si>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</si>
  <si>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</si>
  <si>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</si>
  <si>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</si>
  <si>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</si>
  <si>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</si>
  <si>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</si>
  <si>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</si>
  <si>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</si>
  <si>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</si>
  <si>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</si>
  <si>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</si>
  <si>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</si>
  <si>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</si>
  <si>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</si>
  <si>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</si>
  <si>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</si>
  <si>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</si>
  <si>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</si>
  <si>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</si>
  <si>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</si>
  <si>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</si>
  <si>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</si>
  <si>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</si>
  <si>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</si>
  <si>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</si>
  <si>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</si>
  <si>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</si>
  <si>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</si>
  <si>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</si>
  <si>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</si>
  <si>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</si>
  <si>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</si>
  <si>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</si>
  <si>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</si>
  <si>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</si>
  <si>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</si>
  <si>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</si>
  <si>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</si>
  <si>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</si>
  <si>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</si>
  <si>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</si>
  <si>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</si>
  <si>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</si>
  <si>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</si>
  <si>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</si>
  <si>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</si>
  <si>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</si>
  <si>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</si>
  <si>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</si>
  <si>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</si>
  <si>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</si>
  <si>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</si>
  <si>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</si>
  <si>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</si>
  <si>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</si>
  <si>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</si>
  <si>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</si>
  <si>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</si>
  <si>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</si>
  <si>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</si>
  <si>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</si>
  <si>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</si>
  <si>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</si>
  <si>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</si>
  <si>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</si>
  <si>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</si>
  <si>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</si>
  <si>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</si>
  <si>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</si>
  <si>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</si>
  <si>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</si>
  <si>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</si>
  <si>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</si>
  <si>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</si>
  <si>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</si>
  <si>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</si>
  <si>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</si>
  <si>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</si>
  <si>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</si>
  <si>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</si>
  <si>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</si>
  <si>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</si>
  <si>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</si>
  <si>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</si>
  <si>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</si>
  <si>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</si>
  <si>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</si>
  <si>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</si>
  <si>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</si>
  <si>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</si>
  <si>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</si>
  <si>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</si>
  <si>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</si>
  <si>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</si>
  <si>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</si>
  <si>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</si>
  <si>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</si>
  <si>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</si>
  <si>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</si>
  <si>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</si>
  <si>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</si>
  <si>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</si>
  <si>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</si>
  <si>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</si>
  <si>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</si>
  <si>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</si>
  <si>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</si>
  <si>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</si>
  <si>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</si>
  <si>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</si>
  <si>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</si>
  <si>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</si>
  <si>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</si>
  <si>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</si>
  <si>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</si>
  <si>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</si>
  <si>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</si>
  <si>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</si>
  <si>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</si>
  <si>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</si>
  <si>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</si>
  <si>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</si>
  <si>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</si>
  <si>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</si>
  <si>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</si>
  <si>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</si>
  <si>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</si>
  <si>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</si>
  <si>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</si>
  <si>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</si>
  <si>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</si>
  <si>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</si>
  <si>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</si>
  <si>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</si>
  <si>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</si>
  <si>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</si>
  <si>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</si>
  <si>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</si>
  <si>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</si>
  <si>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</si>
  <si>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</si>
  <si>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</si>
  <si>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</si>
  <si>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</si>
  <si>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</si>
  <si>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</si>
  <si>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</si>
  <si>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</si>
  <si>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</si>
  <si>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</si>
  <si>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</si>
  <si>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</si>
  <si>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</si>
  <si>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</si>
  <si>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</si>
  <si>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</si>
  <si>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</si>
  <si>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</si>
  <si>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</si>
  <si>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</si>
  <si>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</si>
  <si>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</si>
  <si>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</si>
  <si>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</si>
  <si>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</si>
  <si>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</si>
  <si>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</si>
  <si>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</si>
  <si>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</si>
  <si>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</si>
  <si>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</si>
  <si>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</si>
  <si>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</si>
  <si>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</si>
  <si>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</si>
  <si>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</si>
  <si>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</si>
  <si>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</si>
  <si>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</si>
  <si>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</si>
  <si>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</si>
  <si>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</si>
  <si>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</si>
  <si>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</si>
  <si>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</si>
  <si>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</si>
  <si>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</si>
  <si>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</si>
  <si>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</si>
  <si>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</si>
  <si>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</si>
  <si>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</si>
  <si>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</si>
  <si>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</si>
  <si>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</si>
  <si>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</si>
  <si>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</si>
  <si>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</si>
  <si>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</si>
  <si>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</si>
  <si>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</si>
  <si>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</si>
  <si>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</si>
  <si>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</si>
  <si>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</si>
  <si>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</si>
  <si>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</si>
  <si>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</si>
  <si>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</si>
  <si>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</si>
  <si>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</si>
  <si>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</si>
  <si>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</si>
  <si>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</si>
  <si>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</si>
  <si>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</si>
  <si>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</si>
  <si>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</si>
  <si>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</si>
  <si>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</si>
  <si>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</si>
  <si>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</si>
  <si>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</si>
  <si>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</si>
  <si>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</si>
  <si>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</si>
  <si>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</si>
  <si>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</si>
  <si>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</si>
  <si>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</si>
  <si>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</si>
  <si>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</si>
  <si>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</si>
  <si>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</si>
  <si>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</si>
  <si>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</si>
  <si>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</si>
  <si>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</si>
  <si>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</si>
  <si>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</si>
  <si>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</si>
  <si>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</si>
  <si>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</si>
  <si>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</si>
  <si>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</si>
  <si>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</si>
  <si>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</si>
  <si>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</si>
  <si>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</si>
  <si>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</si>
  <si>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</si>
  <si>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</si>
  <si>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</si>
  <si>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</si>
  <si>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</si>
  <si>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</si>
  <si>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</si>
  <si>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</si>
  <si>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</si>
  <si>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</si>
  <si>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</si>
  <si>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</si>
  <si>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</si>
  <si>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</si>
  <si>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</si>
  <si>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</si>
  <si>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</si>
  <si>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</si>
  <si>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</si>
  <si>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</si>
  <si>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</si>
  <si>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</si>
  <si>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</si>
  <si>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</si>
  <si>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</si>
  <si>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</si>
  <si>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</si>
  <si>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</si>
  <si>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</si>
  <si>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</si>
  <si>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</si>
  <si>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</si>
  <si>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</si>
  <si>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</si>
  <si>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</si>
  <si>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</si>
  <si>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</si>
  <si>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</si>
  <si>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</si>
  <si>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</si>
  <si>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</si>
  <si>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</si>
  <si>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</si>
  <si>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</si>
  <si>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</si>
  <si>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</si>
  <si>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</si>
  <si>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</si>
  <si>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</si>
  <si>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</si>
  <si>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</si>
  <si>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</si>
  <si>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</si>
  <si>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</si>
  <si>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</si>
  <si>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</si>
  <si>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</si>
  <si>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</si>
  <si>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</si>
  <si>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</si>
  <si>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</si>
  <si>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</si>
  <si>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</si>
  <si>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</si>
  <si>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</si>
  <si>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</si>
  <si>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</si>
  <si>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</si>
  <si>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</si>
  <si>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</si>
  <si>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</si>
  <si>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</si>
  <si>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</si>
  <si>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</si>
  <si>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</si>
  <si>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</si>
  <si>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</si>
  <si>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</si>
  <si>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</si>
  <si>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</si>
  <si>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</si>
  <si>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</si>
  <si>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</si>
  <si>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</si>
  <si>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</si>
  <si>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</si>
  <si>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</si>
  <si>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</si>
  <si>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</si>
  <si>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</si>
  <si>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</si>
  <si>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</si>
  <si>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</si>
  <si>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</si>
  <si>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</si>
  <si>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</si>
  <si>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</si>
  <si>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</si>
  <si>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</si>
  <si>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</si>
  <si>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</si>
  <si>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</si>
  <si>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</si>
  <si>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</si>
  <si>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</si>
  <si>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</si>
  <si>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</si>
  <si>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</si>
  <si>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</si>
  <si>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</si>
  <si>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</si>
  <si>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</si>
  <si>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</si>
  <si>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</si>
  <si>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</si>
  <si>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</si>
  <si>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</si>
  <si>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</si>
  <si>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</si>
  <si>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</si>
  <si>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</si>
  <si>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</si>
  <si>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</si>
  <si>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</si>
  <si>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</si>
  <si>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</si>
  <si>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</si>
  <si>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</si>
  <si>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</si>
  <si>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</si>
  <si>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</si>
  <si>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</si>
  <si>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</si>
  <si>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</si>
  <si>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</si>
  <si>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</si>
  <si>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</si>
  <si>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</si>
  <si>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</si>
  <si>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</si>
  <si>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</si>
  <si>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</si>
  <si>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</si>
  <si>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</si>
  <si>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</si>
  <si>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</si>
  <si>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</si>
  <si>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</si>
  <si>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</si>
  <si>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</si>
  <si>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</si>
  <si>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</si>
  <si>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</si>
  <si>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</si>
  <si>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</si>
  <si>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</si>
  <si>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</si>
  <si>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</si>
  <si>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</si>
  <si>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</si>
  <si>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</si>
  <si>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</si>
  <si>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</si>
  <si>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</si>
  <si>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</si>
  <si>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</si>
  <si>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</si>
  <si>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</si>
  <si>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</si>
  <si>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</si>
  <si>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</si>
  <si>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</si>
  <si>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</si>
  <si>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</si>
  <si>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</si>
  <si>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</si>
  <si>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</si>
  <si>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</si>
  <si>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</si>
  <si>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</si>
  <si>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</si>
  <si>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</si>
  <si>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</si>
  <si>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</si>
  <si>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</si>
  <si>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</si>
  <si>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</si>
  <si>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</si>
  <si>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</si>
  <si>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</si>
  <si>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</si>
  <si>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</si>
  <si>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</si>
  <si>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</si>
  <si>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</si>
  <si>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</si>
  <si>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</si>
  <si>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</si>
  <si>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</si>
  <si>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</si>
  <si>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</si>
  <si>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</si>
  <si>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</si>
  <si>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</si>
  <si>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</si>
  <si>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</si>
  <si>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</si>
  <si>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</si>
  <si>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</si>
  <si>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</si>
  <si>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</si>
  <si>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</si>
  <si>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</si>
  <si>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</si>
  <si>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</si>
  <si>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</si>
  <si>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</si>
  <si>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</si>
  <si>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</si>
  <si>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</si>
  <si>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</si>
  <si>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</si>
  <si>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</si>
  <si>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</si>
  <si>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</si>
  <si>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</si>
  <si>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</si>
  <si>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</si>
  <si>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</si>
  <si>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</si>
  <si>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</si>
  <si>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</si>
  <si>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</si>
  <si>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</si>
  <si>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</si>
  <si>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</si>
  <si>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</si>
  <si>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</si>
  <si>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</si>
  <si>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</si>
  <si>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</si>
  <si>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</si>
  <si>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</si>
  <si>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</si>
  <si>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</si>
  <si>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</si>
  <si>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</si>
  <si>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</si>
  <si>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</si>
  <si>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</si>
  <si>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</si>
  <si>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</si>
  <si>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</si>
  <si>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</si>
  <si>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</si>
  <si>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</si>
  <si>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</si>
  <si>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</si>
  <si>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</si>
  <si>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</si>
  <si>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</si>
  <si>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</si>
  <si>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</si>
  <si>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</si>
  <si>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</si>
  <si>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</si>
  <si>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</si>
  <si>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</si>
  <si>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</si>
  <si>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</si>
  <si>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</si>
  <si>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</si>
  <si>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</si>
  <si>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</si>
  <si>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</si>
  <si>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</si>
  <si>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</si>
  <si>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</si>
  <si>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</si>
  <si>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</si>
  <si>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</si>
  <si>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</si>
  <si>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</si>
  <si>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</si>
  <si>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</si>
  <si>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</si>
  <si>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</si>
  <si>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</si>
  <si>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</si>
  <si>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</si>
  <si>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</si>
  <si>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</si>
  <si>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</si>
  <si>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</si>
  <si>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</si>
  <si>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</si>
  <si>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</si>
  <si>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</si>
  <si>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</si>
  <si>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</si>
  <si>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</si>
  <si>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</si>
  <si>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</si>
  <si>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</si>
  <si>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</si>
  <si>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</si>
  <si>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</si>
  <si>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</si>
  <si>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</si>
  <si>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</si>
  <si>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</si>
  <si>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</si>
  <si>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</si>
  <si>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</si>
  <si>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</si>
  <si>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</si>
  <si>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</si>
  <si>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</si>
  <si>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</si>
  <si>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</si>
  <si>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</si>
  <si>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</si>
  <si>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</si>
  <si>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</si>
  <si>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</si>
  <si>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</si>
  <si>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</si>
  <si>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</si>
  <si>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</si>
  <si>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</si>
  <si>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</si>
  <si>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</si>
  <si>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</si>
  <si>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</si>
  <si>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</si>
  <si>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</si>
  <si>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</si>
  <si>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</si>
  <si>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</si>
  <si>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</si>
  <si>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</si>
  <si>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</si>
  <si>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</si>
  <si>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</si>
  <si>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</si>
  <si>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</si>
  <si>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</si>
  <si>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</si>
  <si>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</si>
  <si>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</si>
  <si>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</si>
  <si>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</si>
  <si>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</si>
  <si>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</si>
  <si>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</si>
  <si>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</si>
  <si>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</si>
  <si>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</si>
  <si>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</si>
  <si>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</si>
  <si>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</si>
  <si>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</si>
  <si>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</si>
  <si>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</si>
  <si>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</si>
  <si>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</si>
  <si>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</si>
  <si>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</si>
  <si>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</si>
  <si>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</si>
  <si>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</si>
  <si>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</si>
  <si>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</si>
  <si>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</si>
  <si>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</si>
  <si>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</si>
  <si>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</si>
  <si>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</si>
  <si>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</si>
  <si>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</si>
  <si>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</si>
  <si>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</si>
  <si>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</si>
  <si>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</si>
  <si>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</si>
  <si>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</si>
  <si>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</si>
  <si>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</si>
  <si>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</si>
  <si>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</si>
  <si>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</si>
  <si>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</si>
  <si>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</si>
  <si>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</si>
  <si>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</si>
  <si>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</si>
  <si>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</si>
  <si>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</si>
  <si>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</si>
  <si>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</si>
  <si>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</si>
  <si>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</si>
  <si>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</si>
  <si>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</si>
  <si>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</si>
  <si>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</si>
  <si>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</si>
  <si>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</si>
  <si>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</si>
  <si>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</si>
  <si>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</si>
  <si>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</si>
  <si>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</si>
  <si>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</si>
  <si>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</si>
  <si>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</si>
  <si>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</si>
  <si>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</si>
  <si>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</si>
  <si>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</si>
  <si>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</si>
  <si>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</si>
  <si>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</si>
  <si>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</si>
  <si>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</si>
  <si>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</si>
  <si>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</si>
  <si>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</si>
  <si>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</si>
  <si>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</si>
  <si>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</si>
  <si>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</si>
  <si>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</si>
  <si>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</si>
  <si>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</si>
  <si>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</si>
  <si>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</si>
  <si>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</si>
  <si>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</si>
  <si>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</si>
  <si>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</si>
  <si>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</si>
  <si>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</si>
  <si>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</si>
  <si>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</si>
  <si>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</si>
  <si>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</si>
  <si>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</si>
  <si>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</si>
  <si>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</si>
  <si>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</si>
  <si>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</si>
  <si>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</si>
  <si>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</si>
  <si>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</si>
  <si>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</si>
  <si>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</si>
  <si>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</si>
  <si>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</si>
  <si>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</si>
  <si>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</si>
  <si>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</si>
  <si>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</si>
  <si>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</si>
  <si>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</si>
  <si>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</si>
  <si>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</si>
  <si>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</si>
  <si>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</si>
  <si>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</si>
  <si>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</si>
  <si>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</si>
  <si>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</si>
  <si>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</si>
  <si>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</si>
  <si>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</si>
  <si>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</si>
  <si>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</si>
  <si>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</si>
  <si>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</si>
  <si>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</si>
  <si>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</si>
  <si>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</si>
  <si>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</si>
  <si>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</si>
  <si>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</si>
  <si>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</si>
  <si>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</si>
  <si>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</si>
  <si>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</si>
  <si>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</si>
  <si>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</si>
  <si>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</si>
  <si>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</si>
  <si>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</si>
  <si>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</si>
  <si>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</si>
  <si>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</si>
  <si>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</si>
  <si>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</si>
  <si>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</si>
  <si>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</si>
  <si>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</si>
  <si>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</si>
  <si>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</si>
  <si>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</si>
  <si>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</si>
  <si>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</si>
  <si>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</si>
  <si>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</si>
  <si>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</si>
  <si>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</si>
  <si>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</si>
  <si>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</si>
  <si>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</si>
  <si>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</si>
  <si>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</si>
  <si>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</si>
  <si>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</si>
  <si>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</si>
  <si>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</si>
  <si>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</si>
  <si>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</si>
  <si>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</si>
  <si>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</si>
  <si>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</si>
  <si>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</si>
  <si>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</si>
  <si>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</si>
  <si>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</si>
  <si>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</si>
  <si>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</si>
  <si>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</si>
  <si>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</si>
  <si>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</si>
  <si>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</si>
  <si>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</si>
  <si>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</si>
  <si>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</si>
  <si>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</si>
  <si>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</si>
  <si>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</si>
  <si>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</si>
  <si>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</si>
  <si>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</si>
  <si>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</si>
  <si>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</si>
  <si>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</si>
  <si>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</si>
  <si>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</si>
  <si>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</si>
  <si>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</si>
  <si>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</si>
  <si>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</si>
  <si>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</si>
  <si>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</si>
  <si>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</si>
  <si>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</si>
  <si>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</si>
  <si>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</si>
  <si>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</si>
  <si>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</si>
  <si>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</si>
  <si>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</si>
  <si>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</si>
  <si>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</si>
  <si>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</si>
  <si>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</si>
  <si>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</si>
  <si>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</si>
  <si>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</si>
  <si>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</si>
  <si>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</si>
  <si>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</si>
  <si>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</si>
  <si>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</si>
  <si>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</si>
  <si>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</si>
  <si>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</si>
  <si>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</si>
  <si>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</si>
  <si>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</si>
  <si>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</si>
  <si>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</si>
  <si>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</si>
  <si>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</si>
  <si>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</si>
  <si>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</si>
  <si>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</si>
  <si>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</si>
  <si>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</si>
  <si>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</si>
  <si>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</si>
  <si>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</si>
  <si>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</si>
  <si>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</si>
  <si>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</si>
  <si>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</si>
  <si>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</si>
  <si>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</si>
  <si>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</si>
  <si>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</si>
  <si>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</si>
  <si>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</si>
  <si>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</si>
  <si>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</si>
  <si>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</si>
  <si>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</si>
  <si>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</si>
  <si>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</si>
  <si>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</si>
  <si>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</si>
  <si>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</si>
  <si>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</si>
  <si>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</si>
  <si>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</si>
  <si>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</si>
  <si>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</si>
  <si>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</si>
  <si>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</si>
  <si>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</si>
  <si>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</si>
  <si>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</si>
  <si>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</si>
  <si>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</si>
  <si>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</si>
  <si>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</si>
  <si>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</si>
  <si>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</si>
  <si>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</si>
  <si>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</si>
  <si>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</si>
  <si>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</si>
  <si>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</si>
  <si>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</si>
  <si>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</si>
  <si>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</si>
  <si>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</si>
  <si>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</si>
  <si>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</si>
  <si>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</si>
  <si>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</si>
  <si>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</si>
  <si>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</si>
  <si>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</si>
  <si>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</si>
  <si>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</si>
  <si>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</si>
  <si>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</si>
  <si>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</si>
  <si>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</si>
  <si>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</si>
  <si>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</si>
  <si>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</si>
  <si>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</si>
  <si>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</si>
  <si>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</si>
  <si>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</si>
  <si>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</si>
  <si>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</si>
  <si>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</si>
  <si>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</si>
  <si>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</si>
  <si>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</si>
  <si>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</si>
  <si>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</si>
  <si>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</si>
  <si>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</si>
  <si>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</si>
  <si>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</si>
  <si>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</si>
  <si>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</si>
  <si>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</si>
  <si>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</si>
  <si>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</si>
  <si>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</si>
  <si>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</si>
  <si>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</si>
  <si>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</si>
  <si>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</si>
  <si>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</si>
  <si>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</si>
  <si>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</si>
  <si>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</si>
  <si>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</si>
  <si>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</si>
  <si>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</si>
  <si>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</si>
  <si>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</si>
  <si>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</si>
  <si>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</si>
  <si>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</si>
  <si>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</si>
  <si>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</si>
  <si>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</si>
  <si>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</si>
  <si>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</si>
  <si>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</si>
  <si>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</si>
  <si>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</si>
  <si>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</si>
  <si>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</si>
  <si>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</si>
  <si>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</si>
  <si>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</si>
  <si>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</si>
  <si>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</si>
  <si>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</si>
  <si>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</si>
  <si>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</si>
  <si>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</si>
  <si>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</si>
  <si>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</si>
  <si>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</si>
  <si>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</si>
  <si>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</si>
  <si>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</si>
  <si>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</si>
  <si>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</si>
  <si>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</si>
  <si>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</si>
  <si>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</si>
  <si>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</si>
  <si>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</si>
  <si>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</si>
  <si>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</si>
  <si>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</si>
  <si>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</si>
  <si>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</si>
  <si>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</si>
  <si>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</si>
  <si>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</si>
  <si>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</si>
  <si>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</si>
  <si>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</si>
  <si>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</si>
  <si>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</si>
  <si>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</si>
  <si>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</si>
  <si>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</si>
  <si>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</si>
  <si>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</si>
  <si>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</si>
  <si>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</si>
  <si>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</si>
  <si>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</si>
  <si>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</si>
  <si>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</si>
  <si>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</si>
  <si>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</si>
  <si>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</si>
  <si>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</si>
  <si>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</si>
  <si>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</si>
  <si>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</si>
  <si>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</si>
  <si>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</si>
  <si>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</si>
  <si>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</si>
  <si>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</si>
  <si>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</si>
  <si>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</si>
  <si>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</si>
  <si>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</si>
  <si>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</si>
  <si>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</si>
  <si>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</si>
  <si>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</si>
  <si>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</si>
  <si>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</si>
  <si>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</si>
  <si>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</si>
  <si>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</si>
  <si>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</si>
  <si>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</si>
  <si>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</si>
  <si>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</si>
  <si>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</si>
  <si>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</si>
  <si>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</si>
  <si>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</si>
  <si>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</si>
  <si>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</si>
  <si>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</si>
  <si>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</si>
  <si>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</si>
  <si>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</si>
  <si>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</si>
  <si>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</si>
  <si>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</si>
  <si>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</si>
  <si>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</si>
  <si>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</si>
  <si>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</si>
  <si>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</si>
  <si>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</si>
  <si>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</si>
  <si>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</si>
  <si>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</si>
  <si>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</si>
  <si>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</si>
  <si>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</si>
  <si>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</si>
  <si>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</si>
  <si>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</si>
  <si>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</si>
  <si>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</si>
  <si>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</si>
  <si>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</si>
  <si>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</si>
  <si>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</si>
  <si>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</si>
  <si>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</si>
  <si>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</si>
  <si>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</si>
  <si>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</si>
  <si>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</si>
  <si>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</si>
  <si>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</si>
  <si>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</si>
  <si>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</si>
  <si>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</si>
  <si>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</si>
  <si>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</si>
  <si>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</si>
  <si>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</si>
  <si>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</si>
  <si>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</si>
  <si>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</si>
  <si>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</si>
  <si>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</si>
  <si>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</si>
  <si>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</si>
  <si>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</si>
  <si>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</si>
  <si>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</si>
  <si>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</si>
  <si>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</si>
  <si>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</si>
  <si>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</si>
  <si>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</si>
  <si>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</si>
  <si>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</si>
  <si>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</si>
  <si>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</si>
  <si>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</si>
  <si>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</si>
  <si>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</si>
  <si>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</si>
  <si>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</si>
  <si>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</si>
  <si>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</si>
  <si>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</si>
  <si>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</si>
  <si>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</si>
  <si>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</si>
  <si>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</si>
  <si>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</si>
  <si>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</si>
  <si>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</si>
  <si>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</si>
  <si>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</si>
  <si>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</si>
  <si>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</si>
  <si>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</si>
  <si>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</si>
  <si>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</si>
  <si>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</si>
  <si>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</si>
  <si>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</si>
  <si>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</si>
  <si>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</si>
  <si>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</si>
  <si>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</si>
  <si>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</si>
  <si>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</si>
  <si>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</si>
  <si>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</si>
  <si>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</si>
  <si>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</si>
  <si>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</si>
  <si>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</si>
  <si>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</si>
  <si>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</si>
  <si>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</si>
  <si>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</si>
  <si>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</si>
  <si>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</si>
  <si>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</si>
  <si>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</si>
  <si>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</si>
  <si>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</si>
  <si>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</si>
  <si>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</si>
  <si>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</si>
  <si>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</si>
  <si>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</si>
  <si>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</si>
  <si>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</si>
  <si>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</si>
  <si>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</si>
  <si>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</si>
  <si>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</si>
  <si>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</si>
  <si>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</si>
  <si>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</si>
  <si>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</si>
  <si>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</si>
  <si>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</si>
  <si>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</si>
  <si>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</si>
  <si>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</si>
  <si>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</si>
  <si>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</si>
  <si>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</si>
  <si>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</si>
  <si>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</si>
  <si>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</si>
  <si>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</si>
  <si>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</si>
  <si>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</si>
  <si>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</si>
  <si>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</si>
  <si>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</si>
  <si>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</si>
  <si>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</si>
  <si>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</si>
  <si>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</si>
  <si>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</si>
  <si>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</si>
  <si>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</si>
  <si>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</si>
  <si>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</si>
  <si>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</si>
  <si>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</si>
  <si>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</si>
  <si>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</si>
  <si>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</si>
  <si>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</si>
  <si>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</si>
  <si>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</si>
  <si>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</si>
  <si>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</si>
  <si>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</si>
  <si>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</si>
  <si>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</si>
  <si>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</si>
  <si>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</si>
  <si>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</si>
  <si>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</si>
  <si>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</si>
  <si>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</si>
  <si>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</si>
  <si>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</si>
  <si>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</si>
  <si>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</si>
  <si>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</si>
  <si>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</si>
  <si>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</si>
  <si>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</si>
  <si>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</si>
  <si>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</si>
  <si>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</si>
  <si>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</si>
  <si>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</si>
  <si>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</si>
  <si>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</si>
  <si>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</si>
  <si>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</si>
  <si>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</si>
  <si>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</si>
  <si>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</si>
  <si>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</si>
  <si>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</si>
  <si>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</si>
  <si>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</si>
  <si>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</si>
  <si>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</si>
  <si>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</si>
  <si>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</si>
  <si>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</si>
  <si>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</si>
  <si>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</si>
  <si>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</si>
  <si>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</si>
  <si>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</si>
  <si>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</si>
  <si>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</si>
  <si>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</si>
  <si>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</si>
  <si>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</si>
  <si>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</si>
  <si>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</si>
  <si>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</si>
  <si>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</si>
  <si>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</si>
  <si>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</si>
  <si>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</si>
  <si>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</si>
  <si>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</si>
  <si>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</si>
  <si>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</si>
  <si>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</si>
  <si>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</si>
  <si>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</si>
  <si>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</si>
  <si>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</si>
  <si>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</si>
  <si>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</si>
  <si>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</si>
  <si>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</si>
  <si>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</si>
  <si>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</si>
  <si>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</si>
  <si>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</si>
  <si>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</si>
  <si>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</si>
  <si>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</si>
  <si>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</si>
  <si>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</si>
  <si>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</si>
  <si>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</si>
  <si>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</si>
  <si>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</si>
  <si>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</si>
  <si>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</si>
  <si>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</si>
  <si>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</si>
  <si>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</si>
  <si>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</si>
  <si>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</si>
  <si>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</si>
  <si>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</si>
  <si>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</si>
  <si>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</si>
  <si>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</si>
  <si>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</si>
  <si>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</si>
  <si>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</si>
  <si>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</si>
  <si>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</si>
  <si>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</si>
  <si>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</si>
  <si>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</si>
  <si>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</si>
  <si>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</si>
  <si>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</si>
  <si>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</si>
  <si>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</si>
  <si>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</si>
  <si>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</si>
  <si>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</si>
  <si>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</si>
  <si>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</si>
  <si>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</si>
  <si>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</si>
  <si>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</si>
  <si>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</si>
  <si>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</si>
  <si>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</si>
  <si>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</si>
  <si>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</si>
  <si>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</si>
  <si>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</si>
  <si>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</si>
  <si>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</si>
  <si>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</si>
  <si>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</si>
  <si>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</si>
  <si>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</si>
  <si>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</si>
  <si>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</si>
  <si>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</si>
  <si>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</si>
  <si>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</si>
  <si>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</si>
  <si>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</si>
  <si>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</si>
  <si>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</si>
  <si>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</si>
  <si>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</si>
  <si>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</si>
  <si>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</si>
  <si>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</si>
  <si>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</si>
  <si>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</si>
  <si>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</si>
  <si>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</si>
  <si>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</si>
  <si>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</si>
  <si>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</si>
  <si>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</si>
  <si>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</si>
  <si>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</si>
  <si>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</si>
  <si>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</si>
  <si>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</si>
  <si>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</si>
  <si>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</si>
  <si>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</si>
  <si>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</si>
  <si>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</si>
  <si>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</si>
  <si>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</si>
  <si>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</si>
  <si>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</si>
  <si>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</si>
  <si>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</si>
  <si>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</si>
  <si>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</si>
  <si>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</si>
  <si>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</si>
  <si>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</si>
  <si>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</si>
  <si>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</si>
  <si>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</si>
  <si>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</si>
  <si>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</si>
  <si>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</si>
  <si>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</si>
  <si>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</si>
  <si>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2025-12-03</t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</si>
  <si>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</si>
  <si>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</si>
  <si>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</si>
  <si>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</si>
  <si>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</si>
  <si>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</si>
  <si>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</si>
  <si>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미르오토(대구)_251203_172423.xlsx</t>
    <phoneticPr fontId="2" type="noConversion"/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</si>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</sst>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650000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9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45994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1296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21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20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2650</v>
      </c>
      <c r="B8" s="426"/>
      <c r="C8" s="426"/>
      <c r="D8" s="426"/>
      <c r="E8" s="427"/>
      <c r="F8" s="428"/>
      <c r="G8" s="429"/>
      <c r="H8" s="429"/>
      <c r="I8" s="430"/>
      <c r="J8" s="436">
        <v>650000</v>
      </c>
      <c r="K8" s="436"/>
      <c r="L8" s="436"/>
      <c r="M8" s="436"/>
      <c r="N8" s="436"/>
      <c r="O8" s="437">
        <v>1</v>
      </c>
      <c r="P8" s="437"/>
      <c r="Q8" s="431"/>
      <c r="R8" s="432"/>
      <c r="S8" s="433"/>
      <c r="T8" s="434">
        <v>650000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0</v>
      </c>
      <c r="G20" s="320"/>
      <c r="H20" s="320"/>
      <c r="I20" s="321"/>
      <c r="J20" s="357">
        <f>SUM(J8:N19)</f>
        <v>650000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0</v>
      </c>
      <c r="R20" s="320"/>
      <c r="S20" s="321"/>
      <c r="T20" s="320">
        <f>SUM(T8:U15)</f>
        <v>650000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650000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미르오토(대구)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4525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45994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미르오토(대구)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 서구 가르뱅이로10길 3-5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010-6859-2065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0GC_Repair</v>
      </c>
      <c r="B31" s="375"/>
      <c r="C31" s="375"/>
      <c r="D31" s="375"/>
      <c r="E31" s="375"/>
      <c r="F31" s="375">
        <f>F8</f>
        <v>0</v>
      </c>
      <c r="G31" s="375"/>
      <c r="H31" s="375"/>
      <c r="I31" s="375"/>
      <c r="J31" s="379">
        <f>J8</f>
        <v>650000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0</v>
      </c>
      <c r="R31" s="376"/>
      <c r="S31" s="376"/>
      <c r="T31" s="377">
        <f>T8</f>
        <v>650000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0</v>
      </c>
      <c r="G43" s="320"/>
      <c r="H43" s="320"/>
      <c r="I43" s="321"/>
      <c r="J43" s="357">
        <f>J20</f>
        <v>650000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0</v>
      </c>
      <c r="R43" s="320"/>
      <c r="S43" s="320"/>
      <c r="T43" s="320">
        <f>T20</f>
        <v>650000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650000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미르오토(대구)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650000</v>
      </c>
      <c r="H1" s="107">
        <f>SUM(H2:H2)</f>
        <v>1</v>
      </c>
      <c r="I1" s="107">
        <f>SUM(I2:I2)</f>
        <v>0</v>
      </c>
      <c r="J1" s="107">
        <f>SUM(J2:J2)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4517</v>
      </c>
      <c r="C2" s="47" t="s">
        <v>1393</v>
      </c>
      <c r="E2" t="s">
        <v>1737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43"/>
  <sheetViews>
    <sheetView workbookViewId="0">
      <pane xSplit="1" ySplit="1" topLeftCell="B2405" activePane="bottomRight" state="frozen"/>
      <selection activeCell="N26" sqref="N26"/>
      <selection pane="topRight" activeCell="N26" sqref="N26"/>
      <selection pane="bottomLeft" activeCell="N26" sqref="N26"/>
      <selection pane="bottomRight" activeCell="E2428" sqref="E24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2444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4371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4372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4371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4372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4372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4372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4372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3654</v>
      </c>
      <c r="E196" s="292" t="s">
        <v>1853</v>
      </c>
      <c r="F196" s="269" t="s">
        <v>3654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4372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4372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4372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3654</v>
      </c>
      <c r="E236" s="292" t="s">
        <v>1853</v>
      </c>
      <c r="F236" s="269" t="s">
        <v>3654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4372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4372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4372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4372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4372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4372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4372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4372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3654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3602</v>
      </c>
      <c r="E1490" s="292" t="s">
        <v>3603</v>
      </c>
      <c r="F1490" s="269" t="s">
        <v>3604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3602</v>
      </c>
      <c r="E1493" s="292" t="s">
        <v>3605</v>
      </c>
      <c r="G1493" s="265">
        <v>150000</v>
      </c>
      <c r="H1493" s="269">
        <v>1</v>
      </c>
      <c r="J1493" s="266" t="s">
        <v>3606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3648</v>
      </c>
      <c r="E1578" s="292" t="s">
        <v>3650</v>
      </c>
      <c r="F1578" s="269" t="s">
        <v>3651</v>
      </c>
      <c r="G1578" s="265">
        <v>150000</v>
      </c>
      <c r="H1578" s="269">
        <v>1</v>
      </c>
      <c r="K1578" s="265">
        <v>150000</v>
      </c>
      <c r="M1578" s="292" t="s">
        <v>3652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3562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3572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3572</v>
      </c>
      <c r="F1675" s="269" t="s">
        <v>3582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3592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3584</v>
      </c>
      <c r="F1683" s="269" t="s">
        <v>3583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3581</v>
      </c>
      <c r="F1685" s="269" t="s">
        <v>3580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3572</v>
      </c>
      <c r="F1686" s="269" t="s">
        <v>3582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3614</v>
      </c>
      <c r="E1692" s="292" t="s">
        <v>3615</v>
      </c>
      <c r="F1692" s="269" t="s">
        <v>3616</v>
      </c>
      <c r="G1692" s="265">
        <v>350000</v>
      </c>
      <c r="H1692" s="269">
        <v>2</v>
      </c>
      <c r="J1692" s="266" t="s">
        <v>3617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3562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3572</v>
      </c>
      <c r="F1701" s="269" t="s">
        <v>3582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3611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3613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3700</v>
      </c>
      <c r="E1714" s="292" t="s">
        <v>3701</v>
      </c>
      <c r="F1714" s="269" t="s">
        <v>3702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3636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3572</v>
      </c>
      <c r="F1732" s="269" t="s">
        <v>3582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3643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3645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3648</v>
      </c>
      <c r="E1746" s="292" t="s">
        <v>3649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3647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3572</v>
      </c>
      <c r="F1749" s="269" t="s">
        <v>3582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3710</v>
      </c>
      <c r="E1768" s="292">
        <v>2703900</v>
      </c>
      <c r="F1768" s="269" t="s">
        <v>3711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3710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3713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3713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3718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3719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3723</v>
      </c>
      <c r="H1775" s="269">
        <v>1</v>
      </c>
      <c r="K1775" s="265">
        <v>0</v>
      </c>
      <c r="M1775" s="292" t="s">
        <v>3724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3730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3732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3737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3739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3741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4229</v>
      </c>
      <c r="D1791" s="295" t="s">
        <v>4090</v>
      </c>
      <c r="E1791" s="292" t="s">
        <v>4230</v>
      </c>
      <c r="F1791" s="269" t="s">
        <v>4231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4229</v>
      </c>
      <c r="D1792" s="295" t="s">
        <v>4090</v>
      </c>
      <c r="E1792" s="292" t="s">
        <v>4232</v>
      </c>
      <c r="F1792" s="269" t="s">
        <v>4233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4229</v>
      </c>
      <c r="D1793" s="295" t="s">
        <v>4090</v>
      </c>
      <c r="E1793" s="292" t="s">
        <v>4234</v>
      </c>
      <c r="F1793" s="269" t="s">
        <v>4235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3748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3768</v>
      </c>
      <c r="E1810" s="292" t="s">
        <v>3769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3768</v>
      </c>
      <c r="E1811" s="292" t="s">
        <v>3770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3773</v>
      </c>
      <c r="E1819" s="292" t="s">
        <v>3774</v>
      </c>
      <c r="F1819" s="269" t="s">
        <v>3775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3805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3814</v>
      </c>
      <c r="F1834" s="269" t="s">
        <v>3813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3808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3818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3808</v>
      </c>
      <c r="E1838" s="292" t="s">
        <v>3822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3619</v>
      </c>
      <c r="F1855" s="269" t="s">
        <v>3618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4089</v>
      </c>
      <c r="D1856" s="295" t="s">
        <v>4090</v>
      </c>
      <c r="E1856" s="292" t="s">
        <v>4091</v>
      </c>
      <c r="F1856" s="269" t="s">
        <v>4092</v>
      </c>
      <c r="G1856" s="265">
        <v>250000</v>
      </c>
      <c r="H1856" s="269">
        <v>1</v>
      </c>
      <c r="K1856" s="265">
        <v>0</v>
      </c>
      <c r="M1856" s="304" t="s">
        <v>3846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3805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3805</v>
      </c>
      <c r="E1870" s="292" t="s">
        <v>3858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3860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3869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3867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3871</v>
      </c>
    </row>
    <row r="1880" spans="1:15" x14ac:dyDescent="0.3">
      <c r="A1880" s="271">
        <v>1879</v>
      </c>
      <c r="B1880" s="264">
        <v>45943</v>
      </c>
      <c r="C1880" s="292" t="s">
        <v>3873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4219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4218</v>
      </c>
    </row>
    <row r="1884" spans="1:15" x14ac:dyDescent="0.3">
      <c r="A1884" s="271">
        <v>1883</v>
      </c>
      <c r="B1884" s="264">
        <v>45943</v>
      </c>
      <c r="C1884" s="292" t="s">
        <v>3879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3879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3879</v>
      </c>
      <c r="E1888" s="292" t="s">
        <v>3885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3873</v>
      </c>
      <c r="E1892" s="292" t="s">
        <v>3891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4061</v>
      </c>
      <c r="E1894" s="292" t="s">
        <v>4062</v>
      </c>
      <c r="F1894" s="269" t="s">
        <v>4063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4061</v>
      </c>
      <c r="E1895" s="292" t="s">
        <v>4064</v>
      </c>
      <c r="F1895" s="269" t="s">
        <v>4065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3906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3909</v>
      </c>
      <c r="F1909" s="269" t="s">
        <v>3908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4218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4218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4218</v>
      </c>
    </row>
    <row r="1915" spans="1:15" x14ac:dyDescent="0.3">
      <c r="A1915" s="58">
        <v>1915</v>
      </c>
      <c r="B1915" s="264">
        <v>45945</v>
      </c>
      <c r="C1915" s="292" t="s">
        <v>4011</v>
      </c>
      <c r="E1915" s="292" t="s">
        <v>4012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4011</v>
      </c>
      <c r="E1916" s="292" t="s">
        <v>4013</v>
      </c>
      <c r="F1916" s="269" t="s">
        <v>4014</v>
      </c>
      <c r="G1916" s="265">
        <v>1000000</v>
      </c>
      <c r="H1916" s="269">
        <v>1</v>
      </c>
      <c r="J1916" s="266" t="s">
        <v>4015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3915</v>
      </c>
      <c r="E1929" s="292" t="s">
        <v>3928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3805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3805</v>
      </c>
      <c r="E1938" s="292" t="s">
        <v>3944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3929</v>
      </c>
      <c r="E1939" s="292" t="s">
        <v>3945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4016</v>
      </c>
      <c r="E1954" s="292" t="s">
        <v>4017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3959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3963</v>
      </c>
      <c r="E1960" s="292" t="s">
        <v>3962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3970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3973</v>
      </c>
      <c r="F1970" s="269" t="s">
        <v>3972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3915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3915</v>
      </c>
      <c r="E1974" s="292" t="s">
        <v>3978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4105</v>
      </c>
      <c r="E1976" s="292" t="s">
        <v>4106</v>
      </c>
      <c r="F1976" s="269" t="s">
        <v>4107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3999</v>
      </c>
      <c r="F1991" s="269" t="s">
        <v>3998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4218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4147</v>
      </c>
      <c r="D2026" s="295" t="s">
        <v>4090</v>
      </c>
      <c r="E2026" s="292" t="s">
        <v>4148</v>
      </c>
      <c r="F2026" s="269" t="s">
        <v>4149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4127</v>
      </c>
      <c r="D2027" s="295" t="s">
        <v>4090</v>
      </c>
      <c r="E2027" s="292" t="s">
        <v>4130</v>
      </c>
      <c r="F2027" s="269" t="s">
        <v>4131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4071</v>
      </c>
      <c r="E2030" s="292" t="s">
        <v>4072</v>
      </c>
      <c r="F2030" s="269" t="s">
        <v>4073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4053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4049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4045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4049</v>
      </c>
      <c r="E2049" s="292" t="s">
        <v>4067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4045</v>
      </c>
      <c r="E2050" s="292" t="s">
        <v>4068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4218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4218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4074</v>
      </c>
      <c r="E2072" s="292" t="s">
        <v>4087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3619</v>
      </c>
      <c r="F2077" s="269" t="s">
        <v>3618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4093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4127</v>
      </c>
      <c r="E2082" s="292" t="s">
        <v>4128</v>
      </c>
      <c r="F2082" s="269" t="s">
        <v>4129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4093</v>
      </c>
      <c r="E2087" s="292" t="s">
        <v>4104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4159</v>
      </c>
      <c r="D2090" s="295" t="s">
        <v>4090</v>
      </c>
      <c r="E2090" s="292" t="s">
        <v>4148</v>
      </c>
      <c r="F2090" s="269" t="s">
        <v>4149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4114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4049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4218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4218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4218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4137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4138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4049</v>
      </c>
      <c r="E2120" s="292" t="s">
        <v>4140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4193</v>
      </c>
      <c r="D2121" s="295" t="s">
        <v>4090</v>
      </c>
      <c r="E2121" s="292" t="s">
        <v>4194</v>
      </c>
      <c r="F2121" s="269" t="s">
        <v>4195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4151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4197</v>
      </c>
      <c r="D2128" s="295" t="s">
        <v>4090</v>
      </c>
      <c r="E2128" s="292" t="s">
        <v>4198</v>
      </c>
      <c r="F2128" s="269" t="s">
        <v>4199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4161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4162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3927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4163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4151</v>
      </c>
      <c r="E2134" s="292" t="s">
        <v>4164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4165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4166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3896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4177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4178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4179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4180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4183</v>
      </c>
      <c r="E2153" s="292" t="s">
        <v>4181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4184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4262</v>
      </c>
      <c r="E2161" s="292" t="s">
        <v>4263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4191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3963</v>
      </c>
      <c r="E2163" s="292" t="s">
        <v>4192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4196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4316</v>
      </c>
      <c r="E2165" s="292" t="s">
        <v>4317</v>
      </c>
      <c r="F2165" s="269" t="s">
        <v>4318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4242</v>
      </c>
      <c r="D2167" s="295" t="s">
        <v>4243</v>
      </c>
      <c r="E2167" s="292" t="s">
        <v>4244</v>
      </c>
      <c r="F2167" s="269" t="s">
        <v>4245</v>
      </c>
      <c r="G2167" s="265">
        <v>50000</v>
      </c>
      <c r="H2167" s="269">
        <v>1</v>
      </c>
      <c r="M2167" s="292" t="s">
        <v>4206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4207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4207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4214</v>
      </c>
      <c r="E2170" s="292" t="s">
        <v>4215</v>
      </c>
      <c r="F2170" s="269" t="s">
        <v>4216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4180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4213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4217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3771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3807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4222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4226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4236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4161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4028</v>
      </c>
      <c r="E2192" s="292" t="s">
        <v>4237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4028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4246</v>
      </c>
      <c r="E2199" s="292" t="s">
        <v>4247</v>
      </c>
      <c r="F2199" s="269" t="s">
        <v>4248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4249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4126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4251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4254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4258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4259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3887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4264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4266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4192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4274</v>
      </c>
      <c r="E2218" s="292" t="s">
        <v>4275</v>
      </c>
      <c r="F2218" s="269" t="s">
        <v>4276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4273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4277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4278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3948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4286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4288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3584</v>
      </c>
      <c r="F2228" s="269" t="s">
        <v>3583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4294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4295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4296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4297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4180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4298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4380</v>
      </c>
      <c r="E2245" s="292" t="s">
        <v>4381</v>
      </c>
      <c r="F2245" s="269" t="s">
        <v>4382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4380</v>
      </c>
      <c r="E2246" s="292" t="s">
        <v>4383</v>
      </c>
      <c r="F2246" s="269" t="s">
        <v>4384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4306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3927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4315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4179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4313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4310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4200</v>
      </c>
      <c r="E2255" s="292" t="s">
        <v>4319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4320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4321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4324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4328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4330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3825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4336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4337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4338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4339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4367</v>
      </c>
      <c r="E2279" s="292" t="s">
        <v>4368</v>
      </c>
      <c r="F2279" s="269" t="s">
        <v>4369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4344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4349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4161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3592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4351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4358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4370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4179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4363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4363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4363</v>
      </c>
      <c r="E2311" s="292" t="s">
        <v>4378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3883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4454</v>
      </c>
      <c r="E2313" s="292" t="s">
        <v>4455</v>
      </c>
      <c r="F2313" s="269" t="s">
        <v>4456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4299</v>
      </c>
      <c r="E2314" s="292" t="s">
        <v>4385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4386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4387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4403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3950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4408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4295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4336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4358</v>
      </c>
      <c r="E2334" s="292" t="s">
        <v>4413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4133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3950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4424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4425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4427</v>
      </c>
    </row>
    <row r="2343" spans="1:13" x14ac:dyDescent="0.3">
      <c r="A2343" s="58">
        <v>2343</v>
      </c>
      <c r="B2343" s="264">
        <v>45985</v>
      </c>
      <c r="C2343" s="292" t="s">
        <v>4454</v>
      </c>
      <c r="E2343" s="292" t="s">
        <v>4457</v>
      </c>
      <c r="F2343" s="269" t="s">
        <v>4458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4459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4431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4433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4435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4273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4296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4438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4440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4278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3807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4313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4447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4453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3839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4447</v>
      </c>
      <c r="E2365" s="292" t="s">
        <v>4452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3827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4137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4466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4467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4472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4472</v>
      </c>
      <c r="E2390" s="292" t="s">
        <v>4483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4484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4487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4180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4491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4440</v>
      </c>
      <c r="E2408" s="292" t="s">
        <v>4492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4494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3767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3772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4495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4496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3730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4496</v>
      </c>
      <c r="E2421" s="292" t="s">
        <v>4502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3856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3888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3950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4504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4527</v>
      </c>
      <c r="E2426" s="292" t="s">
        <v>4528</v>
      </c>
      <c r="F2426" s="269" t="s">
        <v>4529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4504</v>
      </c>
      <c r="E2429" s="292" t="s">
        <v>4513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3592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3643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4526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4028</v>
      </c>
      <c r="E2443" s="292" t="s">
        <v>1125</v>
      </c>
      <c r="L2443" s="265">
        <v>-440000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4391</v>
      </c>
    </row>
    <row r="4" spans="1:1" x14ac:dyDescent="0.3">
      <c r="A4" s="306" t="s">
        <v>4393</v>
      </c>
    </row>
    <row r="5" spans="1:1" x14ac:dyDescent="0.3">
      <c r="A5" s="306" t="s">
        <v>4394</v>
      </c>
    </row>
    <row r="6" spans="1:1" x14ac:dyDescent="0.3">
      <c r="A6" s="306" t="s">
        <v>4395</v>
      </c>
    </row>
    <row r="7" spans="1:1" x14ac:dyDescent="0.3">
      <c r="A7" s="306" t="s">
        <v>4396</v>
      </c>
    </row>
    <row r="8" spans="1:1" x14ac:dyDescent="0.3">
      <c r="A8" s="306" t="s">
        <v>4397</v>
      </c>
    </row>
    <row r="9" spans="1:1" x14ac:dyDescent="0.3">
      <c r="A9" s="306" t="s">
        <v>4398</v>
      </c>
    </row>
    <row r="10" spans="1:1" x14ac:dyDescent="0.3">
      <c r="A10" s="306" t="s">
        <v>4399</v>
      </c>
    </row>
    <row r="11" spans="1:1" x14ac:dyDescent="0.3">
      <c r="A11" s="306" t="s">
        <v>4400</v>
      </c>
    </row>
    <row r="12" spans="1:1" x14ac:dyDescent="0.3">
      <c r="A12" s="306" t="s">
        <v>4401</v>
      </c>
    </row>
    <row r="13" spans="1:1" x14ac:dyDescent="0.3">
      <c r="A13" s="306" t="s">
        <v>4402</v>
      </c>
    </row>
    <row r="14" spans="1:1" x14ac:dyDescent="0.3">
      <c r="A14" s="306" t="s">
        <v>4392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22" workbookViewId="0">
      <selection activeCell="E31" sqref="E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45994</v>
      </c>
      <c r="B3" s="235" t="s">
        <v>1126</v>
      </c>
      <c r="C3" s="286">
        <f>SUMIF($B:$B,A3,I:I)</f>
        <v>9090000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14308500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3767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3772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4495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4496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3730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4496</v>
      </c>
      <c r="D20" s="112" t="s">
        <v>4502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3856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3888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3950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4504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4028</v>
      </c>
      <c r="D25" s="112" t="s">
        <v>3948</v>
      </c>
      <c r="E25" s="78"/>
      <c r="F25" s="80">
        <v>400000</v>
      </c>
      <c r="G25" s="85">
        <v>1</v>
      </c>
      <c r="I25" s="80">
        <v>400000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4504</v>
      </c>
      <c r="D28" s="112" t="s">
        <v>4513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9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9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9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9" ht="18" customHeight="1" x14ac:dyDescent="0.3">
      <c r="A36" s="82">
        <v>2437</v>
      </c>
      <c r="B36" s="93">
        <v>45994</v>
      </c>
      <c r="C36" s="83" t="s">
        <v>1799</v>
      </c>
      <c r="D36" s="113" t="s">
        <v>3643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9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9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9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9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2" spans="1:9" ht="18" customHeight="1" x14ac:dyDescent="0.3">
      <c r="B42" s="94"/>
      <c r="C42" s="85"/>
      <c r="D42" s="112"/>
      <c r="E42" s="78"/>
      <c r="F42" s="80"/>
    </row>
    <row r="43" spans="1:9" ht="18" customHeight="1" x14ac:dyDescent="0.3">
      <c r="A43" s="89"/>
      <c r="B43" s="94"/>
      <c r="C43" s="85"/>
      <c r="D43" s="112"/>
      <c r="E43" s="79"/>
      <c r="F43" s="224"/>
      <c r="H43" s="128"/>
    </row>
    <row r="44" spans="1:9" ht="18" customHeight="1" x14ac:dyDescent="0.3">
      <c r="B44" s="94"/>
      <c r="C44" s="85"/>
      <c r="D44" s="112"/>
      <c r="E44" s="78"/>
      <c r="F44" s="80"/>
    </row>
    <row r="45" spans="1:9" ht="18" customHeight="1" x14ac:dyDescent="0.3">
      <c r="B45" s="94"/>
      <c r="C45" s="85"/>
      <c r="D45" s="112"/>
      <c r="E45" s="78"/>
      <c r="F45" s="80"/>
    </row>
    <row r="46" spans="1:9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3659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650000</v>
      </c>
      <c r="D2" s="58">
        <f t="shared" ref="D2:D65" si="0">RANK(C2,C:C,0)</f>
        <v>7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10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10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9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10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10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10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10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10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10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10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10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10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10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6</v>
      </c>
      <c r="F21" t="s">
        <v>3685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10</v>
      </c>
      <c r="F22" t="s">
        <v>3660</v>
      </c>
      <c r="G22" t="s">
        <v>3790</v>
      </c>
      <c r="I22" t="s">
        <v>3663</v>
      </c>
      <c r="J22" s="303" t="s">
        <v>3703</v>
      </c>
      <c r="O22" t="s">
        <v>3686</v>
      </c>
      <c r="P22">
        <v>2</v>
      </c>
      <c r="Q22" t="s">
        <v>3791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10</v>
      </c>
      <c r="F23" t="s">
        <v>3661</v>
      </c>
      <c r="G23" t="s">
        <v>3790</v>
      </c>
      <c r="I23" t="s">
        <v>3665</v>
      </c>
      <c r="J23" s="303" t="s">
        <v>3703</v>
      </c>
      <c r="O23" t="s">
        <v>3687</v>
      </c>
      <c r="P23">
        <v>3</v>
      </c>
      <c r="Q23" t="s">
        <v>3791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5</v>
      </c>
      <c r="F24" t="s">
        <v>3662</v>
      </c>
      <c r="G24" t="s">
        <v>3790</v>
      </c>
      <c r="I24" t="s">
        <v>3667</v>
      </c>
      <c r="J24" s="303" t="s">
        <v>3703</v>
      </c>
      <c r="O24" t="s">
        <v>3688</v>
      </c>
      <c r="P24">
        <v>2</v>
      </c>
      <c r="Q24" t="s">
        <v>3791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10</v>
      </c>
      <c r="F25" t="s">
        <v>3664</v>
      </c>
      <c r="G25" t="s">
        <v>3703</v>
      </c>
      <c r="I25" t="s">
        <v>3670</v>
      </c>
      <c r="J25" s="303" t="s">
        <v>3790</v>
      </c>
      <c r="O25" t="s">
        <v>3689</v>
      </c>
      <c r="P25">
        <v>1</v>
      </c>
      <c r="R25" t="s">
        <v>3790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10</v>
      </c>
      <c r="F26" t="s">
        <v>3666</v>
      </c>
      <c r="G26" t="s">
        <v>3790</v>
      </c>
      <c r="I26" t="s">
        <v>3683</v>
      </c>
      <c r="J26" s="303" t="s">
        <v>3722</v>
      </c>
      <c r="O26" t="s">
        <v>3690</v>
      </c>
      <c r="P26">
        <v>2</v>
      </c>
      <c r="Q26" t="s">
        <v>3704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10</v>
      </c>
      <c r="F27" t="s">
        <v>3776</v>
      </c>
      <c r="G27" t="s">
        <v>3798</v>
      </c>
      <c r="I27" t="s">
        <v>2853</v>
      </c>
      <c r="J27" s="303" t="s">
        <v>3722</v>
      </c>
      <c r="O27" t="s">
        <v>3691</v>
      </c>
      <c r="P27">
        <v>1</v>
      </c>
      <c r="Q27" t="s">
        <v>3703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10</v>
      </c>
      <c r="F28" t="s">
        <v>3669</v>
      </c>
      <c r="G28" t="s">
        <v>3796</v>
      </c>
      <c r="I28" t="s">
        <v>2251</v>
      </c>
      <c r="J28" s="303" t="s">
        <v>3722</v>
      </c>
      <c r="O28" t="s">
        <v>3692</v>
      </c>
      <c r="P28">
        <v>2</v>
      </c>
      <c r="R28" t="s">
        <v>3797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10</v>
      </c>
      <c r="F29" t="s">
        <v>3671</v>
      </c>
      <c r="G29" t="s">
        <v>3790</v>
      </c>
      <c r="O29" t="s">
        <v>3693</v>
      </c>
      <c r="P29">
        <v>2</v>
      </c>
      <c r="Q29" t="s">
        <v>3791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10</v>
      </c>
      <c r="F30" t="s">
        <v>3672</v>
      </c>
      <c r="G30" t="s">
        <v>3796</v>
      </c>
      <c r="O30" t="s">
        <v>3694</v>
      </c>
      <c r="P30">
        <v>2</v>
      </c>
      <c r="Q30" t="s">
        <v>3721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10</v>
      </c>
      <c r="F31" t="s">
        <v>3673</v>
      </c>
      <c r="G31" t="s">
        <v>3790</v>
      </c>
      <c r="O31" t="s">
        <v>3695</v>
      </c>
      <c r="P31">
        <v>1</v>
      </c>
      <c r="R31" t="s">
        <v>3796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10</v>
      </c>
      <c r="F32" t="s">
        <v>3674</v>
      </c>
      <c r="G32" t="s">
        <v>3790</v>
      </c>
      <c r="O32" t="s">
        <v>3696</v>
      </c>
      <c r="P32">
        <v>1</v>
      </c>
      <c r="R32" t="s">
        <v>3790</v>
      </c>
    </row>
    <row r="33" spans="2:17" x14ac:dyDescent="0.3">
      <c r="B33" s="269" t="s">
        <v>3622</v>
      </c>
      <c r="C33" s="268">
        <f>SUMIF(BTS_매출관리!C:C,B33,BTS_매출관리!I:I)</f>
        <v>0</v>
      </c>
      <c r="D33" s="269">
        <f t="shared" si="0"/>
        <v>10</v>
      </c>
      <c r="F33" t="s">
        <v>3675</v>
      </c>
      <c r="G33" t="s">
        <v>3790</v>
      </c>
      <c r="O33" t="s">
        <v>3697</v>
      </c>
      <c r="P33">
        <v>1</v>
      </c>
      <c r="Q33" t="s">
        <v>3705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10</v>
      </c>
      <c r="F34" t="s">
        <v>3676</v>
      </c>
      <c r="G34" t="s">
        <v>3796</v>
      </c>
      <c r="O34" t="s">
        <v>3668</v>
      </c>
      <c r="P34">
        <v>2</v>
      </c>
      <c r="Q34" t="s">
        <v>3791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10</v>
      </c>
      <c r="F35" t="s">
        <v>3677</v>
      </c>
      <c r="G35" t="s">
        <v>3796</v>
      </c>
      <c r="O35" t="s">
        <v>3698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1</v>
      </c>
      <c r="F36" t="s">
        <v>3678</v>
      </c>
      <c r="G36" t="s">
        <v>3790</v>
      </c>
      <c r="O36" t="s">
        <v>3699</v>
      </c>
      <c r="P36">
        <v>1</v>
      </c>
      <c r="Q36" t="s">
        <v>3791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10</v>
      </c>
      <c r="F37" t="s">
        <v>3679</v>
      </c>
      <c r="G37" t="s">
        <v>3790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10</v>
      </c>
      <c r="F38" t="s">
        <v>3680</v>
      </c>
      <c r="G38" t="s">
        <v>3796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10</v>
      </c>
      <c r="F39" t="s">
        <v>3681</v>
      </c>
      <c r="G39" t="s">
        <v>3796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10</v>
      </c>
      <c r="F40" t="s">
        <v>3682</v>
      </c>
      <c r="G40" t="s">
        <v>3796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10</v>
      </c>
      <c r="F41" t="s">
        <v>3684</v>
      </c>
      <c r="G41" t="s">
        <v>3790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10</v>
      </c>
      <c r="F42" t="s">
        <v>1322</v>
      </c>
      <c r="G42" t="s">
        <v>3796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10</v>
      </c>
      <c r="F43" t="s">
        <v>3777</v>
      </c>
      <c r="G43" t="s">
        <v>3790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2</v>
      </c>
      <c r="F44" t="s">
        <v>3778</v>
      </c>
      <c r="G44" t="s">
        <v>3790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10</v>
      </c>
      <c r="F45" t="s">
        <v>3779</v>
      </c>
      <c r="G45" t="s">
        <v>3790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10</v>
      </c>
      <c r="F46" t="s">
        <v>3792</v>
      </c>
      <c r="G46" t="s">
        <v>3790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10</v>
      </c>
      <c r="F47" s="58" t="s">
        <v>1035</v>
      </c>
      <c r="G47" t="s">
        <v>3790</v>
      </c>
      <c r="K47" t="s">
        <v>3790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10</v>
      </c>
      <c r="F48" s="58" t="s">
        <v>1351</v>
      </c>
      <c r="G48" t="s">
        <v>3796</v>
      </c>
      <c r="K48" t="s">
        <v>3796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10</v>
      </c>
      <c r="F49" t="s">
        <v>1315</v>
      </c>
      <c r="G49" t="s">
        <v>3796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10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10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10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10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10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8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10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10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10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10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10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10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10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10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10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10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10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10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10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10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10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10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10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10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10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10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10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10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10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10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10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10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10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10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10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10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10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10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10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10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10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10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10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4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10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10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10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10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10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10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10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10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10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10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10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10</v>
      </c>
    </row>
    <row r="131" spans="2:4" x14ac:dyDescent="0.3">
      <c r="B131" t="s">
        <v>3563</v>
      </c>
      <c r="C131" s="52">
        <f>SUMIF(BTS_매출관리!C:C,B131,BTS_매출관리!I:I)</f>
        <v>0</v>
      </c>
      <c r="D131">
        <f t="shared" si="2"/>
        <v>10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10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10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10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10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10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10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10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10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10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10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10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10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10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10</v>
      </c>
    </row>
    <row r="150" spans="2:4" x14ac:dyDescent="0.3">
      <c r="B150" t="s">
        <v>3713</v>
      </c>
      <c r="C150" s="52">
        <f>SUMIF(BTS_매출관리!C:C,B150,BTS_매출관리!I:I)</f>
        <v>0</v>
      </c>
      <c r="D150">
        <f t="shared" si="2"/>
        <v>10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10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10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10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10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10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10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10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10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10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10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10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10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10</v>
      </c>
    </row>
    <row r="188" spans="2:4" x14ac:dyDescent="0.3">
      <c r="C188" s="52">
        <f>SUMIF(BTS_매출관리!C:C,B188,BTS_매출관리!I:I)</f>
        <v>0</v>
      </c>
      <c r="D188">
        <f t="shared" si="2"/>
        <v>10</v>
      </c>
    </row>
    <row r="189" spans="2:4" x14ac:dyDescent="0.3">
      <c r="C189" s="52">
        <f>SUMIF(BTS_매출관리!C:C,B189,BTS_매출관리!I:I)</f>
        <v>0</v>
      </c>
      <c r="D189">
        <f t="shared" si="2"/>
        <v>10</v>
      </c>
    </row>
    <row r="190" spans="2:4" x14ac:dyDescent="0.3">
      <c r="C190" s="52">
        <f>SUMIF(BTS_매출관리!C:C,B190,BTS_매출관리!I:I)</f>
        <v>0</v>
      </c>
      <c r="D190">
        <f t="shared" si="2"/>
        <v>10</v>
      </c>
    </row>
    <row r="191" spans="2:4" x14ac:dyDescent="0.3">
      <c r="C191" s="52">
        <f>SUMIF(BTS_매출관리!C:C,B191,BTS_매출관리!I:I)</f>
        <v>0</v>
      </c>
      <c r="D191">
        <f t="shared" si="2"/>
        <v>10</v>
      </c>
    </row>
    <row r="192" spans="2:4" x14ac:dyDescent="0.3">
      <c r="C192" s="52">
        <f>SUMIF(BTS_매출관리!C:C,B192,BTS_매출관리!I:I)</f>
        <v>0</v>
      </c>
      <c r="D192">
        <f t="shared" si="2"/>
        <v>10</v>
      </c>
    </row>
    <row r="193" spans="3:4" x14ac:dyDescent="0.3">
      <c r="C193" s="52">
        <f>SUMIF(BTS_매출관리!C:C,B193,BTS_매출관리!I:I)</f>
        <v>0</v>
      </c>
      <c r="D193">
        <f t="shared" si="2"/>
        <v>10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10</v>
      </c>
    </row>
    <row r="195" spans="3:4" x14ac:dyDescent="0.3">
      <c r="C195" s="52">
        <f>SUMIF(BTS_매출관리!C:C,B195,BTS_매출관리!I:I)</f>
        <v>0</v>
      </c>
      <c r="D195">
        <f t="shared" si="3"/>
        <v>10</v>
      </c>
    </row>
    <row r="196" spans="3:4" x14ac:dyDescent="0.3">
      <c r="C196" s="52">
        <f>SUMIF(BTS_매출관리!C:C,B196,BTS_매출관리!I:I)</f>
        <v>0</v>
      </c>
      <c r="D196">
        <f t="shared" si="3"/>
        <v>10</v>
      </c>
    </row>
    <row r="197" spans="3:4" x14ac:dyDescent="0.3">
      <c r="C197" s="52">
        <f>SUMIF(BTS_매출관리!C:C,B197,BTS_매출관리!I:I)</f>
        <v>0</v>
      </c>
      <c r="D197">
        <f t="shared" si="3"/>
        <v>10</v>
      </c>
    </row>
    <row r="198" spans="3:4" x14ac:dyDescent="0.3">
      <c r="C198" s="52">
        <f>SUMIF(BTS_매출관리!C:C,B198,BTS_매출관리!I:I)</f>
        <v>0</v>
      </c>
      <c r="D198">
        <f t="shared" si="3"/>
        <v>10</v>
      </c>
    </row>
    <row r="199" spans="3:4" x14ac:dyDescent="0.3">
      <c r="C199" s="52">
        <f>SUMIF(BTS_매출관리!C:C,B199,BTS_매출관리!I:I)</f>
        <v>0</v>
      </c>
      <c r="D199">
        <f t="shared" si="3"/>
        <v>10</v>
      </c>
    </row>
    <row r="200" spans="3:4" x14ac:dyDescent="0.3">
      <c r="C200" s="52">
        <f>SUMIF(BTS_매출관리!C:C,B200,BTS_매출관리!I:I)</f>
        <v>0</v>
      </c>
      <c r="D200">
        <f t="shared" si="3"/>
        <v>10</v>
      </c>
    </row>
    <row r="201" spans="3:4" x14ac:dyDescent="0.3">
      <c r="C201" s="52">
        <f>SUMIF(BTS_매출관리!C:C,B201,BTS_매출관리!I:I)</f>
        <v>0</v>
      </c>
      <c r="D201">
        <f t="shared" si="3"/>
        <v>10</v>
      </c>
    </row>
    <row r="202" spans="3:4" x14ac:dyDescent="0.3">
      <c r="C202" s="52">
        <f>SUMIF(BTS_매출관리!C:C,B202,BTS_매출관리!I:I)</f>
        <v>0</v>
      </c>
      <c r="D202">
        <f t="shared" si="3"/>
        <v>10</v>
      </c>
    </row>
    <row r="203" spans="3:4" x14ac:dyDescent="0.3">
      <c r="C203" s="52">
        <f>SUMIF(BTS_매출관리!C:C,B203,BTS_매출관리!I:I)</f>
        <v>0</v>
      </c>
      <c r="D203">
        <f t="shared" si="3"/>
        <v>10</v>
      </c>
    </row>
    <row r="204" spans="3:4" x14ac:dyDescent="0.3">
      <c r="C204" s="52">
        <f>SUMIF(BTS_매출관리!C:C,B204,BTS_매출관리!I:I)</f>
        <v>0</v>
      </c>
      <c r="D204">
        <f t="shared" si="3"/>
        <v>10</v>
      </c>
    </row>
    <row r="205" spans="3:4" x14ac:dyDescent="0.3">
      <c r="C205" s="52">
        <f>SUMIF(BTS_매출관리!C:C,B205,BTS_매출관리!I:I)</f>
        <v>0</v>
      </c>
      <c r="D205">
        <f t="shared" si="3"/>
        <v>10</v>
      </c>
    </row>
    <row r="206" spans="3:4" x14ac:dyDescent="0.3">
      <c r="C206" s="52">
        <f>SUMIF(BTS_매출관리!C:C,B206,BTS_매출관리!I:I)</f>
        <v>0</v>
      </c>
      <c r="D206">
        <f t="shared" si="3"/>
        <v>10</v>
      </c>
    </row>
    <row r="207" spans="3:4" x14ac:dyDescent="0.3">
      <c r="C207" s="52">
        <f>SUMIF(BTS_매출관리!C:C,B207,BTS_매출관리!I:I)</f>
        <v>0</v>
      </c>
      <c r="D207">
        <f t="shared" si="3"/>
        <v>10</v>
      </c>
    </row>
    <row r="208" spans="3:4" x14ac:dyDescent="0.3">
      <c r="C208" s="52">
        <f>SUMIF(BTS_매출관리!C:C,B208,BTS_매출관리!I:I)</f>
        <v>0</v>
      </c>
      <c r="D208">
        <f t="shared" si="3"/>
        <v>10</v>
      </c>
    </row>
    <row r="209" spans="3:4" x14ac:dyDescent="0.3">
      <c r="C209" s="52">
        <f>SUMIF(BTS_매출관리!C:C,B209,BTS_매출관리!I:I)</f>
        <v>0</v>
      </c>
      <c r="D209">
        <f t="shared" si="3"/>
        <v>10</v>
      </c>
    </row>
    <row r="210" spans="3:4" x14ac:dyDescent="0.3">
      <c r="C210" s="52">
        <f>SUMIF(BTS_매출관리!C:C,B210,BTS_매출관리!I:I)</f>
        <v>0</v>
      </c>
      <c r="D210">
        <f t="shared" si="3"/>
        <v>10</v>
      </c>
    </row>
    <row r="211" spans="3:4" x14ac:dyDescent="0.3">
      <c r="C211" s="52">
        <f>SUMIF(BTS_매출관리!C:C,B211,BTS_매출관리!I:I)</f>
        <v>0</v>
      </c>
      <c r="D211">
        <f t="shared" si="3"/>
        <v>10</v>
      </c>
    </row>
    <row r="212" spans="3:4" x14ac:dyDescent="0.3">
      <c r="C212" s="52">
        <f>SUMIF(BTS_매출관리!C:C,B212,BTS_매출관리!I:I)</f>
        <v>0</v>
      </c>
      <c r="D212">
        <f t="shared" si="3"/>
        <v>10</v>
      </c>
    </row>
    <row r="213" spans="3:4" x14ac:dyDescent="0.3">
      <c r="C213" s="52">
        <f>SUMIF(BTS_매출관리!C:C,B213,BTS_매출관리!I:I)</f>
        <v>0</v>
      </c>
      <c r="D213">
        <f t="shared" si="3"/>
        <v>10</v>
      </c>
    </row>
    <row r="214" spans="3:4" x14ac:dyDescent="0.3">
      <c r="C214" s="52">
        <f>SUMIF(BTS_매출관리!C:C,B214,BTS_매출관리!I:I)</f>
        <v>0</v>
      </c>
      <c r="D214">
        <f t="shared" si="3"/>
        <v>10</v>
      </c>
    </row>
    <row r="215" spans="3:4" x14ac:dyDescent="0.3">
      <c r="C215" s="52">
        <f>SUMIF(BTS_매출관리!C:C,B215,BTS_매출관리!I:I)</f>
        <v>0</v>
      </c>
      <c r="D215">
        <f t="shared" si="3"/>
        <v>10</v>
      </c>
    </row>
    <row r="216" spans="3:4" x14ac:dyDescent="0.3">
      <c r="C216" s="52">
        <f>SUMIF(BTS_매출관리!C:C,B216,BTS_매출관리!I:I)</f>
        <v>0</v>
      </c>
      <c r="D216">
        <f t="shared" si="3"/>
        <v>10</v>
      </c>
    </row>
    <row r="217" spans="3:4" x14ac:dyDescent="0.3">
      <c r="C217" s="52">
        <f>SUMIF(BTS_매출관리!C:C,B217,BTS_매출관리!I:I)</f>
        <v>0</v>
      </c>
      <c r="D217">
        <f t="shared" si="3"/>
        <v>10</v>
      </c>
    </row>
    <row r="218" spans="3:4" x14ac:dyDescent="0.3">
      <c r="C218" s="52">
        <f>SUMIF(BTS_매출관리!C:C,B218,BTS_매출관리!I:I)</f>
        <v>0</v>
      </c>
      <c r="D218">
        <f t="shared" si="3"/>
        <v>10</v>
      </c>
    </row>
    <row r="219" spans="3:4" x14ac:dyDescent="0.3">
      <c r="C219" s="52">
        <f>SUMIF(BTS_매출관리!C:C,B219,BTS_매출관리!I:I)</f>
        <v>0</v>
      </c>
      <c r="D219">
        <f t="shared" si="3"/>
        <v>10</v>
      </c>
    </row>
    <row r="220" spans="3:4" x14ac:dyDescent="0.3">
      <c r="C220" s="52">
        <f>SUMIF(BTS_매출관리!C:C,B220,BTS_매출관리!I:I)</f>
        <v>0</v>
      </c>
      <c r="D220">
        <f t="shared" si="3"/>
        <v>10</v>
      </c>
    </row>
    <row r="221" spans="3:4" x14ac:dyDescent="0.3">
      <c r="C221" s="52">
        <f>SUMIF(BTS_매출관리!C:C,B221,BTS_매출관리!I:I)</f>
        <v>0</v>
      </c>
      <c r="D221">
        <f t="shared" si="3"/>
        <v>10</v>
      </c>
    </row>
    <row r="222" spans="3:4" x14ac:dyDescent="0.3">
      <c r="C222" s="52">
        <f>SUMIF(BTS_매출관리!C:C,B222,BTS_매출관리!I:I)</f>
        <v>0</v>
      </c>
      <c r="D222">
        <f t="shared" si="3"/>
        <v>10</v>
      </c>
    </row>
    <row r="223" spans="3:4" x14ac:dyDescent="0.3">
      <c r="C223" s="52">
        <f>SUMIF(BTS_매출관리!C:C,B223,BTS_매출관리!I:I)</f>
        <v>0</v>
      </c>
      <c r="D223">
        <f t="shared" si="3"/>
        <v>10</v>
      </c>
    </row>
    <row r="224" spans="3:4" x14ac:dyDescent="0.3">
      <c r="C224" s="52">
        <f>SUMIF(BTS_매출관리!C:C,B224,BTS_매출관리!I:I)</f>
        <v>0</v>
      </c>
      <c r="D224">
        <f t="shared" si="3"/>
        <v>10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5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1284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3562</v>
      </c>
      <c r="D887" t="s">
        <v>3569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3570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3571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3573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3574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3575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3576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3589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3590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3591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3593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3594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3595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3596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3597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3598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3599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3600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3608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3610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3612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3620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3625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3626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3627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3628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3629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3638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3639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3640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3644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3646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3655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3656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3657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3658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3706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3707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3708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3709</v>
      </c>
    </row>
    <row r="937" spans="1:4" x14ac:dyDescent="0.3">
      <c r="A937">
        <v>961</v>
      </c>
      <c r="B937" s="13">
        <v>45926</v>
      </c>
      <c r="C937" t="s">
        <v>3710</v>
      </c>
      <c r="D937" t="s">
        <v>3712</v>
      </c>
    </row>
    <row r="938" spans="1:4" x14ac:dyDescent="0.3">
      <c r="A938">
        <v>962</v>
      </c>
      <c r="B938" s="13">
        <v>45927</v>
      </c>
      <c r="C938" t="s">
        <v>3713</v>
      </c>
      <c r="D938" t="s">
        <v>3717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3720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3725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3731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3733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3734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3735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3736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3738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3740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3742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3743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3744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3745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3746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3747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3757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3758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3760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3761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3762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3763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3764</v>
      </c>
    </row>
    <row r="961" spans="1:4" x14ac:dyDescent="0.3">
      <c r="A961">
        <v>985</v>
      </c>
      <c r="B961" s="13">
        <v>45930</v>
      </c>
      <c r="C961" t="s">
        <v>3750</v>
      </c>
      <c r="D961" t="s">
        <v>3765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3799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3800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3802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3804</v>
      </c>
    </row>
    <row r="967" spans="1:4" x14ac:dyDescent="0.3">
      <c r="A967">
        <v>991</v>
      </c>
      <c r="B967" s="13">
        <v>45931</v>
      </c>
      <c r="C967" t="s">
        <v>3805</v>
      </c>
      <c r="D967" t="s">
        <v>3806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3811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3812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3817</v>
      </c>
    </row>
    <row r="971" spans="1:4" x14ac:dyDescent="0.3">
      <c r="A971">
        <v>995</v>
      </c>
      <c r="B971" s="13">
        <v>45932</v>
      </c>
      <c r="C971" t="s">
        <v>3808</v>
      </c>
      <c r="D971" t="s">
        <v>3819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3820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3826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3829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3830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3832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3833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3837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3843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3844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3845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3848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3849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3850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3851</v>
      </c>
    </row>
    <row r="987" spans="1:4" x14ac:dyDescent="0.3">
      <c r="A987">
        <v>1011</v>
      </c>
      <c r="B987" s="13">
        <v>45940</v>
      </c>
      <c r="C987" t="s">
        <v>3805</v>
      </c>
      <c r="D987" t="s">
        <v>3852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3853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3854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3861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3862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3863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3864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3868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3870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3872</v>
      </c>
    </row>
    <row r="997" spans="1:4" x14ac:dyDescent="0.3">
      <c r="A997">
        <v>1021</v>
      </c>
      <c r="B997" s="13">
        <v>45943</v>
      </c>
      <c r="C997" t="s">
        <v>3873</v>
      </c>
      <c r="D997" t="s">
        <v>3876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3877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3878</v>
      </c>
    </row>
    <row r="1000" spans="1:4" x14ac:dyDescent="0.3">
      <c r="A1000">
        <v>1024</v>
      </c>
      <c r="B1000" s="13">
        <v>45943</v>
      </c>
      <c r="C1000" t="s">
        <v>3879</v>
      </c>
      <c r="D1000" t="s">
        <v>3880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3881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3897</v>
      </c>
    </row>
    <row r="1006" spans="1:4" x14ac:dyDescent="0.3">
      <c r="A1006">
        <v>1030</v>
      </c>
      <c r="B1006" s="13">
        <v>45944</v>
      </c>
      <c r="C1006" t="s">
        <v>3898</v>
      </c>
      <c r="D1006" t="s">
        <v>3901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3905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3914</v>
      </c>
    </row>
    <row r="1016" spans="1:4" x14ac:dyDescent="0.3">
      <c r="A1016">
        <v>1040</v>
      </c>
      <c r="B1016" s="13">
        <v>45945</v>
      </c>
      <c r="C1016" t="s">
        <v>3915</v>
      </c>
      <c r="D1016" t="s">
        <v>3919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3938</v>
      </c>
    </row>
    <row r="1025" spans="1:4" x14ac:dyDescent="0.3">
      <c r="A1025">
        <v>1049</v>
      </c>
      <c r="B1025" s="13">
        <v>45946</v>
      </c>
      <c r="C1025" t="s">
        <v>3929</v>
      </c>
      <c r="D1025" t="s">
        <v>3939</v>
      </c>
    </row>
    <row r="1026" spans="1:4" x14ac:dyDescent="0.3">
      <c r="A1026">
        <v>1050</v>
      </c>
      <c r="B1026" s="13">
        <v>45946</v>
      </c>
      <c r="C1026" t="s">
        <v>3805</v>
      </c>
      <c r="D1026" t="s">
        <v>3940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3953</v>
      </c>
    </row>
    <row r="1033" spans="1:4" x14ac:dyDescent="0.3">
      <c r="A1033">
        <v>1057</v>
      </c>
      <c r="B1033" s="13">
        <v>45950</v>
      </c>
      <c r="C1033" t="s">
        <v>3954</v>
      </c>
      <c r="D1033" t="s">
        <v>3957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3960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3961</v>
      </c>
    </row>
    <row r="1037" spans="1:4" x14ac:dyDescent="0.3">
      <c r="A1037">
        <v>1061</v>
      </c>
      <c r="B1037" s="13">
        <v>45950</v>
      </c>
      <c r="C1037" t="s">
        <v>3963</v>
      </c>
      <c r="D1037" t="s">
        <v>3964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3967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3969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3976</v>
      </c>
    </row>
    <row r="1046" spans="1:4" x14ac:dyDescent="0.3">
      <c r="A1046">
        <v>1070</v>
      </c>
      <c r="B1046" s="13">
        <v>45951</v>
      </c>
      <c r="C1046" t="s">
        <v>3915</v>
      </c>
      <c r="D1046" t="s">
        <v>3977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3982</v>
      </c>
    </row>
    <row r="1049" spans="1:4" x14ac:dyDescent="0.3">
      <c r="A1049">
        <v>1073</v>
      </c>
      <c r="B1049" s="13">
        <v>45951</v>
      </c>
      <c r="C1049" t="s">
        <v>3983</v>
      </c>
      <c r="D1049" t="s">
        <v>3984</v>
      </c>
    </row>
    <row r="1050" spans="1:4" x14ac:dyDescent="0.3">
      <c r="A1050">
        <v>1074</v>
      </c>
      <c r="B1050" s="13">
        <v>45952</v>
      </c>
      <c r="C1050" t="s">
        <v>3985</v>
      </c>
      <c r="D1050" t="s">
        <v>3991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3992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3993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4000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4018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4027</v>
      </c>
    </row>
    <row r="1070" spans="1:4" x14ac:dyDescent="0.3">
      <c r="A1070">
        <v>1094</v>
      </c>
      <c r="B1070" s="13">
        <v>45955</v>
      </c>
      <c r="C1070" t="s">
        <v>4028</v>
      </c>
      <c r="D1070" t="s">
        <v>4032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4054</v>
      </c>
    </row>
    <row r="1076" spans="1:4" x14ac:dyDescent="0.3">
      <c r="A1076">
        <v>1100</v>
      </c>
      <c r="B1076" s="13">
        <v>45957</v>
      </c>
      <c r="C1076" t="s">
        <v>4049</v>
      </c>
      <c r="D1076" t="s">
        <v>4055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4056</v>
      </c>
    </row>
    <row r="1078" spans="1:4" x14ac:dyDescent="0.3">
      <c r="A1078">
        <v>1102</v>
      </c>
      <c r="B1078" s="13">
        <v>45957</v>
      </c>
      <c r="C1078" t="s">
        <v>4045</v>
      </c>
      <c r="D1078" t="s">
        <v>4057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4084</v>
      </c>
    </row>
    <row r="1088" spans="1:4" x14ac:dyDescent="0.3">
      <c r="A1088">
        <v>1112</v>
      </c>
      <c r="B1088" s="13">
        <v>45958</v>
      </c>
      <c r="C1088" t="s">
        <v>4074</v>
      </c>
      <c r="D1088" t="s">
        <v>4085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4096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4097</v>
      </c>
    </row>
    <row r="1092" spans="1:4" x14ac:dyDescent="0.3">
      <c r="A1092">
        <v>1116</v>
      </c>
      <c r="B1092" s="13">
        <v>45959</v>
      </c>
      <c r="C1092" t="s">
        <v>4093</v>
      </c>
      <c r="D1092" t="s">
        <v>4099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4100</v>
      </c>
    </row>
    <row r="1094" spans="1:4" x14ac:dyDescent="0.3">
      <c r="A1094">
        <v>1118</v>
      </c>
      <c r="B1094" s="13">
        <v>45959</v>
      </c>
      <c r="C1094" t="s">
        <v>4028</v>
      </c>
      <c r="D1094" t="s">
        <v>4101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4112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4115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4117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4120</v>
      </c>
    </row>
    <row r="1104" spans="1:4" x14ac:dyDescent="0.3">
      <c r="A1104">
        <v>1128</v>
      </c>
      <c r="B1104" s="13">
        <v>45960</v>
      </c>
      <c r="C1104" t="s">
        <v>4049</v>
      </c>
      <c r="D1104" t="s">
        <v>4121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4122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4150</v>
      </c>
    </row>
    <row r="1110" spans="1:4" x14ac:dyDescent="0.3">
      <c r="A1110">
        <v>1134</v>
      </c>
      <c r="B1110" s="13">
        <v>45961</v>
      </c>
      <c r="C1110" t="s">
        <v>4151</v>
      </c>
      <c r="D1110" t="s">
        <v>4154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4155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4156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4157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4158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4160</v>
      </c>
    </row>
    <row r="1116" spans="1:4" x14ac:dyDescent="0.3">
      <c r="A1116">
        <v>1140</v>
      </c>
      <c r="B1116" t="s">
        <v>4167</v>
      </c>
      <c r="C1116" t="s">
        <v>1716</v>
      </c>
      <c r="D1116" t="s">
        <v>4168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4171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4172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4173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4174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4175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4176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4182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4185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4186</v>
      </c>
    </row>
    <row r="1126" spans="1:4" x14ac:dyDescent="0.3">
      <c r="A1126">
        <v>1150</v>
      </c>
      <c r="B1126" s="13">
        <v>45965</v>
      </c>
      <c r="C1126" t="s">
        <v>3963</v>
      </c>
      <c r="D1126" t="s">
        <v>4187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4188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4190</v>
      </c>
    </row>
    <row r="1129" spans="1:4" x14ac:dyDescent="0.3">
      <c r="A1129">
        <v>1153</v>
      </c>
      <c r="B1129" s="13">
        <v>45966</v>
      </c>
      <c r="C1129" t="s">
        <v>4200</v>
      </c>
      <c r="D1129" t="s">
        <v>4204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4205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4208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4209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4210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4211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4212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4220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4221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4223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4224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4225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4227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4228</v>
      </c>
    </row>
    <row r="1143" spans="1:4" x14ac:dyDescent="0.3">
      <c r="A1143">
        <v>1167</v>
      </c>
      <c r="B1143" s="13">
        <v>45968</v>
      </c>
      <c r="C1143" t="s">
        <v>4028</v>
      </c>
      <c r="D1143" t="s">
        <v>4238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4239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4240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4241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4250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4252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4255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4256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4257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4260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4265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4267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4269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4270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4271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4272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4284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4285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4287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4289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4290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4291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4292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4293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4302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4303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4304</v>
      </c>
    </row>
    <row r="1170" spans="1:4" x14ac:dyDescent="0.3">
      <c r="A1170">
        <v>1194</v>
      </c>
      <c r="B1170" s="13">
        <v>45974</v>
      </c>
      <c r="C1170" t="s">
        <v>4299</v>
      </c>
      <c r="D1170" t="s">
        <v>4305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4307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4308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4322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4323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4325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4326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4327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4329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4331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4332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4333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4334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4335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4340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4341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4342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4343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4345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4346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4347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4348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4350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4352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4353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4354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4355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4356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4357</v>
      </c>
    </row>
    <row r="1199" spans="1:4" x14ac:dyDescent="0.3">
      <c r="A1199">
        <v>1223</v>
      </c>
      <c r="B1199" s="13">
        <v>45979</v>
      </c>
      <c r="C1199" t="s">
        <v>4358</v>
      </c>
      <c r="D1199" t="s">
        <v>4359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4373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4374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4375</v>
      </c>
    </row>
    <row r="1203" spans="1:4" x14ac:dyDescent="0.3">
      <c r="A1203">
        <v>1227</v>
      </c>
      <c r="B1203" s="13">
        <v>45980</v>
      </c>
      <c r="C1203" t="s">
        <v>4363</v>
      </c>
      <c r="D1203" t="s">
        <v>4376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4377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4379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4388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4389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4390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4404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4407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4409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4410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4411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4412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4418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4423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4426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4428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4429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4430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4432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4434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4436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4437</v>
      </c>
    </row>
    <row r="1225" spans="1:4" x14ac:dyDescent="0.3">
      <c r="A1225">
        <v>1249</v>
      </c>
      <c r="B1225" s="13">
        <v>45985</v>
      </c>
      <c r="C1225" t="s">
        <v>4440</v>
      </c>
      <c r="D1225" t="s">
        <v>4442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4446</v>
      </c>
    </row>
    <row r="1227" spans="1:4" x14ac:dyDescent="0.3">
      <c r="A1227">
        <v>1251</v>
      </c>
      <c r="B1227" s="13">
        <v>45986</v>
      </c>
      <c r="C1227" t="s">
        <v>4447</v>
      </c>
      <c r="D1227" t="s">
        <v>4450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4451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4460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4461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4462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4463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4464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4465</v>
      </c>
    </row>
    <row r="1235" spans="1:4" x14ac:dyDescent="0.3">
      <c r="A1235">
        <v>1259</v>
      </c>
      <c r="B1235" s="13">
        <v>45988</v>
      </c>
      <c r="C1235" t="s">
        <v>4472</v>
      </c>
      <c r="D1235" t="s">
        <v>4477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4478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4479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4480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4481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4482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4485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4486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4488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4489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4490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4493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4499</v>
      </c>
    </row>
    <row r="1248" spans="1:4" x14ac:dyDescent="0.3">
      <c r="A1248">
        <v>1272</v>
      </c>
      <c r="B1248" s="13">
        <v>45992</v>
      </c>
      <c r="C1248" t="s">
        <v>4496</v>
      </c>
      <c r="D1248" t="s">
        <v>4500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4501</v>
      </c>
    </row>
    <row r="1250" spans="1:4" x14ac:dyDescent="0.3">
      <c r="A1250">
        <v>1274</v>
      </c>
      <c r="B1250" s="13">
        <v>45993</v>
      </c>
      <c r="C1250" t="s">
        <v>4504</v>
      </c>
      <c r="D1250" t="s">
        <v>4510</v>
      </c>
    </row>
    <row r="1251" spans="1:4" x14ac:dyDescent="0.3">
      <c r="A1251">
        <v>1275</v>
      </c>
      <c r="B1251" s="13">
        <v>45993</v>
      </c>
      <c r="C1251" t="s">
        <v>4028</v>
      </c>
      <c r="D1251" t="s">
        <v>4511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4512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4518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4519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4520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4521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4522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4523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4524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212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3632</v>
      </c>
      <c r="E4" t="s">
        <v>3633</v>
      </c>
      <c r="F4" t="s">
        <v>963</v>
      </c>
      <c r="G4" t="s">
        <v>3634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4362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3786</v>
      </c>
      <c r="F14" t="s">
        <v>3781</v>
      </c>
      <c r="G14" t="s">
        <v>3787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16063000.200000003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4362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3607</v>
      </c>
      <c r="J33" t="s">
        <v>3607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3795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4414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3855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4010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3865</v>
      </c>
      <c r="H65" s="194">
        <f>SUMIF(주문_리스트!C:C,거래처!B65,주문_리스트!K:K)+SUMIF(주문_리스트!C:C,거래처!B65,주문_리스트!L:L)</f>
        <v>0</v>
      </c>
      <c r="J65" t="s">
        <v>3884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4414</v>
      </c>
      <c r="J68" t="s">
        <v>4134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4439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4468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3780</v>
      </c>
      <c r="F73" t="s">
        <v>3781</v>
      </c>
      <c r="G73" t="s">
        <v>3782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4468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4362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4010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3793</v>
      </c>
      <c r="F84" t="s">
        <v>3781</v>
      </c>
      <c r="G84" t="s">
        <v>3794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3749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3788</v>
      </c>
      <c r="F95" t="s">
        <v>3781</v>
      </c>
      <c r="G95" t="s">
        <v>3789</v>
      </c>
      <c r="H95" s="194">
        <f>SUMIF(주문_리스트!C:C,거래처!B95,주문_리스트!K:K)+SUMIF(주문_리스트!C:C,거래처!B95,주문_리스트!L:L)-715000</f>
        <v>0</v>
      </c>
      <c r="J95" t="s">
        <v>4135</v>
      </c>
    </row>
    <row r="96" spans="1:11" x14ac:dyDescent="0.3">
      <c r="A96" s="47">
        <v>95</v>
      </c>
      <c r="B96" t="s">
        <v>1346</v>
      </c>
      <c r="C96" t="s">
        <v>3585</v>
      </c>
      <c r="E96" t="s">
        <v>3586</v>
      </c>
      <c r="F96" t="s">
        <v>963</v>
      </c>
      <c r="G96" t="s">
        <v>3587</v>
      </c>
      <c r="H96" s="194">
        <f>SUMIF(주문_리스트!C:C,거래처!B96,주문_리스트!K:K)+SUMIF(주문_리스트!C:C,거래처!B96,주문_리스트!L:L)</f>
        <v>0</v>
      </c>
      <c r="J96" t="s">
        <v>4314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2436500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4261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4010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3934</v>
      </c>
      <c r="H102" s="194">
        <f>SUMIF(주문_리스트!C:C,거래처!B102,주문_리스트!K:K)+SUMIF(주문_리스트!C:C,거래처!B102,주문_리스트!L:L)</f>
        <v>0</v>
      </c>
      <c r="J102" t="s">
        <v>3886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1550000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4029</v>
      </c>
      <c r="C115" t="s">
        <v>4030</v>
      </c>
      <c r="E115" t="s">
        <v>4031</v>
      </c>
      <c r="F115" t="s">
        <v>4040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3925</v>
      </c>
    </row>
    <row r="119" spans="1:10" x14ac:dyDescent="0.3">
      <c r="A119" s="47">
        <v>118</v>
      </c>
      <c r="B119" t="s">
        <v>4279</v>
      </c>
      <c r="C119" t="s">
        <v>4280</v>
      </c>
      <c r="E119" t="s">
        <v>4281</v>
      </c>
      <c r="F119" t="s">
        <v>4282</v>
      </c>
      <c r="G119" t="s">
        <v>4283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1320000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4360</v>
      </c>
      <c r="G129" t="s">
        <v>4361</v>
      </c>
      <c r="H129" s="194">
        <f>SUMIF(주문_리스트!C:C,거래처!B129,주문_리스트!K:K)+SUMIF(주문_리스트!C:C,거래처!B129,주문_리스트!L:L)</f>
        <v>0</v>
      </c>
      <c r="I129" s="52" t="s">
        <v>4362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3607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4309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3783</v>
      </c>
      <c r="F148" t="s">
        <v>3784</v>
      </c>
      <c r="G148" t="s">
        <v>3785</v>
      </c>
      <c r="H148" s="194">
        <f>SUMIF(주문_리스트!C:C,거래처!B148,주문_리스트!K:K)+SUMIF(주문_리스트!C:C,거래처!B148,주문_리스트!L:L)</f>
        <v>0</v>
      </c>
      <c r="K148" t="s">
        <v>4010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3749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4311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4139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4010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3726</v>
      </c>
      <c r="C176" t="s">
        <v>3727</v>
      </c>
      <c r="E176" t="s">
        <v>3728</v>
      </c>
      <c r="F176" t="s">
        <v>3729</v>
      </c>
      <c r="G176" t="s">
        <v>3728</v>
      </c>
      <c r="H176" s="194">
        <f>SUMIF(주문_리스트!C:C,거래처!B176,주문_리스트!K:K)+SUMIF(주문_리스트!C:C,거래처!B176,주문_리스트!L:L)</f>
        <v>0</v>
      </c>
      <c r="J176" t="s">
        <v>3890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4010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3607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3749</v>
      </c>
    </row>
    <row r="183" spans="1:11" x14ac:dyDescent="0.3">
      <c r="A183" s="47">
        <v>182</v>
      </c>
      <c r="B183" t="s">
        <v>3751</v>
      </c>
      <c r="C183" t="s">
        <v>3752</v>
      </c>
      <c r="E183" t="s">
        <v>3753</v>
      </c>
      <c r="F183" t="s">
        <v>3754</v>
      </c>
      <c r="G183" t="s">
        <v>3755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3563</v>
      </c>
      <c r="C185" t="s">
        <v>3564</v>
      </c>
      <c r="E185" t="s">
        <v>3565</v>
      </c>
      <c r="F185" t="s">
        <v>963</v>
      </c>
      <c r="G185" t="s">
        <v>3566</v>
      </c>
      <c r="H185" s="194">
        <f>SUMIF(주문_리스트!C:C,거래처!B185,주문_리스트!K:K)+SUMIF(주문_리스트!C:C,거래처!B185,주문_리스트!L:L)</f>
        <v>0</v>
      </c>
      <c r="J185" t="s">
        <v>3607</v>
      </c>
    </row>
    <row r="186" spans="1:11" x14ac:dyDescent="0.3">
      <c r="A186" s="47">
        <v>185</v>
      </c>
      <c r="B186" t="s">
        <v>3622</v>
      </c>
      <c r="C186" t="s">
        <v>3623</v>
      </c>
      <c r="E186" t="s">
        <v>3624</v>
      </c>
      <c r="F186" t="s">
        <v>1179</v>
      </c>
      <c r="G186" t="s">
        <v>3621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3713</v>
      </c>
      <c r="C187" t="s">
        <v>3714</v>
      </c>
      <c r="E187" t="s">
        <v>3715</v>
      </c>
      <c r="F187" t="s">
        <v>1179</v>
      </c>
      <c r="G187" t="s">
        <v>3716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3808</v>
      </c>
      <c r="C188" t="s">
        <v>3809</v>
      </c>
      <c r="E188" t="s">
        <v>3810</v>
      </c>
      <c r="F188" t="s">
        <v>1179</v>
      </c>
      <c r="G188" t="s">
        <v>3810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3873</v>
      </c>
      <c r="C189" t="s">
        <v>3874</v>
      </c>
      <c r="E189" t="s">
        <v>3875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3892</v>
      </c>
    </row>
    <row r="190" spans="1:11" x14ac:dyDescent="0.3">
      <c r="A190" s="47">
        <v>189</v>
      </c>
      <c r="B190" t="s">
        <v>3898</v>
      </c>
      <c r="C190" t="s">
        <v>3899</v>
      </c>
      <c r="E190" t="s">
        <v>3900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3915</v>
      </c>
      <c r="C191" t="s">
        <v>3916</v>
      </c>
      <c r="E191" t="s">
        <v>3917</v>
      </c>
      <c r="F191" t="s">
        <v>976</v>
      </c>
      <c r="G191" t="s">
        <v>3918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3929</v>
      </c>
      <c r="C192" t="s">
        <v>3930</v>
      </c>
      <c r="E192" t="s">
        <v>3931</v>
      </c>
      <c r="F192" t="s">
        <v>963</v>
      </c>
      <c r="G192" t="s">
        <v>3932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3954</v>
      </c>
      <c r="C193" t="s">
        <v>3955</v>
      </c>
      <c r="E193" t="s">
        <v>3956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3986</v>
      </c>
      <c r="C194" t="s">
        <v>3987</v>
      </c>
      <c r="E194" t="s">
        <v>3988</v>
      </c>
      <c r="F194" t="s">
        <v>3989</v>
      </c>
      <c r="G194" t="s">
        <v>3990</v>
      </c>
      <c r="H194" s="194">
        <f>SUMIF(주문_리스트!C:C,거래처!B194,주문_리스트!K:K)+SUMIF(주문_리스트!C:C,거래처!B194,주문_리스트!L:L)</f>
        <v>0</v>
      </c>
      <c r="K194" t="s">
        <v>4010</v>
      </c>
    </row>
    <row r="195" spans="1:11" x14ac:dyDescent="0.3">
      <c r="A195" s="47">
        <v>195</v>
      </c>
      <c r="B195" t="s">
        <v>4045</v>
      </c>
      <c r="C195" t="s">
        <v>4046</v>
      </c>
      <c r="E195" t="s">
        <v>4047</v>
      </c>
      <c r="F195" t="s">
        <v>963</v>
      </c>
      <c r="G195" t="s">
        <v>4048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4049</v>
      </c>
      <c r="C196" t="s">
        <v>4050</v>
      </c>
      <c r="E196" t="s">
        <v>4051</v>
      </c>
      <c r="F196" t="s">
        <v>1179</v>
      </c>
      <c r="G196" t="s">
        <v>4052</v>
      </c>
      <c r="H196" s="194">
        <f>SUMIF(주문_리스트!C:C,거래처!B196,주문_리스트!K:K)+SUMIF(주문_리스트!C:C,거래처!B196,주문_리스트!L:L)</f>
        <v>0</v>
      </c>
      <c r="J196" t="s">
        <v>4141</v>
      </c>
    </row>
    <row r="197" spans="1:11" x14ac:dyDescent="0.3">
      <c r="A197" s="47">
        <v>197</v>
      </c>
      <c r="B197" t="s">
        <v>4074</v>
      </c>
      <c r="C197" t="s">
        <v>4075</v>
      </c>
      <c r="E197" t="s">
        <v>4076</v>
      </c>
      <c r="F197" t="s">
        <v>963</v>
      </c>
      <c r="G197" t="s">
        <v>4077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4093</v>
      </c>
      <c r="C198" t="s">
        <v>4094</v>
      </c>
      <c r="E198" t="s">
        <v>4095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4151</v>
      </c>
      <c r="C199" t="s">
        <v>4152</v>
      </c>
      <c r="E199" t="s">
        <v>4153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4200</v>
      </c>
      <c r="C200" t="s">
        <v>4201</v>
      </c>
      <c r="E200" t="s">
        <v>4202</v>
      </c>
      <c r="F200" t="s">
        <v>963</v>
      </c>
      <c r="G200" t="s">
        <v>4203</v>
      </c>
      <c r="H200" s="194">
        <f>SUMIF(주문_리스트!C:C,거래처!B200,주문_리스트!K:K)+SUMIF(주문_리스트!C:C,거래처!B200,주문_리스트!L:L)</f>
        <v>0</v>
      </c>
      <c r="J200" t="s">
        <v>4312</v>
      </c>
    </row>
    <row r="201" spans="1:11" x14ac:dyDescent="0.3">
      <c r="A201" s="47">
        <v>201</v>
      </c>
      <c r="B201" t="s">
        <v>4299</v>
      </c>
      <c r="C201" t="s">
        <v>4300</v>
      </c>
      <c r="E201" t="s">
        <v>4301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4362</v>
      </c>
    </row>
    <row r="202" spans="1:11" x14ac:dyDescent="0.3">
      <c r="A202" s="47">
        <v>202</v>
      </c>
      <c r="B202" t="s">
        <v>4364</v>
      </c>
      <c r="C202" t="s">
        <v>4365</v>
      </c>
      <c r="E202" t="s">
        <v>4366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4415</v>
      </c>
      <c r="C203" t="s">
        <v>4416</v>
      </c>
      <c r="E203" t="s">
        <v>4417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4419</v>
      </c>
      <c r="D204" t="s">
        <v>4420</v>
      </c>
      <c r="E204" t="s">
        <v>4421</v>
      </c>
      <c r="F204" t="s">
        <v>963</v>
      </c>
      <c r="G204" t="s">
        <v>4422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4440</v>
      </c>
      <c r="C205" t="s">
        <v>1039</v>
      </c>
      <c r="E205" t="s">
        <v>4441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4443</v>
      </c>
      <c r="C206" t="s">
        <v>4444</v>
      </c>
      <c r="E206" t="s">
        <v>4445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4447</v>
      </c>
      <c r="C207" t="s">
        <v>4448</v>
      </c>
      <c r="E207" t="s">
        <v>4449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4473</v>
      </c>
      <c r="C208" t="s">
        <v>4474</v>
      </c>
      <c r="E208" t="s">
        <v>4475</v>
      </c>
      <c r="F208" t="s">
        <v>4476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4496</v>
      </c>
      <c r="C209" t="s">
        <v>4497</v>
      </c>
      <c r="E209" t="s">
        <v>4498</v>
      </c>
      <c r="F209" t="s">
        <v>963</v>
      </c>
      <c r="G209" t="s">
        <v>4503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4504</v>
      </c>
      <c r="C210" t="s">
        <v>4505</v>
      </c>
      <c r="E210" t="s">
        <v>4506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-59</v>
      </c>
      <c r="I8"/>
    </row>
    <row r="9" spans="1:11" x14ac:dyDescent="0.3">
      <c r="A9">
        <v>8</v>
      </c>
      <c r="B9">
        <v>2</v>
      </c>
      <c r="C9" s="288" t="s">
        <v>3834</v>
      </c>
      <c r="D9" s="288" t="s">
        <v>1140</v>
      </c>
      <c r="E9" s="288" t="s">
        <v>3834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3979</v>
      </c>
      <c r="D15" s="288" t="s">
        <v>1648</v>
      </c>
      <c r="E15" s="288" t="s">
        <v>3979</v>
      </c>
      <c r="F15" s="52">
        <v>1100000</v>
      </c>
      <c r="H15">
        <v>-7</v>
      </c>
      <c r="I15" s="52" t="s">
        <v>3654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-24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-41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-41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-10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-41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4471</v>
      </c>
      <c r="D85" s="288" t="s">
        <v>2730</v>
      </c>
      <c r="E85" s="288" t="s">
        <v>4471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-76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4145</v>
      </c>
      <c r="D120" s="288" t="s">
        <v>4146</v>
      </c>
      <c r="E120" s="288" t="s">
        <v>4145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4143</v>
      </c>
      <c r="D121" s="288" t="s">
        <v>4144</v>
      </c>
      <c r="E121" s="288" t="s">
        <v>4143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-41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3835</v>
      </c>
      <c r="D139" s="288" t="s">
        <v>2678</v>
      </c>
      <c r="E139" s="288" t="s">
        <v>3835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3567</v>
      </c>
      <c r="D140" s="288" t="s">
        <v>2676</v>
      </c>
      <c r="E140" s="288" t="s">
        <v>3567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3980</v>
      </c>
      <c r="D145" s="288" t="s">
        <v>2204</v>
      </c>
      <c r="E145" s="288" t="s">
        <v>3980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3756</v>
      </c>
      <c r="D148" s="288" t="s">
        <v>2676</v>
      </c>
      <c r="E148" s="288" t="s">
        <v>3756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3568</v>
      </c>
      <c r="D152" s="288" t="s">
        <v>2511</v>
      </c>
      <c r="E152" s="288" t="s">
        <v>3568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4078</v>
      </c>
      <c r="D162" s="288" t="s">
        <v>2265</v>
      </c>
      <c r="E162" s="288" t="s">
        <v>4078</v>
      </c>
      <c r="F162" s="52">
        <v>80000</v>
      </c>
      <c r="G162" s="52">
        <v>45000</v>
      </c>
      <c r="H162">
        <v>-1</v>
      </c>
      <c r="I162" s="52" t="s">
        <v>4079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4043</v>
      </c>
      <c r="D201" s="288" t="s">
        <v>4044</v>
      </c>
      <c r="E201" s="288" t="s">
        <v>4043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4515</v>
      </c>
      <c r="E216" s="288" t="s">
        <v>3561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4514</v>
      </c>
      <c r="D229" s="288" t="s">
        <v>4516</v>
      </c>
      <c r="E229" s="288" t="s">
        <v>4514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3572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3577</v>
      </c>
      <c r="D231" s="288" t="s">
        <v>3578</v>
      </c>
      <c r="E231" s="288" t="s">
        <v>3577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3580</v>
      </c>
      <c r="D232" s="288" t="s">
        <v>3581</v>
      </c>
      <c r="E232" s="288" t="s">
        <v>3580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3582</v>
      </c>
      <c r="D233" s="288" t="s">
        <v>3572</v>
      </c>
      <c r="E233" s="288" t="s">
        <v>3582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3583</v>
      </c>
      <c r="D234" s="288" t="s">
        <v>3584</v>
      </c>
      <c r="E234" s="288" t="s">
        <v>3583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3618</v>
      </c>
      <c r="D235" s="288" t="s">
        <v>3619</v>
      </c>
      <c r="E235" s="288" t="s">
        <v>3618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3815</v>
      </c>
      <c r="D236" s="288" t="s">
        <v>3816</v>
      </c>
      <c r="E236" s="288" t="s">
        <v>3815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3827</v>
      </c>
      <c r="D237" s="288" t="s">
        <v>3827</v>
      </c>
      <c r="E237" s="288" t="s">
        <v>3828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3841</v>
      </c>
      <c r="E238" s="288" t="s">
        <v>3842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3866</v>
      </c>
      <c r="D239" s="288" t="s">
        <v>3867</v>
      </c>
      <c r="E239" s="288" t="s">
        <v>3866</v>
      </c>
    </row>
    <row r="240" spans="1:8" x14ac:dyDescent="0.3">
      <c r="A240">
        <v>243</v>
      </c>
      <c r="B240">
        <v>4</v>
      </c>
      <c r="C240" s="288" t="s">
        <v>3908</v>
      </c>
      <c r="D240" s="288" t="s">
        <v>3909</v>
      </c>
      <c r="E240" s="288" t="s">
        <v>3908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3972</v>
      </c>
      <c r="D245" s="288" t="s">
        <v>3973</v>
      </c>
      <c r="E245" s="288" t="s">
        <v>3972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3995</v>
      </c>
      <c r="D246" s="288" t="s">
        <v>2912</v>
      </c>
      <c r="E246" s="288" t="s">
        <v>3995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3998</v>
      </c>
      <c r="D247" s="288" t="s">
        <v>3999</v>
      </c>
      <c r="E247" s="288" t="s">
        <v>3998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4019</v>
      </c>
      <c r="D248" s="288" t="s">
        <v>4020</v>
      </c>
      <c r="E248" s="288" t="s">
        <v>4019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4037</v>
      </c>
      <c r="D249" s="288" t="s">
        <v>4038</v>
      </c>
      <c r="E249" s="288" t="s">
        <v>4037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4098</v>
      </c>
      <c r="D251" s="288" t="s">
        <v>2912</v>
      </c>
      <c r="E251" s="288" t="s">
        <v>4098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4109</v>
      </c>
      <c r="D252" s="288" t="s">
        <v>4110</v>
      </c>
      <c r="E252" s="288" t="s">
        <v>4109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4169</v>
      </c>
      <c r="D253" s="288" t="s">
        <v>2377</v>
      </c>
      <c r="E253" s="288" t="s">
        <v>4169</v>
      </c>
      <c r="I253" s="52" t="s">
        <v>4170</v>
      </c>
    </row>
    <row r="254" spans="1:9" x14ac:dyDescent="0.3">
      <c r="A254">
        <v>257</v>
      </c>
      <c r="B254">
        <v>3</v>
      </c>
      <c r="C254" s="288" t="s">
        <v>4189</v>
      </c>
      <c r="D254" s="288" t="s">
        <v>3117</v>
      </c>
      <c r="E254" s="288" t="s">
        <v>4189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4253</v>
      </c>
      <c r="D255" s="288" t="s">
        <v>4254</v>
      </c>
      <c r="E255" s="288" t="s">
        <v>4253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4268</v>
      </c>
      <c r="D256" s="288" t="s">
        <v>1203</v>
      </c>
      <c r="E256" s="288" t="s">
        <v>4268</v>
      </c>
      <c r="F256" s="52">
        <v>1200000</v>
      </c>
    </row>
    <row r="257" spans="1:6" x14ac:dyDescent="0.3">
      <c r="A257">
        <v>260</v>
      </c>
      <c r="D257" s="288" t="s">
        <v>4306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4405</v>
      </c>
      <c r="D258" s="288" t="s">
        <v>4406</v>
      </c>
      <c r="E258" s="288" t="s">
        <v>4405</v>
      </c>
    </row>
    <row r="259" spans="1:6" x14ac:dyDescent="0.3">
      <c r="A259">
        <v>262</v>
      </c>
      <c r="B259">
        <v>3</v>
      </c>
      <c r="C259" s="288" t="s">
        <v>4469</v>
      </c>
      <c r="D259" s="288" t="s">
        <v>4470</v>
      </c>
      <c r="E259" s="288" t="s">
        <v>4469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4507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4508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4509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2025-12-03T09:15:06Z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