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89A9264-6A70-496B-A0B4-B53BC8AC47B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택배" sheetId="39" r:id="rId6"/>
    <sheet name="거래명세서_NEW" sheetId="11" r:id="rId7"/>
    <sheet name="거래내역서" sheetId="34" r:id="rId8"/>
    <sheet name="Sheet1" sheetId="26" state="veryHidden" r:id="rId9"/>
    <sheet name="거래처" sheetId="4" r:id="rId10"/>
    <sheet name="Sheet2" sheetId="27" state="veryHidden" r:id="rId11"/>
    <sheet name="temp" sheetId="30" state="veryHidden" r:id="rId12"/>
    <sheet name="주문_리스트" sheetId="18" r:id="rId13"/>
    <sheet name="매출" sheetId="32" state="hidden" r:id="rId14"/>
    <sheet name="제품" sheetId="1" r:id="rId15"/>
    <sheet name="재고" sheetId="5" r:id="rId16"/>
    <sheet name="Sheet3" sheetId="28" state="veryHidden" r:id="rId17"/>
    <sheet name="배송" sheetId="14" state="veryHidden" r:id="rId18"/>
    <sheet name="구분" sheetId="13" state="veryHidden" r:id="rId19"/>
    <sheet name="제품구분" sheetId="10" r:id="rId20"/>
    <sheet name="단위" sheetId="9" state="veryHidden" r:id="rId21"/>
    <sheet name="프로모션" sheetId="12" state="veryHidden" r:id="rId22"/>
    <sheet name="경동택배" sheetId="20" state="veryHidden" r:id="rId23"/>
    <sheet name="Sheet4" sheetId="29" state="veryHidden" r:id="rId24"/>
    <sheet name="로그인 기록" sheetId="23" state="veryHidden" r:id="rId25"/>
    <sheet name="재고관리" sheetId="6" r:id="rId26"/>
    <sheet name="Sheet6" sheetId="40" r:id="rId27"/>
    <sheet name="Sheet5" sheetId="48" r:id="rId28"/>
    <sheet name="Sheet7" sheetId="49" r:id="rId29"/>
    <sheet name="Sheet8" sheetId="5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9" hidden="1">거래처!$A$1:$J$226</definedName>
    <definedName name="_xlnm._FilterDatabase" localSheetId="4" hidden="1">매출관리!$A$8:$P$17</definedName>
    <definedName name="_xlnm._FilterDatabase" localSheetId="15" hidden="1">재고!$A$1:$J$6</definedName>
    <definedName name="_xlnm._FilterDatabase" localSheetId="25" hidden="1">재고관리!$H$4:$R$7</definedName>
    <definedName name="_xlnm._FilterDatabase" localSheetId="2" hidden="1">주문!$A$15:$J$25</definedName>
    <definedName name="_xlnm._FilterDatabase" localSheetId="12" hidden="1">주문_리스트!$A$1:$K$224</definedName>
    <definedName name="_xlnm.Print_Area" localSheetId="6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4" i="4" l="1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8" i="4"/>
  <c r="I59" i="4"/>
  <c r="I55" i="4"/>
  <c r="I53" i="4"/>
  <c r="I52" i="4"/>
  <c r="I51" i="4"/>
  <c r="I50" i="4"/>
  <c r="I44" i="4"/>
  <c r="I40" i="4"/>
  <c r="I39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3" i="33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J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<sst xmlns="http://schemas.openxmlformats.org/spreadsheetml/2006/main" count="3949" uniqueCount="2186">
  <si>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</si>
  <si>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</si>
  <si>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</si>
  <si>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</si>
  <si>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</si>
  <si>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</si>
  <si>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</si>
  <si>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</si>
  <si>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</si>
  <si>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</si>
  <si>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</si>
  <si>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</si>
  <si>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</si>
  <si>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</si>
  <si>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</si>
  <si>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</si>
  <si>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</si>
  <si>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</si>
  <si>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</si>
  <si>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</si>
  <si>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</si>
  <si>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</si>
  <si>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</si>
  <si>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</si>
  <si>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</si>
  <si>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</si>
  <si>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</si>
  <si>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</si>
  <si>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</si>
  <si>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</si>
  <si>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</si>
  <si>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</si>
  <si>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</si>
  <si>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</si>
  <si>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</si>
  <si>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</si>
  <si>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</si>
  <si>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</si>
  <si>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</si>
  <si>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</si>
  <si>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</si>
  <si>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</si>
  <si>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</si>
  <si>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</si>
  <si>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</si>
  <si>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</si>
  <si>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</si>
  <si>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</si>
  <si>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</si>
  <si>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</si>
  <si>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</si>
  <si>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</si>
  <si>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</si>
  <si>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</si>
  <si>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</si>
  <si>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</si>
  <si>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</si>
  <si>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</si>
  <si>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</si>
  <si>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</si>
  <si>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</si>
  <si>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</si>
  <si>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</si>
  <si>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</si>
  <si>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</si>
  <si>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</si>
  <si>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</si>
  <si>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</si>
  <si>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</si>
  <si>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</si>
  <si>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</si>
  <si>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</si>
  <si>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</si>
  <si>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</si>
  <si>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</si>
  <si>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</si>
  <si>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</si>
  <si>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</si>
  <si>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</si>
  <si>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</si>
  <si>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</si>
  <si>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</si>
  <si>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</si>
  <si>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</si>
  <si>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</si>
  <si>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</si>
  <si>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</si>
  <si>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</si>
  <si>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</si>
  <si>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</si>
  <si>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</si>
  <si>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</si>
  <si>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</si>
  <si>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</si>
  <si>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</si>
  <si>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</si>
  <si>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</si>
  <si>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</si>
  <si>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</si>
  <si>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</si>
  <si>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</si>
  <si>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</si>
  <si>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</si>
  <si>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</si>
  <si>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</si>
  <si>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</si>
  <si>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</si>
  <si>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</si>
  <si>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</si>
  <si>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</si>
  <si>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</si>
  <si>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</si>
  <si>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</si>
  <si>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</si>
  <si>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</si>
  <si>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</si>
  <si>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</si>
  <si>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</si>
  <si>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</si>
  <si>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</si>
  <si>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</si>
  <si>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</si>
  <si>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</si>
  <si>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</si>
  <si>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</si>
  <si>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</si>
  <si>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</si>
  <si>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</si>
  <si>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</si>
  <si>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</si>
  <si>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</si>
  <si>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</si>
  <si>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</si>
  <si>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</si>
  <si>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</si>
  <si>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</si>
  <si>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</si>
  <si>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</si>
  <si>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</si>
  <si>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</si>
  <si>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</si>
  <si>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</si>
  <si>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</si>
  <si>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</si>
  <si>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</si>
  <si>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</si>
  <si>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</si>
  <si>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</si>
  <si>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</si>
  <si>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</si>
  <si>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</si>
  <si>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</si>
  <si>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</si>
  <si>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</si>
  <si>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</si>
  <si>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</si>
  <si>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</si>
  <si>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</si>
  <si>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</si>
  <si>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</si>
  <si>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</si>
  <si>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</si>
  <si>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</si>
  <si>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</si>
  <si>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</si>
  <si>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</si>
  <si>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</si>
  <si>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</si>
  <si>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</si>
  <si>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</si>
  <si>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</si>
  <si>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</si>
  <si>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</si>
  <si>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</si>
  <si>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</si>
  <si>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</si>
  <si>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</si>
  <si>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</si>
  <si>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</si>
  <si>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</si>
  <si>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</si>
  <si>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</si>
  <si>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</si>
  <si>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</si>
  <si>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</si>
  <si>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</si>
  <si>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</si>
  <si>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</si>
  <si>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</si>
  <si>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</si>
  <si>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</si>
  <si>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</si>
  <si>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</si>
  <si>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</si>
  <si>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</si>
  <si>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</si>
  <si>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</si>
  <si>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</si>
  <si>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</si>
  <si>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</si>
  <si>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</si>
  <si>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</si>
  <si>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</si>
  <si>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</si>
  <si>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</si>
  <si>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</si>
  <si>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</si>
  <si>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</si>
  <si>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</si>
  <si>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</si>
  <si>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</si>
  <si>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</si>
  <si>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</si>
  <si>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</si>
  <si>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</si>
  <si>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</si>
  <si>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</si>
  <si>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</si>
  <si>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</si>
  <si>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</si>
  <si>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</si>
  <si>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</si>
  <si>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</si>
  <si>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</si>
  <si>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</si>
  <si>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</si>
  <si>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</si>
  <si>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</si>
  <si>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</si>
  <si>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</si>
  <si>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</si>
  <si>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</si>
  <si>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</si>
  <si>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</si>
  <si>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</si>
  <si>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</si>
  <si>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</si>
  <si>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</si>
  <si>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</si>
  <si>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</si>
  <si>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</si>
  <si>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</si>
  <si>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</si>
  <si>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</si>
  <si>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</si>
  <si>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</si>
  <si>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</si>
  <si>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</si>
  <si>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</si>
  <si>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</si>
  <si>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</si>
  <si>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</si>
  <si>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</si>
  <si>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</si>
  <si>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</si>
  <si>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</si>
  <si>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</si>
  <si>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</si>
  <si>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</si>
  <si>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</si>
  <si>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</si>
  <si>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</si>
  <si>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</si>
  <si>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</si>
  <si>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</si>
  <si>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</si>
  <si>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</si>
  <si>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</si>
  <si>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</si>
  <si>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</si>
  <si>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</si>
  <si>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</si>
  <si>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</si>
  <si>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</si>
  <si>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</si>
  <si>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</si>
  <si>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</si>
  <si>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</si>
  <si>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</si>
  <si>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</si>
  <si>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</si>
  <si>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</si>
  <si>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</si>
  <si>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</si>
  <si>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</si>
  <si>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</si>
  <si>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</si>
  <si>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</si>
  <si>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</si>
  <si>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</si>
  <si>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</si>
  <si>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</si>
  <si>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</si>
  <si>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</si>
  <si>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</si>
  <si>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</si>
  <si>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</si>
  <si>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</si>
  <si>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</si>
  <si>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</si>
  <si>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</si>
  <si>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</si>
  <si>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</si>
  <si>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</si>
  <si>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</si>
  <si>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</si>
  <si>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</si>
  <si>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</si>
  <si>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</si>
  <si>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</si>
  <si>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</si>
  <si>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</si>
  <si>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</si>
  <si>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</si>
  <si>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</si>
  <si>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</si>
  <si>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</si>
  <si>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</si>
  <si>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</si>
  <si>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</si>
  <si>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</si>
  <si>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</si>
  <si>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</si>
  <si>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</si>
  <si>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</si>
  <si>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</si>
  <si>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</si>
  <si>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</si>
  <si>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</si>
  <si>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</si>
  <si>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</si>
  <si>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</si>
  <si>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</si>
  <si>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</si>
  <si>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</si>
  <si>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</si>
  <si>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</si>
  <si>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</si>
  <si>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</si>
  <si>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</si>
  <si>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</si>
  <si>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</si>
  <si>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</si>
  <si>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</si>
  <si>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</si>
  <si>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</si>
  <si>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</si>
  <si>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</si>
  <si>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</si>
  <si>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</si>
  <si>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</si>
  <si>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</si>
  <si>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</si>
  <si>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</si>
  <si>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</si>
  <si>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</si>
  <si>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</si>
  <si>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</si>
  <si>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</si>
  <si>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</si>
  <si>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</si>
  <si>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</si>
  <si>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</si>
  <si>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</si>
  <si>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</si>
  <si>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</si>
  <si>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</si>
  <si>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</si>
  <si>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</si>
  <si>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</si>
  <si>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</si>
  <si>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</si>
  <si>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</si>
  <si>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</si>
  <si>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</si>
  <si>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</si>
  <si>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</si>
  <si>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</si>
  <si>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</si>
  <si>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</si>
  <si>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</si>
  <si>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</si>
  <si>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</si>
  <si>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</si>
  <si>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</si>
  <si>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</si>
  <si>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</si>
  <si>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</si>
  <si>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</si>
  <si>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</si>
  <si>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</si>
  <si>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</si>
  <si>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</si>
  <si>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</si>
  <si>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</si>
  <si>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</si>
  <si>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</si>
  <si>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</si>
  <si>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</si>
  <si>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</si>
  <si>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</si>
  <si>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</si>
  <si>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</si>
  <si>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</si>
  <si>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</si>
  <si>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</si>
  <si>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</si>
  <si>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</si>
  <si>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</si>
  <si>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</si>
  <si>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</si>
  <si>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</si>
  <si>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</si>
  <si>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</si>
  <si>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</si>
  <si>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</si>
  <si>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</si>
  <si>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</si>
  <si>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</si>
  <si>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</si>
  <si>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</si>
  <si>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</si>
  <si>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</si>
  <si>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</si>
  <si>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</si>
  <si>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</si>
  <si>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</si>
  <si>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</si>
  <si>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</si>
  <si>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</si>
  <si>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</si>
  <si>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</si>
  <si>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</si>
  <si>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</si>
  <si>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</si>
  <si>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</si>
  <si>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</si>
  <si>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</si>
  <si>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</si>
  <si>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</si>
  <si>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</si>
  <si>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</si>
  <si>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</si>
  <si>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</si>
  <si>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</si>
  <si>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</si>
  <si>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</si>
  <si>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</si>
  <si>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</si>
  <si>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</si>
  <si>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</si>
  <si>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</si>
  <si>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</si>
  <si>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</si>
  <si>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</si>
  <si>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</si>
  <si>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</si>
  <si>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</si>
  <si>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</si>
  <si>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</si>
  <si>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</si>
  <si>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</si>
  <si>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</si>
  <si>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</si>
  <si>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</si>
  <si>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</si>
  <si>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</si>
  <si>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</si>
  <si>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</si>
  <si>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</si>
  <si>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</si>
  <si>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</si>
  <si>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</si>
  <si>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</si>
  <si>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</si>
  <si>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</si>
  <si>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</si>
  <si>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</si>
  <si>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</si>
  <si>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</si>
  <si>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</si>
  <si>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</si>
  <si>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</si>
  <si>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</si>
  <si>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</si>
  <si>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</si>
  <si>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</si>
  <si>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</si>
  <si>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</si>
  <si>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</si>
  <si>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</si>
  <si>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</si>
  <si>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</si>
  <si>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</si>
  <si>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</si>
  <si>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</si>
  <si>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</si>
  <si>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</si>
  <si>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</si>
  <si>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</si>
  <si>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</si>
  <si>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</si>
  <si>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</si>
  <si>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</si>
  <si>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</si>
  <si>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</si>
  <si>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</si>
  <si>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</si>
  <si>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</si>
  <si>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</si>
  <si>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</si>
  <si>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</si>
  <si>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</si>
  <si>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</si>
  <si>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</si>
  <si>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</si>
  <si>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</si>
  <si>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</si>
  <si>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</si>
  <si>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</si>
  <si>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</si>
  <si>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</si>
  <si>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</si>
  <si>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</si>
  <si>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</si>
  <si>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</si>
  <si>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</si>
  <si>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</si>
  <si>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</si>
  <si>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</si>
  <si>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</si>
  <si>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</si>
  <si>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</si>
  <si>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</si>
  <si>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</si>
  <si>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</si>
  <si>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</si>
  <si>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</si>
  <si>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</si>
  <si>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</si>
  <si>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</si>
  <si>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</si>
  <si>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</si>
  <si>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</si>
  <si>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</si>
  <si>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</si>
  <si>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</si>
  <si>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</si>
  <si>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</si>
  <si>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</si>
  <si>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</si>
  <si>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</si>
  <si>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</si>
  <si>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</si>
  <si>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</si>
  <si>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</si>
  <si>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</si>
  <si>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</si>
  <si>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</si>
  <si>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</si>
  <si>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</si>
  <si>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</si>
  <si>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</si>
  <si>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</si>
  <si>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</si>
  <si>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</si>
  <si>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</si>
  <si>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</si>
  <si>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</si>
  <si>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</si>
  <si>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</si>
  <si>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</si>
  <si>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</si>
  <si>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</si>
  <si>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</si>
  <si>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</si>
  <si>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</si>
  <si>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</si>
  <si>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</si>
  <si>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</si>
  <si>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</si>
  <si>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</si>
  <si>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</si>
  <si>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</si>
  <si>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</si>
  <si>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</si>
  <si>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</si>
  <si>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</si>
  <si>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</si>
  <si>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</si>
  <si>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</si>
  <si>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</si>
  <si>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</si>
  <si>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</si>
  <si>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</si>
  <si>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</si>
  <si>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</si>
  <si>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</si>
  <si>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</si>
  <si>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</si>
  <si>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</si>
  <si>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</si>
  <si>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</si>
  <si>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</si>
  <si>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</si>
  <si>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</si>
  <si>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</si>
  <si>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</si>
  <si>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</si>
  <si>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</si>
  <si>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</si>
  <si>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</si>
  <si>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</si>
  <si>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</si>
  <si>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</si>
  <si>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</si>
  <si>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</si>
  <si>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</si>
  <si>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</si>
  <si>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</si>
  <si>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</si>
  <si>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</si>
  <si>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</si>
  <si>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</si>
  <si>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</si>
  <si>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</si>
  <si>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</si>
  <si>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</si>
  <si>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</si>
  <si>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</si>
  <si>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</si>
  <si>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</si>
  <si>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</si>
  <si>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</si>
  <si>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</si>
  <si>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</si>
  <si>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</si>
  <si>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</si>
  <si>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</si>
  <si>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</si>
  <si>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</si>
  <si>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</si>
  <si>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</si>
  <si>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</si>
  <si>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</si>
  <si>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</si>
  <si>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</si>
  <si>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</si>
  <si>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</si>
  <si>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</si>
  <si>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</si>
  <si>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</si>
  <si>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</si>
  <si>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</si>
  <si>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</si>
  <si>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</si>
  <si>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</si>
  <si>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</si>
  <si>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</si>
  <si>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</si>
  <si>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</si>
  <si>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</si>
  <si>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</si>
  <si>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</si>
  <si>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</si>
  <si>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</si>
  <si>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</si>
  <si>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</si>
  <si>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</si>
  <si>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</si>
  <si>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</si>
  <si>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</si>
  <si>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</si>
  <si>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</si>
  <si>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</si>
  <si>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</si>
  <si>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</si>
  <si>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</si>
  <si>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</si>
  <si>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</si>
  <si>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</si>
  <si>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</si>
  <si>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</si>
  <si>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</si>
  <si>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</si>
  <si>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</si>
  <si>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</si>
  <si>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</si>
  <si>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</si>
  <si>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</si>
  <si>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</si>
  <si>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</si>
  <si>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</si>
  <si>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</si>
  <si>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</si>
  <si>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</si>
  <si>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</si>
  <si>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</si>
  <si>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</si>
  <si>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</si>
  <si>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</si>
  <si>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</si>
  <si>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</si>
  <si>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</si>
  <si>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</si>
  <si>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</si>
  <si>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</si>
  <si>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</si>
  <si>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</si>
  <si>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</si>
  <si>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</si>
  <si>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</si>
  <si>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</si>
  <si>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</si>
  <si>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</si>
  <si>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</si>
  <si>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</si>
  <si>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</si>
  <si>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</si>
  <si>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</si>
  <si>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</si>
  <si>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</si>
  <si>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</si>
  <si>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</si>
  <si>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</si>
  <si>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</si>
  <si>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</si>
  <si>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</si>
  <si>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</si>
  <si>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</si>
  <si>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</si>
  <si>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</si>
  <si>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</si>
  <si>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</si>
  <si>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</si>
  <si>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</si>
  <si>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</si>
  <si>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</si>
  <si>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</si>
  <si>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</si>
  <si>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</si>
  <si>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</si>
  <si>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</si>
  <si>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</si>
  <si>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</si>
  <si>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</si>
  <si>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</si>
  <si>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</si>
  <si>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</si>
  <si>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</si>
  <si>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</si>
  <si>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</si>
  <si>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</si>
  <si>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</si>
  <si>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</si>
  <si>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</si>
  <si>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</si>
  <si>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</si>
  <si>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</si>
  <si>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</si>
  <si>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</si>
  <si>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</si>
  <si>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</si>
  <si>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</si>
  <si>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</si>
  <si>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</si>
  <si>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</si>
  <si>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</si>
  <si>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</si>
  <si>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</si>
  <si>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</si>
  <si>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</si>
  <si>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</si>
  <si>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</si>
  <si>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</si>
  <si>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</si>
  <si>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</si>
  <si>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</si>
  <si>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</si>
  <si>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</si>
  <si>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</si>
  <si>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</si>
  <si>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</si>
  <si>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</si>
  <si>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</si>
  <si>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</si>
  <si>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</si>
  <si>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</si>
  <si>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</si>
  <si>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</si>
  <si>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</si>
  <si>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</si>
  <si>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</si>
  <si>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</si>
  <si>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</si>
  <si>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</si>
  <si>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</si>
  <si>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</si>
  <si>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</si>
  <si>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</si>
  <si>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</si>
  <si>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</si>
  <si>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</si>
  <si>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</si>
  <si>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</si>
  <si>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</si>
  <si>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</si>
  <si>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</si>
  <si>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</si>
  <si>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</si>
  <si>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</si>
  <si>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</si>
  <si>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</si>
  <si>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</si>
  <si>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</si>
  <si>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</si>
  <si>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</si>
  <si>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</si>
  <si>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</si>
  <si>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</si>
  <si>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</si>
  <si>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</si>
  <si>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</si>
  <si>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</si>
  <si>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</si>
  <si>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</si>
  <si>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</si>
  <si>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</si>
  <si>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</si>
  <si>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</si>
  <si>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</si>
  <si>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</si>
  <si>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</si>
  <si>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</si>
  <si>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</si>
  <si>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</si>
  <si>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</si>
  <si>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</si>
  <si>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</si>
  <si>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</si>
  <si>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</si>
  <si>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</si>
  <si>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</si>
  <si>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</si>
  <si>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</si>
  <si>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</si>
  <si>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</si>
  <si>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</si>
  <si>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</si>
  <si>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</si>
  <si>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</si>
  <si>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</si>
  <si>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</si>
  <si>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</si>
  <si>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</si>
  <si>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</si>
  <si>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</si>
  <si>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</si>
  <si>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</si>
  <si>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</si>
  <si>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</si>
  <si>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</si>
  <si>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</si>
  <si>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</si>
  <si>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</si>
  <si>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</si>
  <si>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</si>
  <si>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</si>
  <si>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</si>
  <si>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</si>
  <si>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</si>
  <si>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</si>
  <si>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</si>
  <si>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</si>
  <si>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</si>
  <si>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</si>
  <si>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</si>
  <si>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</si>
  <si>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</si>
  <si>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</si>
  <si>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</si>
  <si>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</si>
  <si>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</si>
  <si>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</si>
  <si>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</si>
  <si>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</si>
  <si>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</si>
  <si>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</si>
  <si>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</si>
  <si>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</si>
  <si>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</si>
  <si>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</si>
  <si>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</si>
  <si>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</si>
  <si>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</si>
  <si>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</si>
  <si>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</si>
  <si>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</si>
  <si>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</si>
  <si>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</si>
  <si>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</si>
  <si>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</si>
  <si>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</si>
  <si>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</si>
  <si>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</si>
  <si>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</si>
  <si>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</si>
  <si>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</si>
  <si>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</si>
  <si>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</si>
  <si>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</si>
  <si>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</si>
  <si>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</si>
  <si>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</si>
  <si>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</si>
  <si>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</si>
  <si>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</si>
  <si>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</si>
  <si>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</si>
  <si>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</si>
  <si>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</si>
  <si>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</si>
  <si>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</si>
  <si>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</si>
  <si>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</si>
  <si>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</si>
  <si>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</si>
  <si>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</si>
  <si>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</si>
  <si>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</si>
  <si>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</si>
  <si>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</si>
  <si>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</si>
  <si>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</si>
  <si>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</si>
  <si>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</si>
  <si>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</si>
  <si>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</si>
  <si>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</si>
  <si>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</si>
  <si>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</si>
  <si>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</si>
  <si>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</si>
  <si>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</si>
  <si>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</si>
  <si>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</si>
  <si>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</si>
  <si>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</si>
  <si>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</si>
  <si>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</si>
  <si>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</si>
  <si>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</si>
  <si>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</si>
  <si>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</si>
  <si>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</si>
  <si>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</si>
  <si>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</si>
  <si>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</si>
  <si>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</si>
  <si>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</si>
  <si>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</si>
  <si>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</si>
  <si>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</si>
  <si>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</si>
  <si>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</si>
  <si>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</si>
  <si>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</si>
  <si>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</si>
  <si>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</si>
  <si>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</si>
  <si>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</si>
  <si>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</si>
  <si>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</si>
  <si>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</si>
  <si>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</si>
  <si>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</si>
  <si>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</si>
  <si>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</si>
  <si>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</si>
  <si>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</si>
  <si>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</si>
  <si>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</si>
  <si>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</si>
  <si>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</si>
  <si>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</si>
  <si>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</si>
  <si>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</si>
  <si>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</si>
  <si>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</si>
  <si>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</si>
  <si>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</si>
  <si>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</si>
  <si>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</si>
  <si>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</si>
  <si>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</si>
  <si>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</si>
  <si>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</si>
  <si>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</si>
  <si>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</si>
  <si>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</si>
  <si>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</si>
  <si>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</si>
  <si>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</si>
  <si>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</si>
  <si>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</si>
  <si>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</si>
  <si>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</si>
  <si>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</si>
  <si>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</si>
  <si>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</si>
  <si>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</si>
  <si>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</si>
  <si>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</si>
  <si>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</si>
  <si>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</si>
  <si>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</si>
  <si>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</si>
  <si>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</si>
  <si>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</si>
  <si>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</si>
  <si>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</si>
  <si>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</si>
  <si>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</si>
  <si>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</si>
  <si>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</si>
  <si>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</si>
  <si>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</si>
  <si>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</si>
  <si>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</si>
  <si>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</si>
  <si>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</si>
  <si>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</si>
  <si>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</si>
  <si>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</si>
  <si>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</si>
  <si>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</si>
  <si>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</si>
  <si>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</si>
  <si>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</si>
  <si>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</si>
  <si>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</si>
  <si>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</si>
  <si>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</si>
  <si>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</si>
  <si>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</si>
  <si>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</si>
  <si>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</si>
  <si>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</si>
  <si>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</si>
  <si>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</si>
  <si>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</si>
  <si>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</si>
  <si>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</si>
  <si>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</si>
  <si>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</si>
  <si>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</si>
  <si>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</si>
  <si>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</si>
  <si>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</si>
  <si>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</si>
  <si>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</si>
  <si>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</si>
  <si>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</si>
  <si>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</si>
  <si>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</si>
  <si>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</si>
  <si>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</si>
  <si>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</si>
  <si>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</si>
  <si>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</si>
  <si>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</si>
  <si>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</si>
  <si>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</si>
  <si>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</si>
  <si>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</si>
  <si>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</si>
  <si>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</si>
  <si>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</si>
  <si>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</si>
  <si>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</si>
  <si>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</si>
  <si>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</si>
  <si>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</si>
  <si>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</si>
  <si>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</si>
  <si>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</si>
  <si>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</si>
  <si>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</si>
  <si>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</si>
  <si>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</si>
  <si>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</si>
  <si>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</si>
  <si>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</si>
  <si>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</si>
  <si>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</si>
  <si>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</si>
  <si>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</si>
  <si>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</si>
  <si>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</si>
  <si>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</si>
  <si>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</si>
  <si>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</si>
  <si>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</si>
  <si>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</si>
  <si>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</si>
  <si>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</si>
  <si>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</si>
  <si>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</si>
  <si>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</si>
  <si>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</si>
  <si>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</si>
  <si>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</si>
  <si>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</si>
  <si>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</si>
  <si>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</si>
  <si>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</si>
  <si>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</si>
  <si>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</si>
  <si>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</si>
  <si>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</si>
  <si>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</si>
  <si>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</si>
  <si>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</si>
  <si>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</si>
  <si>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</si>
  <si>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</si>
  <si>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</si>
  <si>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</si>
  <si>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</si>
  <si>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</si>
  <si>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</si>
  <si>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</si>
  <si>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</si>
  <si>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</si>
  <si>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</si>
  <si>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</si>
  <si>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</si>
  <si>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</si>
  <si>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</si>
  <si>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</si>
  <si>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</si>
  <si>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</si>
  <si>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</si>
  <si>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</si>
  <si>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</si>
  <si>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</si>
  <si>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</si>
  <si>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</si>
  <si>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</si>
  <si>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</si>
  <si>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</si>
  <si>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</si>
  <si>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</si>
  <si>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</si>
  <si>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</si>
  <si>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</si>
  <si>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</si>
  <si>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</si>
  <si>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</si>
  <si>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</si>
  <si>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</si>
  <si>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</si>
  <si>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</si>
  <si>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</si>
  <si>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</si>
  <si>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</si>
  <si>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</si>
  <si>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</si>
  <si>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</si>
  <si>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</si>
  <si>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</si>
  <si>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</si>
  <si>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</si>
  <si>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</si>
  <si>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</si>
  <si>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</si>
  <si>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</si>
  <si>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</si>
  <si>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</si>
  <si>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</si>
  <si>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</si>
  <si>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</si>
  <si>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</si>
  <si>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</si>
  <si>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</si>
  <si>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</si>
  <si>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</si>
  <si>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</si>
  <si>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</si>
  <si>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</si>
  <si>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</si>
  <si>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</si>
  <si>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</si>
  <si>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</si>
  <si>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</si>
  <si>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</si>
  <si>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</si>
  <si>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</si>
  <si>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</si>
  <si>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</si>
  <si>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</si>
  <si>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</si>
  <si>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</si>
  <si>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</si>
  <si>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</si>
  <si>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</si>
  <si>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</si>
  <si>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</si>
  <si>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</si>
  <si>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</si>
  <si>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</si>
  <si>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</si>
  <si>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</si>
  <si>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</si>
  <si>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</si>
  <si>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</si>
  <si>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</si>
  <si>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</si>
  <si>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</si>
  <si>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</si>
  <si>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</si>
  <si>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</si>
  <si>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</si>
  <si>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</si>
  <si>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</si>
  <si>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</si>
  <si>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</si>
  <si>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</si>
  <si>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</si>
  <si>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</si>
  <si>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</si>
  <si>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</si>
  <si>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</si>
  <si>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</si>
  <si>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</si>
  <si>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</si>
  <si>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</si>
  <si>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</si>
  <si>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</si>
  <si>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</si>
  <si>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</si>
  <si>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</si>
  <si>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</si>
  <si>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</si>
  <si>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</si>
  <si>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</si>
  <si>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</si>
  <si>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</si>
  <si>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</si>
  <si>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</si>
  <si>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</si>
  <si>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</si>
  <si>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</si>
  <si>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</si>
  <si>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</si>
  <si>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</si>
  <si>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</si>
  <si>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</si>
  <si>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</si>
  <si>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</si>
  <si>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</si>
  <si>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</si>
  <si>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</si>
  <si>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</si>
  <si>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</si>
  <si>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</si>
  <si>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</si>
  <si>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</si>
  <si>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</si>
  <si>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</si>
  <si>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</si>
  <si>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</si>
  <si>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</si>
  <si>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</si>
  <si>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</si>
  <si>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</si>
  <si>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</si>
  <si>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</si>
  <si>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</si>
  <si>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</si>
  <si>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</si>
  <si>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</si>
  <si>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</si>
  <si>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</si>
  <si>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</si>
  <si>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</si>
  <si>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</si>
  <si>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</si>
  <si>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</si>
  <si>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</si>
  <si>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</si>
  <si>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</si>
  <si>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</si>
  <si>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</si>
  <si>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</si>
  <si>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</si>
  <si>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</si>
  <si>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</si>
  <si>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</si>
  <si>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</si>
  <si>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</si>
  <si>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</si>
  <si>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</si>
  <si>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</si>
  <si>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</si>
  <si>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</si>
  <si>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</si>
  <si>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</si>
  <si>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</si>
  <si>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</si>
  <si>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</si>
  <si>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</si>
  <si>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</si>
  <si>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</si>
  <si>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</si>
  <si>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</si>
  <si>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</si>
  <si>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</si>
  <si>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</si>
  <si>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</si>
  <si>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</si>
  <si>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</si>
  <si>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</si>
  <si>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</si>
  <si>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</si>
  <si>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</si>
  <si>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</si>
  <si>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</si>
  <si>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</si>
  <si>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</si>
  <si>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</si>
  <si>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</si>
  <si>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</si>
  <si>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</si>
  <si>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</si>
  <si>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</si>
  <si>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</si>
  <si>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</si>
  <si>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</si>
  <si>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</si>
  <si>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</si>
  <si>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</si>
  <si>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</si>
  <si>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</si>
  <si>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</si>
  <si>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</si>
  <si>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</si>
  <si>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</si>
  <si>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</si>
  <si>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</si>
  <si>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</si>
  <si>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</si>
  <si>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</si>
  <si>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</si>
  <si>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</si>
  <si>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</si>
  <si>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</si>
  <si>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</si>
  <si>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</si>
  <si>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</si>
  <si>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</si>
  <si>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</si>
  <si>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</si>
  <si>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</si>
  <si>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</si>
  <si>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</si>
  <si>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</si>
  <si>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</si>
  <si>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</si>
  <si>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</si>
  <si>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</si>
  <si>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</si>
  <si>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</si>
  <si>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</si>
  <si>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</si>
  <si>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</si>
  <si>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</si>
  <si>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</si>
  <si>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</si>
  <si>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</si>
  <si>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</si>
  <si>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</si>
  <si>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</si>
  <si>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</si>
  <si>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</si>
  <si>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</si>
  <si>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</si>
  <si>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</si>
  <si>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</si>
  <si>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</si>
  <si>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</si>
  <si>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</si>
  <si>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</si>
  <si>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</si>
  <si>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</si>
  <si>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</si>
  <si>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</si>
  <si>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</si>
  <si>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</si>
  <si>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</si>
  <si>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</si>
  <si>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</si>
  <si>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</si>
  <si>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</si>
  <si>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</si>
  <si>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</si>
  <si>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</si>
  <si>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</si>
  <si>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</si>
  <si>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</si>
  <si>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</si>
  <si>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</si>
  <si>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</si>
  <si>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</si>
  <si>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</si>
  <si>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</si>
  <si>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</si>
  <si>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</si>
  <si>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</si>
  <si>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</si>
  <si>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</si>
  <si>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</si>
  <si>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</si>
  <si>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</si>
  <si>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</si>
  <si>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</si>
  <si>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</si>
  <si>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</si>
  <si>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</si>
  <si>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</si>
  <si>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</si>
  <si>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</si>
  <si>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</si>
  <si>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</si>
  <si>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</si>
  <si>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</si>
  <si>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</si>
  <si>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</si>
  <si>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</si>
  <si>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</si>
  <si>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</si>
  <si>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</si>
  <si>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</si>
  <si>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</si>
  <si>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</si>
  <si>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</si>
  <si>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</si>
  <si>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</si>
  <si>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</si>
  <si>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</si>
  <si>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</si>
  <si>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</si>
  <si>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</si>
  <si>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</si>
  <si>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</si>
  <si>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</si>
  <si>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</si>
  <si>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</si>
  <si>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</si>
  <si>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</si>
  <si>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</si>
  <si>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</si>
  <si>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</si>
  <si>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</si>
  <si>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</si>
  <si>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</si>
  <si>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</si>
  <si>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</si>
  <si>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</si>
  <si>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</si>
  <si>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</si>
  <si>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</si>
  <si>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</si>
  <si>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</si>
  <si>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</si>
  <si>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</si>
  <si>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</si>
  <si>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</si>
  <si>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</si>
  <si>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</si>
  <si>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</si>
  <si>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</si>
  <si>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</si>
  <si>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</si>
  <si>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</si>
  <si>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</si>
  <si>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</si>
  <si>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</si>
  <si>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</si>
  <si>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</si>
  <si>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</si>
  <si>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</si>
  <si>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</si>
  <si>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</si>
  <si>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</si>
  <si>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</si>
  <si>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</si>
  <si>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</si>
  <si>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</si>
  <si>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</si>
  <si>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</si>
  <si>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</si>
  <si>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</si>
  <si>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</si>
  <si>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</si>
  <si>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</si>
  <si>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</si>
  <si>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</si>
  <si>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</si>
  <si>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</si>
  <si>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</si>
  <si>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</si>
  <si>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</si>
  <si>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</si>
  <si>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</si>
  <si>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</si>
  <si>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</si>
  <si>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</si>
  <si>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</si>
  <si>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</si>
  <si>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</si>
  <si>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</si>
  <si>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</si>
  <si>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</si>
  <si>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</si>
  <si>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</si>
  <si>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</si>
  <si>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</si>
  <si>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</si>
  <si>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</si>
  <si>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</si>
  <si>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</si>
  <si>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</si>
  <si>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</si>
  <si>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</si>
  <si>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</si>
  <si>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</si>
  <si>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</si>
  <si>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</si>
  <si>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</si>
  <si>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</si>
  <si>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</si>
  <si>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</si>
  <si>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</si>
  <si>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</si>
  <si>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</si>
  <si>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</si>
  <si>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</si>
  <si>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</si>
  <si>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</si>
  <si>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</si>
  <si>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</si>
  <si>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</si>
  <si>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</si>
  <si>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</si>
  <si>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</si>
  <si>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</si>
  <si>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</si>
  <si>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</si>
  <si>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</si>
  <si>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</si>
  <si>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</si>
  <si>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</si>
  <si>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</si>
  <si>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</si>
  <si>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</si>
  <si>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</si>
  <si>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</si>
  <si>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</si>
  <si>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</si>
  <si>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</si>
  <si>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</si>
  <si>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</si>
  <si>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</si>
  <si>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</si>
  <si>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</si>
  <si>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</si>
  <si>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</si>
  <si>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</si>
  <si>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</si>
  <si>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</si>
  <si>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</si>
  <si>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</si>
  <si>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</si>
  <si>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</si>
  <si>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</si>
  <si>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</si>
  <si>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</si>
  <si>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</si>
  <si>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</si>
  <si>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</si>
  <si>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</si>
  <si>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</si>
  <si>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</si>
  <si>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</si>
  <si>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</si>
  <si>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</si>
  <si>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</si>
  <si>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</si>
  <si>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</si>
  <si>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</si>
  <si>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</si>
  <si>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</si>
  <si>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</si>
  <si>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</si>
  <si>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</si>
  <si>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</si>
  <si>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</si>
  <si>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</si>
  <si>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</si>
  <si>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</si>
  <si>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</si>
  <si>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</si>
  <si>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</si>
  <si>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</si>
  <si>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</si>
  <si>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</si>
  <si>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</si>
  <si>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</si>
  <si>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</si>
  <si>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</si>
  <si>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</si>
  <si>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</si>
  <si>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</si>
  <si>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</si>
  <si>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</si>
  <si>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</si>
  <si>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</si>
  <si>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</si>
  <si>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</si>
  <si>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</si>
  <si>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</si>
  <si>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</si>
  <si>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</si>
  <si>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</si>
  <si>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</si>
  <si>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</si>
  <si>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</si>
  <si>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</si>
  <si>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</si>
  <si>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</si>
  <si>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</si>
  <si>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</si>
  <si>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</si>
  <si>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</si>
  <si>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</si>
  <si>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</si>
  <si>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</si>
  <si>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</si>
  <si>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</si>
  <si>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</si>
  <si>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</si>
  <si>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</si>
  <si>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</si>
  <si>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</si>
  <si>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</si>
  <si>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</si>
  <si>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</si>
  <si>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</si>
  <si>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</si>
  <si>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</si>
  <si>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</si>
  <si>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</si>
  <si>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</si>
  <si>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</si>
  <si>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</si>
  <si>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</si>
  <si>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</si>
  <si>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</si>
  <si>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</si>
  <si>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</si>
  <si>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</si>
  <si>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</si>
  <si>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</si>
  <si>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</si>
  <si>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</si>
  <si>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</si>
  <si>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</si>
  <si>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</si>
  <si>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</si>
  <si>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</si>
  <si>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</si>
  <si>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</si>
  <si>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</si>
  <si>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</si>
  <si>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</si>
  <si>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</si>
  <si>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</si>
  <si>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</si>
  <si>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</si>
  <si>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</si>
  <si>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</si>
  <si>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</si>
  <si>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</si>
  <si>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</si>
  <si>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</si>
  <si>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</si>
  <si>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</si>
  <si>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</si>
  <si>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</si>
  <si>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</si>
  <si>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</si>
  <si>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</si>
  <si>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</si>
  <si>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</si>
  <si>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</si>
  <si>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</si>
  <si>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</si>
  <si>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</si>
  <si>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</si>
  <si>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</si>
  <si>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</si>
  <si>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</si>
  <si>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</si>
  <si>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</si>
  <si>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</si>
  <si>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</si>
  <si>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</si>
  <si>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</si>
  <si>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</si>
  <si>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</si>
  <si>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</si>
  <si>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</si>
  <si>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태경청진동해장국</t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</si>
  <si>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</si>
  <si>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</si>
  <si>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</si>
  <si>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</si>
  <si>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</si>
  <si>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</si>
  <si>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</si>
  <si>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</si>
  <si>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</si>
  <si>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</si>
  <si>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</si>
  <si>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</si>
  <si>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</si>
  <si>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</si>
  <si>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</si>
  <si>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</si>
  <si>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</si>
  <si>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</si>
  <si>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</si>
  <si>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</si>
  <si>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</si>
  <si>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</si>
  <si>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</si>
  <si>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</si>
  <si>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</si>
  <si>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</si>
  <si>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</si>
  <si>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</si>
  <si>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</si>
  <si>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스카이오토 동대구 퀵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</si>
  <si>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</si>
  <si>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</si>
  <si>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</si>
  <si>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</si>
  <si>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</si>
  <si>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</si>
  <si>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</si>
  <si>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</si>
  <si>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</si>
  <si>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</si>
  <si>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</si>
  <si>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</si>
  <si>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</si>
  <si>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</si>
  <si>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</si>
  <si>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</si>
  <si>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</si>
  <si>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</si>
  <si>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</si>
  <si>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</si>
  <si>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</si>
  <si>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</si>
  <si>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</si>
  <si>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</si>
  <si>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</si>
  <si>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</si>
  <si>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</si>
  <si>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제이오토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</si>
  <si>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</si>
  <si>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</si>
  <si>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</si>
  <si>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</si>
  <si>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</si>
  <si>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</si>
  <si>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</si>
  <si>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</si>
  <si>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</si>
  <si>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</si>
  <si>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</si>
  <si>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</si>
  <si>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</si>
  <si>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</si>
  <si>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</si>
  <si>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</si>
  <si>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</si>
  <si>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</si>
  <si>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</si>
  <si>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</si>
  <si>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</si>
  <si>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</si>
  <si>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</si>
  <si>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</si>
  <si>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</si>
  <si>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</si>
  <si>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</si>
  <si>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</si>
  <si>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</si>
  <si>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</si>
  <si>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</si>
  <si>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</si>
  <si>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</si>
  <si>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</si>
  <si>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</si>
  <si>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</si>
  <si>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</si>
  <si>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</si>
  <si>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</si>
  <si>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</si>
  <si>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</si>
  <si>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</si>
  <si>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</si>
  <si>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</si>
  <si>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</si>
  <si>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</si>
  <si>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</si>
  <si>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</si>
  <si>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</si>
  <si>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</si>
  <si>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</si>
  <si>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</si>
  <si>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</si>
  <si>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</si>
  <si>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</si>
  <si>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</si>
  <si>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</si>
  <si>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</si>
  <si>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</si>
  <si>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</si>
  <si>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</si>
  <si>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</si>
  <si>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</si>
  <si>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</si>
  <si>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</si>
  <si>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</si>
  <si>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</si>
  <si>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</si>
  <si>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</si>
  <si>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</si>
  <si>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</si>
  <si>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</si>
  <si>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</si>
  <si>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</si>
  <si>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</si>
  <si>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</si>
  <si>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</si>
  <si>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</si>
  <si>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</si>
  <si>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</si>
  <si>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</si>
  <si>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</si>
  <si>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</si>
  <si>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</si>
  <si>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</si>
  <si>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</si>
  <si>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</si>
  <si>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</si>
  <si>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</si>
  <si>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</si>
  <si>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</si>
  <si>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</si>
  <si>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</si>
  <si>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</si>
  <si>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</si>
  <si>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</si>
  <si>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</si>
  <si>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</si>
  <si>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</si>
  <si>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</si>
  <si>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</si>
  <si>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</si>
  <si>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</si>
  <si>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</si>
  <si>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</si>
  <si>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</si>
  <si>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</si>
  <si>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</si>
  <si>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</si>
  <si>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</si>
  <si>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</si>
  <si>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</si>
  <si>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</si>
  <si>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</si>
  <si>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</si>
  <si>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</si>
  <si>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</si>
  <si>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</si>
  <si>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</si>
  <si>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</si>
  <si>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</si>
  <si>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</si>
  <si>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</si>
  <si>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</si>
  <si>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</si>
  <si>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</si>
  <si>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</si>
  <si>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</si>
  <si>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</si>
  <si>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</si>
  <si>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</si>
  <si>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</si>
  <si>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</si>
  <si>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</si>
  <si>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</si>
  <si>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</si>
  <si>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</si>
  <si>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</si>
  <si>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</si>
  <si>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</si>
  <si>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</si>
  <si>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</si>
  <si>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</si>
  <si>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</si>
  <si>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</si>
  <si>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</si>
  <si>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</si>
  <si>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</si>
  <si>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</si>
  <si>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</si>
  <si>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</si>
  <si>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</si>
  <si>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</si>
  <si>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</si>
  <si>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</si>
  <si>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</si>
  <si>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</si>
  <si>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</si>
  <si>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</si>
  <si>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</si>
  <si>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</si>
  <si>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</si>
  <si>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</si>
  <si>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</si>
  <si>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</si>
  <si>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</si>
  <si>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</si>
  <si>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</si>
  <si>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</si>
  <si>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</si>
  <si>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</si>
  <si>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</si>
  <si>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</si>
  <si>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</si>
  <si>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</si>
  <si>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</si>
  <si>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</si>
  <si>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</si>
  <si>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</si>
  <si>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</si>
  <si>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</si>
  <si>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</si>
  <si>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</si>
  <si>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</si>
  <si>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</si>
  <si>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</si>
  <si>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</si>
  <si>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</si>
  <si>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</si>
  <si>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</si>
  <si>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</si>
  <si>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</si>
  <si>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</si>
  <si>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</si>
  <si>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</si>
  <si>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</si>
  <si>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</si>
  <si>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</si>
  <si>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</si>
  <si>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</si>
  <si>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</si>
  <si>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</si>
  <si>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</si>
  <si>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</si>
  <si>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</si>
  <si>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</si>
  <si>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</si>
  <si>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</si>
  <si>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</si>
  <si>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</si>
  <si>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</si>
  <si>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</si>
  <si>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</si>
  <si>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</si>
  <si>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</si>
  <si>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</si>
  <si>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</si>
  <si>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</si>
  <si>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</si>
  <si>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</si>
  <si>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</si>
  <si>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</si>
  <si>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</si>
  <si>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</si>
  <si>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</si>
  <si>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</si>
  <si>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</si>
  <si>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</si>
  <si>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</si>
  <si>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</si>
  <si>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</si>
  <si>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</si>
  <si>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</si>
  <si>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</si>
  <si>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</si>
  <si>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</si>
  <si>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</si>
  <si>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</si>
  <si>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</si>
  <si>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</si>
  <si>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</si>
  <si>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</si>
  <si>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</si>
  <si>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</si>
  <si>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</si>
  <si>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</si>
  <si>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</si>
  <si>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</si>
  <si>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</si>
  <si>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</si>
  <si>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</si>
  <si>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</si>
  <si>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</si>
  <si>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</si>
  <si>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</si>
  <si>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</si>
  <si>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</si>
  <si>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</si>
  <si>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</si>
  <si>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</si>
  <si>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</si>
  <si>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</si>
  <si>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</si>
  <si>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</si>
  <si>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</si>
  <si>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</si>
  <si>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</si>
  <si>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</si>
  <si>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</si>
  <si>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</si>
  <si>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</si>
  <si>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</si>
  <si>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</si>
  <si>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</si>
  <si>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</si>
  <si>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</si>
  <si>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</si>
  <si>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</si>
  <si>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</si>
  <si>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</si>
  <si>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</si>
  <si>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</si>
  <si>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</si>
  <si>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</si>
  <si>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</si>
  <si>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</si>
  <si>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</si>
  <si>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</si>
  <si>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</si>
  <si>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</si>
  <si>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</si>
  <si>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</si>
  <si>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</si>
  <si>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</si>
  <si>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</si>
  <si>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</si>
  <si>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</si>
  <si>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</si>
  <si>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</si>
  <si>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</si>
  <si>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</si>
  <si>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</si>
  <si>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</si>
  <si>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</si>
  <si>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</si>
  <si>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</si>
  <si>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</si>
  <si>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</si>
  <si>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</si>
  <si>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</si>
  <si>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</si>
  <si>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</si>
  <si>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</si>
  <si>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</si>
  <si>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</si>
  <si>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</si>
  <si>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</si>
  <si>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</si>
  <si>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</si>
  <si>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</si>
  <si>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</si>
  <si>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</si>
  <si>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</si>
  <si>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</si>
  <si>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</si>
  <si>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</si>
  <si>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</si>
  <si>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</si>
  <si>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</si>
  <si>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</si>
  <si>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</si>
  <si>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</si>
  <si>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</si>
  <si>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</si>
  <si>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</si>
  <si>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</si>
  <si>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</si>
  <si>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</si>
  <si>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</si>
  <si>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</si>
  <si>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</si>
  <si>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</si>
  <si>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</si>
  <si>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</si>
  <si>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</si>
  <si>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</si>
  <si>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</si>
  <si>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</si>
  <si>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</si>
  <si>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</si>
  <si>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</si>
  <si>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</si>
  <si>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</si>
  <si>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</si>
  <si>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</si>
  <si>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</si>
  <si>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</si>
  <si>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</si>
  <si>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</si>
  <si>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</si>
  <si>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</si>
  <si>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</si>
  <si>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</si>
  <si>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</si>
  <si>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</si>
  <si>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</si>
  <si>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</si>
  <si>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</si>
  <si>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</si>
  <si>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</si>
  <si>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</si>
  <si>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</si>
  <si>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</si>
  <si>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</si>
  <si>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</si>
  <si>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</si>
  <si>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</si>
  <si>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</si>
  <si>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</si>
  <si>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</si>
  <si>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</si>
  <si>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</si>
  <si>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카카오뱅크 3333181865047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</si>
  <si>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</si>
  <si>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</si>
  <si>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</si>
  <si>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</si>
  <si>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</si>
  <si>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202-04-24</t>
  </si>
  <si>
    <t>삼호미션</t>
  </si>
  <si>
    <t>코리아탑오토샵(대전)_250425_140147.xlsx</t>
  </si>
  <si>
    <t>경남오토미션(창원)_250425_140924.xlsx</t>
  </si>
  <si>
    <t>MSD80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</si>
  <si>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</si>
  <si>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</si>
  <si>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</si>
  <si>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</si>
  <si>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경남 김해시 홍동로 183</t>
    <phoneticPr fontId="2" type="noConversion"/>
  </si>
  <si>
    <t>010-6571-4560</t>
    <phoneticPr fontId="2" type="noConversion"/>
  </si>
  <si>
    <t>김해오토(김해)_250425_183022.xlsx</t>
  </si>
  <si>
    <t>김해오토(김해)_250425_183022.xlsx</t>
    <phoneticPr fontId="2" type="noConversion"/>
  </si>
  <si>
    <t>0AM 마이스터K(울산)</t>
  </si>
  <si>
    <t>코리아탑오토샵(대전)</t>
    <phoneticPr fontId="2" type="noConversion"/>
  </si>
  <si>
    <t>결재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</si>
</sst>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0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horizontal="center" vertical="center"/>
    </xf>
    <xf numFmtId="181" fontId="12" fillId="0" borderId="52" xfId="1" applyNumberFormat="1" applyFont="1" applyBorder="1" applyAlignment="1">
      <alignment horizontal="center" vertical="center"/>
    </xf>
    <xf numFmtId="181" fontId="12" fillId="0" borderId="53" xfId="1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78" fontId="12" fillId="0" borderId="17" xfId="0" applyNumberFormat="1" applyFont="1" applyBorder="1" applyAlignment="1">
      <alignment horizontal="center" vertical="center"/>
    </xf>
    <xf numFmtId="178" fontId="12" fillId="0" borderId="16" xfId="0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78" fontId="12" fillId="0" borderId="15" xfId="0" applyNumberFormat="1" applyFont="1" applyBorder="1" applyAlignment="1">
      <alignment horizontal="center" vertical="center"/>
    </xf>
    <xf numFmtId="178" fontId="12" fillId="0" borderId="14" xfId="0" applyNumberFormat="1" applyFont="1" applyBorder="1" applyAlignment="1">
      <alignment horizontal="center" vertical="center"/>
    </xf>
    <xf numFmtId="178" fontId="12" fillId="0" borderId="18" xfId="0" applyNumberFormat="1" applyFont="1" applyBorder="1" applyAlignment="1">
      <alignment horizontal="center" vertical="center"/>
    </xf>
    <xf numFmtId="178" fontId="12" fillId="0" borderId="11" xfId="0" applyNumberFormat="1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78" fontId="12" fillId="0" borderId="19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266699</xdr:colOff>
      <xdr:row>22</xdr:row>
      <xdr:rowOff>47625</xdr:rowOff>
    </xdr:from>
    <xdr:to>
      <xdr:col>5</xdr:col>
      <xdr:colOff>619124</xdr:colOff>
      <xdr:row>24</xdr:row>
      <xdr:rowOff>85725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55E9FC24-E85B-98BC-B22D-A8299B156B17}"/>
            </a:ext>
          </a:extLst>
        </xdr:cNvPr>
        <xdr:cNvGrpSpPr/>
      </xdr:nvGrpSpPr>
      <xdr:grpSpPr>
        <a:xfrm>
          <a:off x="2324099" y="4657725"/>
          <a:ext cx="1724025" cy="457200"/>
          <a:chOff x="2324099" y="4657725"/>
          <a:chExt cx="1724025" cy="457200"/>
        </a:xfrm>
      </xdr:grpSpPr>
      <xdr:sp macro="[0]!택배비처리_이동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2604064F-E0A8-49FE-A477-86FC8EF9CD9F}"/>
              </a:ext>
            </a:extLst>
          </xdr:cNvPr>
          <xdr:cNvSpPr/>
        </xdr:nvSpPr>
        <xdr:spPr>
          <a:xfrm>
            <a:off x="2324099" y="4657725"/>
            <a:ext cx="1724025" cy="4572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</a:rPr>
              <a:t>택배비</a:t>
            </a:r>
            <a:endParaRPr lang="en-US" altLang="ko-KR" sz="1100">
              <a:solidFill>
                <a:sysClr val="windowText" lastClr="000000"/>
              </a:solidFill>
            </a:endParaRPr>
          </a:p>
        </xdr:txBody>
      </xdr:sp>
      <xdr:pic>
        <xdr:nvPicPr>
          <xdr:cNvPr id="6" name="Graphic 9" descr="Document">
            <a:extLst>
              <a:ext uri="{FF2B5EF4-FFF2-40B4-BE49-F238E27FC236}">
                <a16:creationId xmlns:a16="http://schemas.microsoft.com/office/drawing/2014/main" id="{03041839-6024-41F9-B0D3-84643304B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413026" y="4719510"/>
            <a:ext cx="306625" cy="32051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0280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A12" sqref="A12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1811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F22"/>
  <sheetViews>
    <sheetView workbookViewId="0">
      <selection activeCell="F14" sqref="F14"/>
    </sheetView>
  </sheetViews>
  <sheetFormatPr defaultRowHeight="16.5"/>
  <cols>
    <col min="1" max="1" width="3.375" bestFit="1" customWidth="1"/>
    <col min="2" max="4" width="16" customWidth="1"/>
    <col min="5" max="5" width="20.625" bestFit="1" customWidth="1"/>
  </cols>
  <sheetData>
    <row r="1" spans="1:6">
      <c r="A1" s="214" t="s">
        <v>2</v>
      </c>
      <c r="B1" s="214" t="s">
        <v>14</v>
      </c>
      <c r="C1" s="214" t="s">
        <v>1721</v>
      </c>
      <c r="D1" s="214" t="s">
        <v>1722</v>
      </c>
      <c r="E1" s="214" t="s">
        <v>4</v>
      </c>
      <c r="F1" s="118">
        <v>22</v>
      </c>
    </row>
    <row r="2" spans="1:6">
      <c r="A2">
        <v>1</v>
      </c>
      <c r="B2" s="13">
        <v>45748</v>
      </c>
      <c r="C2" t="s">
        <v>1723</v>
      </c>
      <c r="D2">
        <v>21000</v>
      </c>
    </row>
    <row r="3" spans="1:6">
      <c r="A3">
        <v>2</v>
      </c>
      <c r="B3" s="13">
        <v>45747</v>
      </c>
      <c r="C3" t="s">
        <v>1720</v>
      </c>
      <c r="D3">
        <v>48210</v>
      </c>
    </row>
    <row r="4" spans="1:6">
      <c r="A4">
        <v>3</v>
      </c>
      <c r="B4" s="13">
        <v>45749</v>
      </c>
      <c r="C4" t="s">
        <v>1752</v>
      </c>
      <c r="D4">
        <v>16600</v>
      </c>
      <c r="E4" t="s">
        <v>1753</v>
      </c>
    </row>
    <row r="5" spans="1:6">
      <c r="A5">
        <v>4</v>
      </c>
      <c r="B5" s="13">
        <v>45749</v>
      </c>
      <c r="C5" t="s">
        <v>1756</v>
      </c>
      <c r="D5">
        <v>19500</v>
      </c>
    </row>
    <row r="6" spans="1:6">
      <c r="A6">
        <v>5</v>
      </c>
      <c r="B6" s="13">
        <v>45749</v>
      </c>
      <c r="C6" t="s">
        <v>1752</v>
      </c>
      <c r="D6">
        <v>8000</v>
      </c>
      <c r="E6" t="s">
        <v>1781</v>
      </c>
    </row>
    <row r="7" spans="1:6">
      <c r="A7">
        <v>6</v>
      </c>
      <c r="B7" s="13">
        <v>45750</v>
      </c>
      <c r="C7" t="s">
        <v>1756</v>
      </c>
      <c r="D7">
        <v>22000</v>
      </c>
    </row>
    <row r="8" spans="1:6">
      <c r="A8">
        <v>7</v>
      </c>
      <c r="B8" s="13">
        <v>45751</v>
      </c>
      <c r="C8" t="s">
        <v>1832</v>
      </c>
      <c r="D8">
        <v>7900</v>
      </c>
    </row>
    <row r="9" spans="1:6">
      <c r="A9">
        <v>8</v>
      </c>
      <c r="B9" s="13">
        <v>45751</v>
      </c>
      <c r="C9" t="s">
        <v>1849</v>
      </c>
      <c r="D9">
        <v>5400</v>
      </c>
      <c r="E9" t="s">
        <v>1850</v>
      </c>
    </row>
    <row r="10" spans="1:6">
      <c r="A10">
        <v>9</v>
      </c>
      <c r="B10" s="13">
        <v>45754</v>
      </c>
      <c r="C10" t="s">
        <v>1605</v>
      </c>
      <c r="D10">
        <v>8000</v>
      </c>
      <c r="E10" t="s">
        <v>1892</v>
      </c>
    </row>
    <row r="11" spans="1:6">
      <c r="A11">
        <v>10</v>
      </c>
      <c r="B11" s="13">
        <v>45754</v>
      </c>
      <c r="C11" t="s">
        <v>1756</v>
      </c>
      <c r="D11">
        <v>11000</v>
      </c>
    </row>
    <row r="12" spans="1:6">
      <c r="A12">
        <v>11</v>
      </c>
      <c r="B12" s="13">
        <v>45754</v>
      </c>
      <c r="C12" t="s">
        <v>1720</v>
      </c>
      <c r="D12">
        <v>47970</v>
      </c>
    </row>
    <row r="13" spans="1:6">
      <c r="A13">
        <v>12</v>
      </c>
      <c r="B13" s="13">
        <v>45755</v>
      </c>
      <c r="C13" t="s">
        <v>1849</v>
      </c>
      <c r="D13">
        <v>5400</v>
      </c>
      <c r="E13" t="s">
        <v>1954</v>
      </c>
    </row>
    <row r="14" spans="1:6">
      <c r="A14">
        <v>13</v>
      </c>
      <c r="B14" s="13">
        <v>45756</v>
      </c>
      <c r="C14" t="s">
        <v>1988</v>
      </c>
      <c r="D14">
        <v>44600</v>
      </c>
    </row>
    <row r="15" spans="1:6">
      <c r="A15">
        <v>14</v>
      </c>
      <c r="B15" s="13">
        <v>45756</v>
      </c>
      <c r="C15" t="s">
        <v>1756</v>
      </c>
      <c r="D15">
        <v>11000</v>
      </c>
    </row>
    <row r="16" spans="1:6">
      <c r="A16">
        <v>15</v>
      </c>
      <c r="B16" s="13">
        <v>45758</v>
      </c>
      <c r="C16" t="s">
        <v>1832</v>
      </c>
      <c r="D16">
        <v>7900</v>
      </c>
    </row>
    <row r="17" spans="1:5">
      <c r="A17">
        <v>16</v>
      </c>
      <c r="B17" s="13">
        <v>45762</v>
      </c>
      <c r="C17" t="s">
        <v>1720</v>
      </c>
      <c r="D17">
        <v>47550</v>
      </c>
    </row>
    <row r="18" spans="1:5">
      <c r="A18">
        <v>17</v>
      </c>
      <c r="B18" s="13">
        <v>45762</v>
      </c>
      <c r="C18" t="s">
        <v>1720</v>
      </c>
      <c r="D18">
        <v>5000</v>
      </c>
      <c r="E18" t="s">
        <v>2059</v>
      </c>
    </row>
    <row r="19" spans="1:5">
      <c r="A19">
        <v>18</v>
      </c>
      <c r="B19" s="13">
        <v>45762</v>
      </c>
      <c r="C19" t="s">
        <v>2060</v>
      </c>
      <c r="D19">
        <v>40600</v>
      </c>
    </row>
    <row r="20" spans="1:5">
      <c r="A20">
        <v>19</v>
      </c>
      <c r="B20" s="13">
        <v>45771</v>
      </c>
      <c r="C20" t="s">
        <v>1720</v>
      </c>
      <c r="D20">
        <v>47550</v>
      </c>
    </row>
    <row r="21" spans="1:5">
      <c r="A21">
        <v>20</v>
      </c>
      <c r="B21" s="13">
        <v>45771</v>
      </c>
      <c r="C21" t="s">
        <v>2158</v>
      </c>
      <c r="D21">
        <v>5000</v>
      </c>
      <c r="E21" t="s">
        <v>2059</v>
      </c>
    </row>
    <row r="22" spans="1:5">
      <c r="A22">
        <v>21</v>
      </c>
      <c r="B22" s="13">
        <v>45772</v>
      </c>
      <c r="C22" t="s">
        <v>1605</v>
      </c>
      <c r="D22">
        <v>7000</v>
      </c>
      <c r="E22" t="s">
        <v>2183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1" t="s">
        <v>55</v>
      </c>
      <c r="C4" s="272"/>
      <c r="D4" s="202" t="s">
        <v>59</v>
      </c>
      <c r="E4" s="241"/>
      <c r="F4" s="255"/>
      <c r="H4" s="207"/>
      <c r="I4" s="202" t="s">
        <v>61</v>
      </c>
      <c r="J4" s="262">
        <f>J28</f>
        <v>350000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45772</v>
      </c>
      <c r="D5" s="203" t="s">
        <v>1</v>
      </c>
      <c r="E5" s="242"/>
      <c r="F5" s="255"/>
      <c r="H5" s="197"/>
      <c r="I5" s="210" t="s">
        <v>969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2163</v>
      </c>
      <c r="B6" s="203" t="s">
        <v>55</v>
      </c>
      <c r="C6" s="204" t="s">
        <v>1364</v>
      </c>
      <c r="D6" s="203" t="s">
        <v>0</v>
      </c>
      <c r="E6" s="243"/>
      <c r="F6" s="255"/>
      <c r="H6" s="197"/>
      <c r="I6" s="211" t="s">
        <v>970</v>
      </c>
      <c r="J6" s="213">
        <f>J4+J5</f>
        <v>350000</v>
      </c>
      <c r="K6" s="185"/>
      <c r="L6" s="169"/>
      <c r="M6" s="169"/>
      <c r="N6" s="169"/>
      <c r="O6" s="169"/>
    </row>
    <row r="7" spans="1:18" ht="18" customHeight="1">
      <c r="A7" s="195" t="s">
        <v>2182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2179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2180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/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45772</v>
      </c>
      <c r="C16" s="215"/>
      <c r="D16" s="175" t="s">
        <v>1582</v>
      </c>
      <c r="E16" s="231"/>
      <c r="F16" s="261">
        <v>1</v>
      </c>
      <c r="G16" s="178">
        <v>350000</v>
      </c>
      <c r="H16" s="177"/>
      <c r="I16" s="176"/>
      <c r="J16" s="194">
        <v>350000</v>
      </c>
      <c r="K16" s="185">
        <v>350000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3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4"/>
      <c r="E20" s="232"/>
      <c r="F20" s="177"/>
      <c r="G20" s="259"/>
      <c r="H20" s="177"/>
      <c r="I20" s="176"/>
      <c r="J20" s="193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3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3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3" t="s">
        <v>96</v>
      </c>
      <c r="C28" s="274"/>
      <c r="D28" s="274"/>
      <c r="E28" s="275"/>
      <c r="F28" s="274"/>
      <c r="G28" s="274"/>
      <c r="H28" s="222">
        <f>SUM(H16:H27)</f>
        <v>0</v>
      </c>
      <c r="I28" s="222">
        <f>SUM(I16:I27)</f>
        <v>0</v>
      </c>
      <c r="J28" s="223">
        <f>SUM(J16:J27)</f>
        <v>350000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79" t="s">
        <v>1646</v>
      </c>
      <c r="F6" s="279"/>
      <c r="G6" s="279"/>
      <c r="H6" s="279"/>
      <c r="I6" s="279"/>
      <c r="J6" s="279"/>
      <c r="K6" s="279"/>
    </row>
    <row r="7" spans="5:11"/>
    <row r="8" spans="5:11"/>
    <row r="9" spans="5:11">
      <c r="G9" s="276"/>
      <c r="H9" s="276"/>
      <c r="I9" s="276"/>
      <c r="J9" s="276"/>
    </row>
    <row r="10" spans="5:11" ht="33" customHeight="1">
      <c r="F10" s="145"/>
      <c r="G10" s="277"/>
      <c r="H10" s="278"/>
      <c r="I10" s="278"/>
      <c r="J10" s="278"/>
    </row>
    <row r="11" spans="5:11"/>
    <row r="12" spans="5:11" ht="32.25" customHeight="1">
      <c r="F12" s="146"/>
      <c r="G12" s="277" t="s">
        <v>1649</v>
      </c>
      <c r="H12" s="278"/>
      <c r="I12" s="278"/>
      <c r="J12" s="27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44"/>
  <sheetViews>
    <sheetView topLeftCell="A115" workbookViewId="0">
      <selection activeCell="J138" sqref="J138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45772</v>
      </c>
      <c r="B3" s="110" t="s">
        <v>1195</v>
      </c>
      <c r="C3" s="97">
        <f>SUMIF($B:$B,A3,I:I)</f>
        <v>4327000</v>
      </c>
      <c r="D3" s="142" t="s">
        <v>1181</v>
      </c>
      <c r="E3" s="97">
        <f ca="1">SUMIF($B:$B,TODAY(),E:E)</f>
        <v>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1196</v>
      </c>
      <c r="C4" s="99">
        <f>SUMIFS($I:$I,$B:$B,"&gt;="&amp;DATE(A5,A4,1),$B:$B,"&lt;="&amp;EOMONTH(DATE(A5,A4,1),0))</f>
        <v>80528099.900000006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80528099.900000006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1821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1670</v>
      </c>
      <c r="D9" s="138" t="s">
        <v>1724</v>
      </c>
      <c r="E9" s="87"/>
      <c r="F9" s="268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1670</v>
      </c>
      <c r="D10" s="138" t="s">
        <v>1726</v>
      </c>
      <c r="E10" s="87"/>
      <c r="F10" s="268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1670</v>
      </c>
      <c r="D11" s="138" t="s">
        <v>1724</v>
      </c>
      <c r="E11" s="87"/>
      <c r="F11" s="268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1670</v>
      </c>
      <c r="D12" s="138" t="s">
        <v>1726</v>
      </c>
      <c r="E12" s="87"/>
      <c r="F12" s="268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1670</v>
      </c>
      <c r="D13" s="138" t="s">
        <v>1728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1535</v>
      </c>
      <c r="D14" s="138" t="s">
        <v>1754</v>
      </c>
      <c r="E14" s="87"/>
      <c r="F14" s="268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1627</v>
      </c>
      <c r="D15" s="138" t="s">
        <v>1274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1627</v>
      </c>
      <c r="D16" s="139" t="s">
        <v>1582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1627</v>
      </c>
      <c r="D17" s="138" t="s">
        <v>1757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1485</v>
      </c>
      <c r="D18" s="138" t="s">
        <v>1765</v>
      </c>
      <c r="E18" s="87"/>
      <c r="F18" s="268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1767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1668</v>
      </c>
      <c r="E20" s="87"/>
      <c r="F20" s="268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1788</v>
      </c>
      <c r="D21" s="138" t="s">
        <v>1791</v>
      </c>
      <c r="E21" s="87"/>
      <c r="F21" s="268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1793</v>
      </c>
      <c r="D22" s="138" t="s">
        <v>1794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1627</v>
      </c>
      <c r="D23" s="138" t="s">
        <v>1796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1535</v>
      </c>
      <c r="D24" s="138" t="s">
        <v>1798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1803</v>
      </c>
      <c r="D25" s="138" t="s">
        <v>1806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1808</v>
      </c>
      <c r="D26" s="138" t="s">
        <v>1208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1530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1530</v>
      </c>
      <c r="D28" s="138" t="s">
        <v>1822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1530</v>
      </c>
      <c r="D29" s="138" t="s">
        <v>1823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1530</v>
      </c>
      <c r="D30" s="138" t="s">
        <v>1826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1530</v>
      </c>
      <c r="D31" s="138" t="s">
        <v>1827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1530</v>
      </c>
      <c r="D32" s="138" t="s">
        <v>1828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1627</v>
      </c>
      <c r="D33" s="138" t="s">
        <v>1885</v>
      </c>
      <c r="E33" s="87"/>
      <c r="F33" s="268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1555</v>
      </c>
      <c r="D34" s="139" t="s">
        <v>1833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1861</v>
      </c>
      <c r="D35" s="139" t="s">
        <v>1856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1861</v>
      </c>
      <c r="D36" s="139" t="s">
        <v>1855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1861</v>
      </c>
      <c r="D37" s="139" t="s">
        <v>1841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1861</v>
      </c>
      <c r="D38" s="139" t="s">
        <v>1844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1861</v>
      </c>
      <c r="D39" s="139" t="s">
        <v>1343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1627</v>
      </c>
      <c r="D40" s="139" t="s">
        <v>1885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1673</v>
      </c>
      <c r="D41" s="139" t="s">
        <v>1887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1485</v>
      </c>
      <c r="D42" s="138" t="s">
        <v>1274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1485</v>
      </c>
      <c r="D43" s="138" t="s">
        <v>1582</v>
      </c>
      <c r="E43" s="87"/>
      <c r="F43" s="268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1888</v>
      </c>
      <c r="D44" s="138" t="s">
        <v>1889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1216</v>
      </c>
      <c r="D45" s="138" t="s">
        <v>1279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1216</v>
      </c>
      <c r="D46" s="138" t="s">
        <v>1763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1861</v>
      </c>
      <c r="D47" s="139" t="s">
        <v>1918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1276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1943</v>
      </c>
      <c r="D49" s="139" t="s">
        <v>1947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1943</v>
      </c>
      <c r="D50" s="139" t="s">
        <v>1279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1943</v>
      </c>
      <c r="D51" s="139" t="s">
        <v>1949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1861</v>
      </c>
      <c r="D52" s="139" t="s">
        <v>1337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1861</v>
      </c>
      <c r="D53" s="139" t="s">
        <v>1918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1485</v>
      </c>
      <c r="D54" s="139" t="s">
        <v>1274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1565</v>
      </c>
      <c r="D55" s="139" t="s">
        <v>1953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1535</v>
      </c>
      <c r="D56" s="139" t="s">
        <v>1956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1535</v>
      </c>
      <c r="D57" s="139" t="s">
        <v>1668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1959</v>
      </c>
      <c r="D58" s="139" t="s">
        <v>1765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1856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1963</v>
      </c>
      <c r="D60" s="139" t="s">
        <v>1908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1963</v>
      </c>
      <c r="D61" s="139" t="s">
        <v>1908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1673</v>
      </c>
      <c r="D62" s="139" t="s">
        <v>1279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1966</v>
      </c>
      <c r="D63" s="139" t="s">
        <v>1884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1861</v>
      </c>
      <c r="D64" s="139" t="s">
        <v>1337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1861</v>
      </c>
      <c r="D65" s="139" t="s">
        <v>1986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1861</v>
      </c>
      <c r="D66" s="139" t="s">
        <v>1949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1627</v>
      </c>
      <c r="D67" s="139" t="s">
        <v>1885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1544</v>
      </c>
      <c r="D68" s="139" t="s">
        <v>1885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1959</v>
      </c>
      <c r="D69" s="139" t="s">
        <v>1279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1555</v>
      </c>
      <c r="D70" s="139" t="s">
        <v>2008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2004</v>
      </c>
      <c r="D71" s="139" t="s">
        <v>2010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1274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1582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1670</v>
      </c>
      <c r="D74" s="139" t="s">
        <v>1274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1844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1856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1949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1986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2018</v>
      </c>
      <c r="D79" s="139" t="s">
        <v>2021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1216</v>
      </c>
      <c r="D80" s="139" t="s">
        <v>2026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1276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2035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1763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1963</v>
      </c>
      <c r="D84" s="139" t="s">
        <v>2037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2039</v>
      </c>
      <c r="D85" s="139" t="s">
        <v>2040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2045</v>
      </c>
      <c r="D86" s="139" t="s">
        <v>1224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2045</v>
      </c>
      <c r="D87" s="139" t="s">
        <v>2047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2048</v>
      </c>
      <c r="D88" s="139" t="s">
        <v>1224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2048</v>
      </c>
      <c r="D89" s="139" t="s">
        <v>2050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2054</v>
      </c>
      <c r="D90" s="139" t="s">
        <v>1884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1861</v>
      </c>
      <c r="D91" s="139" t="s">
        <v>2052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1803</v>
      </c>
      <c r="D92" s="139" t="s">
        <v>1767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1963</v>
      </c>
      <c r="D93" s="139" t="s">
        <v>1908</v>
      </c>
      <c r="E93" s="92">
        <v>45000</v>
      </c>
      <c r="F93" s="88">
        <v>65000</v>
      </c>
      <c r="G93" s="148">
        <v>1</v>
      </c>
      <c r="I93" s="88">
        <v>65000</v>
      </c>
      <c r="L93" s="148"/>
    </row>
    <row r="94" spans="1:12" ht="18" customHeight="1">
      <c r="A94" s="90">
        <v>204</v>
      </c>
      <c r="B94" s="114">
        <v>45762</v>
      </c>
      <c r="C94" s="91" t="s">
        <v>1963</v>
      </c>
      <c r="D94" s="139" t="s">
        <v>1908</v>
      </c>
      <c r="E94" s="92">
        <v>11200</v>
      </c>
      <c r="F94" s="88">
        <v>25000</v>
      </c>
      <c r="G94" s="148">
        <v>1</v>
      </c>
      <c r="I94" s="88">
        <v>25000</v>
      </c>
      <c r="L94" s="148"/>
    </row>
    <row r="95" spans="1:12" ht="18" customHeight="1">
      <c r="A95" s="90">
        <v>205</v>
      </c>
      <c r="B95" s="114">
        <v>45763</v>
      </c>
      <c r="C95" s="91" t="s">
        <v>2071</v>
      </c>
      <c r="D95" s="139" t="s">
        <v>2074</v>
      </c>
      <c r="F95" s="88">
        <v>250000</v>
      </c>
      <c r="G95" s="148">
        <v>1</v>
      </c>
      <c r="I95" s="88">
        <v>250000</v>
      </c>
      <c r="L95" s="148"/>
    </row>
    <row r="96" spans="1:12" ht="18" customHeight="1">
      <c r="A96" s="90">
        <v>206</v>
      </c>
      <c r="B96" s="114">
        <v>45763</v>
      </c>
      <c r="C96" s="91" t="s">
        <v>2076</v>
      </c>
      <c r="D96" s="139" t="s">
        <v>1274</v>
      </c>
      <c r="F96" s="88">
        <v>1200000</v>
      </c>
      <c r="G96" s="148">
        <v>1</v>
      </c>
      <c r="I96" s="88">
        <v>1200000</v>
      </c>
      <c r="L96" s="148"/>
    </row>
    <row r="97" spans="1:13" ht="18" customHeight="1">
      <c r="A97" s="90">
        <v>207</v>
      </c>
      <c r="B97" s="114">
        <v>45763</v>
      </c>
      <c r="C97" s="91" t="s">
        <v>990</v>
      </c>
      <c r="D97" s="139" t="s">
        <v>1274</v>
      </c>
      <c r="F97" s="88">
        <v>1300000</v>
      </c>
      <c r="G97" s="148">
        <v>1</v>
      </c>
      <c r="I97" s="88">
        <v>1300000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1274</v>
      </c>
      <c r="F98" s="88">
        <v>650000</v>
      </c>
      <c r="G98" s="148">
        <v>1</v>
      </c>
      <c r="I98" s="88">
        <v>650000</v>
      </c>
      <c r="L98" s="148"/>
    </row>
    <row r="99" spans="1:13" ht="18" customHeight="1">
      <c r="A99" s="90">
        <v>209</v>
      </c>
      <c r="B99" s="114">
        <v>45763</v>
      </c>
      <c r="C99" s="91" t="s">
        <v>1692</v>
      </c>
      <c r="D99" s="139" t="s">
        <v>1279</v>
      </c>
      <c r="E99" s="92">
        <v>480000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210</v>
      </c>
      <c r="B100" s="114">
        <v>45763</v>
      </c>
      <c r="C100" s="91" t="s">
        <v>1673</v>
      </c>
      <c r="D100" s="139" t="s">
        <v>2084</v>
      </c>
      <c r="E100" s="92">
        <v>13000</v>
      </c>
      <c r="F100" s="88">
        <v>20000</v>
      </c>
      <c r="G100" s="148">
        <v>1</v>
      </c>
      <c r="H100" s="159">
        <v>2000</v>
      </c>
      <c r="I100" s="88">
        <v>20000</v>
      </c>
      <c r="L100" s="148"/>
    </row>
    <row r="101" spans="1:13" ht="18" customHeight="1">
      <c r="A101" s="90">
        <v>211</v>
      </c>
      <c r="B101" s="114">
        <v>45764</v>
      </c>
      <c r="C101" s="91" t="s">
        <v>1485</v>
      </c>
      <c r="D101" s="139" t="s">
        <v>2101</v>
      </c>
      <c r="F101" s="88">
        <v>1000000</v>
      </c>
      <c r="G101" s="148">
        <v>1</v>
      </c>
      <c r="I101" s="88">
        <v>1000000</v>
      </c>
      <c r="L101" s="148"/>
    </row>
    <row r="102" spans="1:13" ht="18" customHeight="1">
      <c r="A102" s="90">
        <v>212</v>
      </c>
      <c r="B102" s="114">
        <v>45764</v>
      </c>
      <c r="C102" s="91" t="s">
        <v>1627</v>
      </c>
      <c r="D102" s="139" t="s">
        <v>2104</v>
      </c>
      <c r="F102" s="88">
        <v>2000000</v>
      </c>
      <c r="G102" s="148">
        <v>1</v>
      </c>
      <c r="I102" s="88">
        <v>2000000</v>
      </c>
      <c r="L102" s="148"/>
    </row>
    <row r="103" spans="1:13" ht="18" customHeight="1">
      <c r="A103" s="90">
        <v>213</v>
      </c>
      <c r="B103" s="114">
        <v>45764</v>
      </c>
      <c r="C103" s="91" t="s">
        <v>1528</v>
      </c>
      <c r="D103" s="139" t="s">
        <v>1209</v>
      </c>
      <c r="F103" s="88">
        <v>800000</v>
      </c>
      <c r="G103" s="148">
        <v>1</v>
      </c>
      <c r="I103" s="88">
        <v>800000</v>
      </c>
      <c r="L103" s="148"/>
    </row>
    <row r="104" spans="1:13" ht="18" customHeight="1">
      <c r="A104" s="90">
        <v>214</v>
      </c>
      <c r="B104" s="114">
        <v>45765</v>
      </c>
      <c r="C104" s="91" t="s">
        <v>1803</v>
      </c>
      <c r="D104" s="139" t="s">
        <v>1274</v>
      </c>
      <c r="F104" s="88">
        <v>1200000</v>
      </c>
      <c r="G104" s="148">
        <v>1</v>
      </c>
      <c r="H104" s="159">
        <v>120000</v>
      </c>
      <c r="I104" s="88">
        <v>1200000</v>
      </c>
      <c r="L104" s="148"/>
    </row>
    <row r="105" spans="1:13" ht="18" customHeight="1">
      <c r="A105" s="90">
        <v>215</v>
      </c>
      <c r="B105" s="114">
        <v>45765</v>
      </c>
      <c r="C105" s="91" t="s">
        <v>1803</v>
      </c>
      <c r="D105" s="139" t="s">
        <v>1582</v>
      </c>
      <c r="F105" s="88">
        <v>350000</v>
      </c>
      <c r="G105" s="148">
        <v>1</v>
      </c>
      <c r="H105" s="159">
        <v>35000</v>
      </c>
      <c r="I105" s="88">
        <v>350000</v>
      </c>
      <c r="L105" s="148"/>
    </row>
    <row r="106" spans="1:13" ht="18" customHeight="1">
      <c r="A106" s="90">
        <v>216</v>
      </c>
      <c r="B106" s="114">
        <v>45765</v>
      </c>
      <c r="C106" s="91" t="s">
        <v>1861</v>
      </c>
      <c r="D106" s="139" t="s">
        <v>2112</v>
      </c>
      <c r="F106" s="88">
        <v>1200000</v>
      </c>
      <c r="G106" s="148">
        <v>1</v>
      </c>
      <c r="I106" s="88">
        <v>1200000</v>
      </c>
      <c r="L106" s="148"/>
    </row>
    <row r="107" spans="1:13" ht="18" customHeight="1">
      <c r="A107" s="90">
        <v>217</v>
      </c>
      <c r="B107" s="114">
        <v>45765</v>
      </c>
      <c r="C107" s="91" t="s">
        <v>1861</v>
      </c>
      <c r="D107" s="139" t="s">
        <v>1343</v>
      </c>
      <c r="F107" s="88">
        <v>50000</v>
      </c>
      <c r="G107" s="148">
        <v>2</v>
      </c>
      <c r="I107" s="88">
        <v>100000</v>
      </c>
      <c r="L107" s="148"/>
    </row>
    <row r="108" spans="1:13" ht="18" customHeight="1">
      <c r="A108" s="90">
        <v>218</v>
      </c>
      <c r="B108" s="114">
        <v>45765</v>
      </c>
      <c r="C108" s="91" t="s">
        <v>1692</v>
      </c>
      <c r="D108" s="139" t="s">
        <v>1674</v>
      </c>
      <c r="F108" s="88">
        <v>1400000</v>
      </c>
      <c r="G108" s="148">
        <v>1</v>
      </c>
      <c r="I108" s="88">
        <v>1400000</v>
      </c>
      <c r="L108" s="148"/>
    </row>
    <row r="109" spans="1:13" ht="18" customHeight="1">
      <c r="A109" s="90">
        <v>219</v>
      </c>
      <c r="B109" s="114">
        <v>45768</v>
      </c>
      <c r="C109" s="91" t="s">
        <v>2117</v>
      </c>
      <c r="D109" s="139" t="s">
        <v>1949</v>
      </c>
      <c r="E109" s="92">
        <v>16000</v>
      </c>
      <c r="F109" s="88">
        <v>30000</v>
      </c>
      <c r="G109" s="148">
        <v>1</v>
      </c>
      <c r="I109" s="88">
        <v>30000</v>
      </c>
      <c r="L109" s="148"/>
    </row>
    <row r="110" spans="1:13" ht="18" customHeight="1">
      <c r="A110" s="90">
        <v>220</v>
      </c>
      <c r="B110" s="114">
        <v>45768</v>
      </c>
      <c r="C110" s="91" t="s">
        <v>2117</v>
      </c>
      <c r="D110" s="139" t="s">
        <v>1279</v>
      </c>
      <c r="E110" s="92">
        <v>480000</v>
      </c>
      <c r="F110" s="88">
        <v>600000</v>
      </c>
      <c r="G110" s="148">
        <v>1</v>
      </c>
      <c r="I110" s="88">
        <v>600000</v>
      </c>
      <c r="L110" s="148"/>
    </row>
    <row r="111" spans="1:13" ht="18" customHeight="1">
      <c r="A111" s="90">
        <v>221</v>
      </c>
      <c r="B111" s="114">
        <v>45768</v>
      </c>
      <c r="C111" s="91" t="s">
        <v>2117</v>
      </c>
      <c r="D111" s="139" t="s">
        <v>2084</v>
      </c>
      <c r="E111" s="92">
        <v>13000</v>
      </c>
      <c r="F111" s="88">
        <v>20000</v>
      </c>
      <c r="G111" s="148">
        <v>1</v>
      </c>
      <c r="I111" s="88">
        <v>20000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2128</v>
      </c>
      <c r="D112" s="139" t="s">
        <v>2120</v>
      </c>
      <c r="F112" s="88">
        <v>1200000</v>
      </c>
      <c r="G112" s="148">
        <v>1</v>
      </c>
      <c r="I112" s="88">
        <v>1200000</v>
      </c>
      <c r="L112" s="148"/>
    </row>
    <row r="113" spans="1:14" ht="18" customHeight="1">
      <c r="A113" s="90">
        <v>223</v>
      </c>
      <c r="B113" s="114">
        <v>45768</v>
      </c>
      <c r="C113" s="91" t="s">
        <v>2128</v>
      </c>
      <c r="D113" s="139" t="s">
        <v>2121</v>
      </c>
      <c r="F113" s="88">
        <v>1000000</v>
      </c>
      <c r="G113" s="148">
        <v>1</v>
      </c>
      <c r="I113" s="88">
        <v>1000000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1485</v>
      </c>
      <c r="D114" s="139" t="s">
        <v>1885</v>
      </c>
      <c r="F114" s="88">
        <v>1550000</v>
      </c>
      <c r="G114" s="148">
        <v>1</v>
      </c>
      <c r="I114" s="88">
        <v>1550000</v>
      </c>
      <c r="L114" s="148"/>
    </row>
    <row r="115" spans="1:14" ht="18" customHeight="1">
      <c r="A115" s="90">
        <v>225</v>
      </c>
      <c r="B115" s="114">
        <v>45768</v>
      </c>
      <c r="C115" s="91" t="s">
        <v>1485</v>
      </c>
      <c r="D115" s="139" t="s">
        <v>1637</v>
      </c>
      <c r="F115" s="88">
        <v>50000</v>
      </c>
      <c r="G115" s="148">
        <v>1</v>
      </c>
      <c r="I115" s="88">
        <v>50000</v>
      </c>
      <c r="L115" s="148"/>
    </row>
    <row r="116" spans="1:14" ht="18" customHeight="1">
      <c r="A116" s="90">
        <v>226</v>
      </c>
      <c r="B116" s="114">
        <v>45768</v>
      </c>
      <c r="C116" s="91" t="s">
        <v>1673</v>
      </c>
      <c r="D116" s="139" t="s">
        <v>1279</v>
      </c>
      <c r="E116" s="92">
        <v>480000</v>
      </c>
      <c r="F116" s="88">
        <v>499091</v>
      </c>
      <c r="G116" s="148">
        <v>1</v>
      </c>
      <c r="H116" s="159">
        <v>49909.1</v>
      </c>
      <c r="I116" s="88">
        <v>549000.1</v>
      </c>
      <c r="L116" s="148"/>
    </row>
    <row r="117" spans="1:14" ht="18" customHeight="1">
      <c r="A117" s="90">
        <v>227</v>
      </c>
      <c r="B117" s="114">
        <v>45768</v>
      </c>
      <c r="C117" s="91" t="s">
        <v>1670</v>
      </c>
      <c r="D117" s="139" t="s">
        <v>1724</v>
      </c>
      <c r="F117" s="88">
        <v>380000</v>
      </c>
      <c r="G117" s="148">
        <v>1</v>
      </c>
      <c r="H117" s="159">
        <v>38000</v>
      </c>
      <c r="I117" s="88">
        <v>418000</v>
      </c>
      <c r="L117" s="148"/>
    </row>
    <row r="118" spans="1:14" ht="18" customHeight="1">
      <c r="A118" s="90">
        <v>228</v>
      </c>
      <c r="B118" s="114">
        <v>45768</v>
      </c>
      <c r="C118" s="91" t="s">
        <v>1670</v>
      </c>
      <c r="D118" s="139" t="s">
        <v>1767</v>
      </c>
      <c r="F118" s="88">
        <v>1500000</v>
      </c>
      <c r="G118" s="148">
        <v>1</v>
      </c>
      <c r="H118" s="159">
        <v>150000</v>
      </c>
      <c r="I118" s="88">
        <v>1650000</v>
      </c>
      <c r="L118" s="148"/>
    </row>
    <row r="119" spans="1:14" ht="18" customHeight="1">
      <c r="A119" s="90">
        <v>229</v>
      </c>
      <c r="B119" s="114">
        <v>45768</v>
      </c>
      <c r="C119" s="91" t="s">
        <v>1670</v>
      </c>
      <c r="D119" s="139" t="s">
        <v>1668</v>
      </c>
      <c r="E119" s="92">
        <v>33000</v>
      </c>
      <c r="F119" s="88">
        <v>50000</v>
      </c>
      <c r="G119" s="148">
        <v>1</v>
      </c>
      <c r="H119" s="159">
        <v>5000</v>
      </c>
      <c r="I119" s="88">
        <v>55000</v>
      </c>
      <c r="L119" s="148"/>
    </row>
    <row r="120" spans="1:14" ht="18" customHeight="1">
      <c r="A120" s="90">
        <v>230</v>
      </c>
      <c r="B120" s="114">
        <v>45768</v>
      </c>
      <c r="C120" s="91" t="s">
        <v>1861</v>
      </c>
      <c r="D120" s="139" t="s">
        <v>2139</v>
      </c>
      <c r="F120" s="88">
        <v>50000</v>
      </c>
      <c r="G120" s="148">
        <v>1</v>
      </c>
      <c r="I120" s="88">
        <v>50000</v>
      </c>
      <c r="L120" s="148"/>
    </row>
    <row r="121" spans="1:14" ht="18" customHeight="1">
      <c r="A121" s="90">
        <v>231</v>
      </c>
      <c r="B121" s="114">
        <v>45769</v>
      </c>
      <c r="C121" s="91" t="s">
        <v>1535</v>
      </c>
      <c r="D121" s="139" t="s">
        <v>2144</v>
      </c>
      <c r="F121" s="88">
        <v>1800000</v>
      </c>
      <c r="G121" s="148">
        <v>1</v>
      </c>
      <c r="I121" s="88">
        <v>1800000</v>
      </c>
      <c r="L121" s="148"/>
    </row>
    <row r="122" spans="1:14" ht="18" customHeight="1">
      <c r="A122" s="90">
        <v>232</v>
      </c>
      <c r="B122" s="114">
        <v>45769</v>
      </c>
      <c r="C122" s="91" t="s">
        <v>1535</v>
      </c>
      <c r="D122" s="139" t="s">
        <v>1668</v>
      </c>
      <c r="E122" s="92">
        <v>33000</v>
      </c>
      <c r="F122" s="148">
        <v>50000</v>
      </c>
      <c r="G122" s="93">
        <v>1</v>
      </c>
      <c r="I122" s="88">
        <v>50000</v>
      </c>
    </row>
    <row r="123" spans="1:14" ht="18" customHeight="1">
      <c r="A123" s="90">
        <v>233</v>
      </c>
      <c r="B123" s="114">
        <v>45770</v>
      </c>
      <c r="C123" s="91" t="s">
        <v>1692</v>
      </c>
      <c r="D123" s="139" t="s">
        <v>2146</v>
      </c>
      <c r="F123" s="148">
        <v>1600000</v>
      </c>
      <c r="G123" s="93">
        <v>1</v>
      </c>
      <c r="I123" s="88">
        <v>1600000</v>
      </c>
    </row>
    <row r="124" spans="1:14" ht="18" customHeight="1">
      <c r="A124" s="90">
        <v>234</v>
      </c>
      <c r="B124" s="114">
        <v>45770</v>
      </c>
      <c r="C124" s="91" t="s">
        <v>2148</v>
      </c>
      <c r="D124" s="139" t="s">
        <v>2037</v>
      </c>
      <c r="F124" s="148">
        <v>1200000</v>
      </c>
      <c r="G124" s="93">
        <v>1</v>
      </c>
      <c r="I124" s="88">
        <v>1200000</v>
      </c>
    </row>
    <row r="125" spans="1:14" ht="18" customHeight="1">
      <c r="A125" s="90">
        <v>235</v>
      </c>
      <c r="B125" s="114">
        <v>45770</v>
      </c>
      <c r="C125" s="91" t="s">
        <v>2148</v>
      </c>
      <c r="D125" s="139" t="s">
        <v>2152</v>
      </c>
      <c r="F125" s="148">
        <v>600000</v>
      </c>
      <c r="G125" s="93">
        <v>1</v>
      </c>
      <c r="I125" s="88">
        <v>600000</v>
      </c>
    </row>
    <row r="126" spans="1:14" ht="18" customHeight="1">
      <c r="A126" s="90">
        <v>236</v>
      </c>
      <c r="B126" s="114">
        <v>45770</v>
      </c>
      <c r="C126" s="91" t="s">
        <v>2148</v>
      </c>
      <c r="D126" s="139" t="s">
        <v>2153</v>
      </c>
      <c r="F126" s="148">
        <v>600000</v>
      </c>
      <c r="G126" s="93">
        <v>1</v>
      </c>
      <c r="I126" s="88">
        <v>600000</v>
      </c>
    </row>
    <row r="127" spans="1:14" ht="18" customHeight="1">
      <c r="A127" s="90">
        <v>237</v>
      </c>
      <c r="B127" s="114">
        <v>45770</v>
      </c>
      <c r="C127" s="91" t="s">
        <v>2148</v>
      </c>
      <c r="D127" s="139" t="s">
        <v>1279</v>
      </c>
      <c r="E127" s="92">
        <v>480000</v>
      </c>
      <c r="F127" s="148">
        <v>600000</v>
      </c>
      <c r="G127" s="93">
        <v>1</v>
      </c>
      <c r="I127" s="88">
        <v>600000</v>
      </c>
    </row>
    <row r="128" spans="1:14" ht="18" customHeight="1">
      <c r="A128" s="90">
        <v>238</v>
      </c>
      <c r="B128" s="114">
        <v>45770</v>
      </c>
      <c r="C128" s="91" t="s">
        <v>2148</v>
      </c>
      <c r="D128" s="139" t="s">
        <v>1763</v>
      </c>
      <c r="F128" s="148">
        <v>80000</v>
      </c>
      <c r="G128" s="93">
        <v>1</v>
      </c>
      <c r="I128" s="88">
        <v>80000</v>
      </c>
    </row>
    <row r="129" spans="1:10" ht="18" customHeight="1">
      <c r="A129" s="90">
        <v>239</v>
      </c>
      <c r="B129" s="114">
        <v>45770</v>
      </c>
      <c r="C129" s="91" t="s">
        <v>2148</v>
      </c>
      <c r="D129" s="139" t="s">
        <v>1949</v>
      </c>
      <c r="E129" s="92">
        <v>16000</v>
      </c>
      <c r="F129" s="148">
        <v>50000</v>
      </c>
      <c r="G129" s="93">
        <v>1</v>
      </c>
      <c r="I129" s="88">
        <v>50000</v>
      </c>
    </row>
    <row r="130" spans="1:10" ht="18" customHeight="1">
      <c r="A130" s="90">
        <v>240</v>
      </c>
      <c r="B130" s="114">
        <v>45771</v>
      </c>
      <c r="C130" s="91" t="s">
        <v>1642</v>
      </c>
      <c r="D130" s="139" t="s">
        <v>1844</v>
      </c>
      <c r="F130" s="148">
        <v>50000</v>
      </c>
      <c r="G130" s="93">
        <v>10</v>
      </c>
      <c r="H130" s="159">
        <v>50000</v>
      </c>
      <c r="I130" s="88">
        <v>550000</v>
      </c>
    </row>
    <row r="131" spans="1:10" ht="18" customHeight="1">
      <c r="A131" s="90">
        <v>241</v>
      </c>
      <c r="B131" s="114">
        <v>45771</v>
      </c>
      <c r="C131" s="91" t="s">
        <v>1530</v>
      </c>
      <c r="D131" s="139" t="s">
        <v>1856</v>
      </c>
      <c r="E131" s="92">
        <v>85000</v>
      </c>
      <c r="F131" s="148">
        <v>150000</v>
      </c>
      <c r="G131" s="93">
        <v>1</v>
      </c>
      <c r="I131" s="88">
        <v>150000</v>
      </c>
    </row>
    <row r="132" spans="1:10" ht="18" customHeight="1">
      <c r="A132" s="90">
        <v>242</v>
      </c>
      <c r="B132" s="114">
        <v>45771</v>
      </c>
      <c r="C132" s="91" t="s">
        <v>1530</v>
      </c>
      <c r="D132" s="139" t="s">
        <v>2160</v>
      </c>
      <c r="J132" s="88">
        <v>-300000</v>
      </c>
    </row>
    <row r="133" spans="1:10" ht="18" customHeight="1">
      <c r="A133" s="90">
        <v>243</v>
      </c>
      <c r="B133" s="114">
        <v>45771</v>
      </c>
      <c r="C133" s="91" t="s">
        <v>1530</v>
      </c>
      <c r="D133" s="139" t="s">
        <v>2161</v>
      </c>
      <c r="J133" s="88">
        <v>-200000</v>
      </c>
    </row>
    <row r="134" spans="1:10" ht="18" customHeight="1">
      <c r="A134" s="90">
        <v>244</v>
      </c>
      <c r="B134" s="114">
        <v>45772</v>
      </c>
      <c r="C134" s="91" t="s">
        <v>1475</v>
      </c>
      <c r="D134" s="139" t="s">
        <v>1621</v>
      </c>
      <c r="F134" s="148">
        <v>450000</v>
      </c>
      <c r="G134" s="93">
        <v>1</v>
      </c>
      <c r="I134" s="88">
        <v>450000</v>
      </c>
    </row>
    <row r="135" spans="1:10" ht="18" customHeight="1">
      <c r="A135" s="90">
        <v>245</v>
      </c>
      <c r="B135" s="114">
        <v>45772</v>
      </c>
      <c r="C135" s="91" t="s">
        <v>2166</v>
      </c>
      <c r="D135" s="139" t="s">
        <v>2167</v>
      </c>
      <c r="F135" s="148">
        <v>1000000</v>
      </c>
      <c r="G135" s="93">
        <v>1</v>
      </c>
      <c r="H135" s="159">
        <v>100000</v>
      </c>
      <c r="I135" s="88">
        <v>1100000</v>
      </c>
    </row>
    <row r="136" spans="1:10" ht="18" customHeight="1">
      <c r="A136" s="90">
        <v>249</v>
      </c>
      <c r="B136" s="114">
        <v>45772</v>
      </c>
      <c r="C136" s="91" t="s">
        <v>2169</v>
      </c>
      <c r="D136" s="139" t="s">
        <v>1986</v>
      </c>
      <c r="E136" s="92">
        <v>8500</v>
      </c>
      <c r="F136" s="148">
        <v>10000</v>
      </c>
      <c r="G136" s="93">
        <v>5</v>
      </c>
      <c r="I136" s="88">
        <v>50000</v>
      </c>
    </row>
    <row r="137" spans="1:10" ht="18" customHeight="1">
      <c r="A137" s="90">
        <v>250</v>
      </c>
      <c r="B137" s="114">
        <v>45772</v>
      </c>
      <c r="C137" s="91" t="s">
        <v>2169</v>
      </c>
      <c r="D137" s="139" t="s">
        <v>1337</v>
      </c>
      <c r="E137" s="92">
        <v>90000</v>
      </c>
      <c r="F137" s="148">
        <v>130000</v>
      </c>
      <c r="G137" s="93">
        <v>1</v>
      </c>
      <c r="I137" s="88">
        <v>130000</v>
      </c>
    </row>
    <row r="138" spans="1:10" ht="18" customHeight="1">
      <c r="A138" s="90">
        <v>251</v>
      </c>
      <c r="B138" s="114">
        <v>45772</v>
      </c>
      <c r="C138" s="91" t="s">
        <v>2169</v>
      </c>
      <c r="D138" s="139" t="s">
        <v>1279</v>
      </c>
      <c r="E138" s="92">
        <v>480000</v>
      </c>
      <c r="F138" s="148">
        <v>549000</v>
      </c>
      <c r="G138" s="93">
        <v>2</v>
      </c>
      <c r="I138" s="88">
        <v>1098000</v>
      </c>
    </row>
    <row r="139" spans="1:10" ht="18" customHeight="1">
      <c r="A139" s="90">
        <v>252</v>
      </c>
      <c r="B139" s="114">
        <v>45772</v>
      </c>
      <c r="C139" s="91" t="s">
        <v>2117</v>
      </c>
      <c r="D139" s="139" t="s">
        <v>1194</v>
      </c>
      <c r="J139" s="88">
        <v>-650000</v>
      </c>
    </row>
    <row r="140" spans="1:10" ht="18" customHeight="1">
      <c r="A140" s="90">
        <v>253</v>
      </c>
      <c r="B140" s="114">
        <v>45772</v>
      </c>
      <c r="C140" s="91" t="s">
        <v>1535</v>
      </c>
      <c r="D140" s="139" t="s">
        <v>1194</v>
      </c>
      <c r="J140" s="88">
        <v>-1850000</v>
      </c>
    </row>
    <row r="141" spans="1:10" ht="18" customHeight="1">
      <c r="A141" s="90">
        <v>254</v>
      </c>
      <c r="B141" s="114">
        <v>45772</v>
      </c>
      <c r="C141" s="91" t="s">
        <v>1943</v>
      </c>
      <c r="D141" s="139" t="s">
        <v>1279</v>
      </c>
      <c r="E141" s="92">
        <v>480000</v>
      </c>
      <c r="F141" s="148">
        <v>549000</v>
      </c>
      <c r="G141" s="93">
        <v>1</v>
      </c>
      <c r="I141" s="88">
        <v>549000</v>
      </c>
    </row>
    <row r="142" spans="1:10" ht="18" customHeight="1">
      <c r="A142" s="90">
        <v>255</v>
      </c>
      <c r="B142" s="114">
        <v>45772</v>
      </c>
      <c r="C142" s="91" t="s">
        <v>1943</v>
      </c>
      <c r="D142" s="139" t="s">
        <v>2174</v>
      </c>
      <c r="F142" s="148">
        <v>450000</v>
      </c>
      <c r="G142" s="93">
        <v>1</v>
      </c>
      <c r="I142" s="88">
        <v>450000</v>
      </c>
    </row>
    <row r="143" spans="1:10" ht="18" customHeight="1">
      <c r="A143" s="90">
        <v>256</v>
      </c>
      <c r="B143" s="114">
        <v>45772</v>
      </c>
      <c r="C143" s="91" t="s">
        <v>1530</v>
      </c>
      <c r="D143" s="139" t="s">
        <v>2177</v>
      </c>
      <c r="F143" s="148">
        <v>150000</v>
      </c>
      <c r="G143" s="93">
        <v>1</v>
      </c>
      <c r="I143" s="88">
        <v>150000</v>
      </c>
    </row>
    <row r="144" spans="1:10" ht="18" customHeight="1">
      <c r="A144" s="90">
        <v>257</v>
      </c>
      <c r="B144" s="114">
        <v>45772</v>
      </c>
      <c r="C144" s="91" t="s">
        <v>1963</v>
      </c>
      <c r="D144" s="139" t="s">
        <v>1582</v>
      </c>
      <c r="F144" s="148">
        <v>350000</v>
      </c>
      <c r="G144" s="93">
        <v>1</v>
      </c>
      <c r="I144" s="88">
        <v>350000</v>
      </c>
    </row>
  </sheetData>
  <autoFilter ref="A8:P17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33" sqref="B33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1749</v>
      </c>
      <c r="D2" s="52">
        <v>6000</v>
      </c>
      <c r="E2" t="s">
        <v>1750</v>
      </c>
      <c r="F2" t="s">
        <v>1751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1748</v>
      </c>
      <c r="D6" s="52">
        <v>6000</v>
      </c>
    </row>
    <row r="7" spans="1:8">
      <c r="A7">
        <v>2</v>
      </c>
      <c r="B7" s="13">
        <v>45750</v>
      </c>
      <c r="C7" t="s">
        <v>1810</v>
      </c>
      <c r="D7" s="52">
        <v>2000</v>
      </c>
    </row>
    <row r="8" spans="1:8">
      <c r="A8">
        <v>3</v>
      </c>
      <c r="B8" s="13">
        <v>45754</v>
      </c>
      <c r="C8" t="s">
        <v>1934</v>
      </c>
      <c r="D8" s="52">
        <v>4600</v>
      </c>
    </row>
    <row r="9" spans="1:8">
      <c r="A9">
        <v>4</v>
      </c>
      <c r="B9" s="13">
        <v>45755</v>
      </c>
      <c r="C9" t="s">
        <v>1955</v>
      </c>
      <c r="D9" s="52">
        <v>6000</v>
      </c>
    </row>
    <row r="10" spans="1:8">
      <c r="A10">
        <v>5</v>
      </c>
      <c r="B10" s="13">
        <v>45756</v>
      </c>
      <c r="C10" t="s">
        <v>1981</v>
      </c>
      <c r="D10" s="52">
        <v>4500</v>
      </c>
      <c r="E10" t="s">
        <v>1982</v>
      </c>
    </row>
    <row r="11" spans="1:8">
      <c r="A11">
        <v>6</v>
      </c>
      <c r="B11" s="13">
        <v>45756</v>
      </c>
      <c r="C11" t="s">
        <v>1979</v>
      </c>
      <c r="D11" s="52">
        <v>5000</v>
      </c>
      <c r="E11" t="s">
        <v>1980</v>
      </c>
    </row>
    <row r="12" spans="1:8">
      <c r="A12">
        <v>7</v>
      </c>
      <c r="B12" s="13">
        <v>45756</v>
      </c>
      <c r="C12" t="s">
        <v>1983</v>
      </c>
      <c r="D12" s="52">
        <v>7500</v>
      </c>
      <c r="E12" t="s">
        <v>1984</v>
      </c>
    </row>
    <row r="13" spans="1:8">
      <c r="A13">
        <v>8</v>
      </c>
      <c r="B13" s="13">
        <v>45759</v>
      </c>
      <c r="C13" t="s">
        <v>2013</v>
      </c>
      <c r="D13" s="52">
        <v>6000</v>
      </c>
      <c r="E13" t="s">
        <v>2014</v>
      </c>
    </row>
    <row r="14" spans="1:8">
      <c r="A14">
        <v>9</v>
      </c>
      <c r="B14" s="13">
        <v>45762</v>
      </c>
      <c r="C14" t="s">
        <v>1979</v>
      </c>
      <c r="D14" s="52">
        <v>4000</v>
      </c>
      <c r="E14" t="s">
        <v>2061</v>
      </c>
    </row>
    <row r="15" spans="1:8">
      <c r="A15">
        <v>10</v>
      </c>
      <c r="B15" s="13">
        <v>45762</v>
      </c>
      <c r="C15" t="s">
        <v>2062</v>
      </c>
      <c r="D15" s="52">
        <v>4000</v>
      </c>
    </row>
    <row r="16" spans="1:8">
      <c r="A16">
        <v>11</v>
      </c>
      <c r="B16" s="13">
        <v>45762</v>
      </c>
      <c r="C16" t="s">
        <v>2063</v>
      </c>
      <c r="D16" s="52">
        <v>4000</v>
      </c>
      <c r="E16" t="s">
        <v>1889</v>
      </c>
    </row>
    <row r="17" spans="1:5">
      <c r="A17">
        <v>12</v>
      </c>
      <c r="B17" s="13">
        <v>45763</v>
      </c>
      <c r="C17" t="s">
        <v>2070</v>
      </c>
      <c r="D17" s="52">
        <v>4000</v>
      </c>
    </row>
    <row r="18" spans="1:5">
      <c r="A18">
        <v>13</v>
      </c>
      <c r="B18" s="13">
        <v>45769</v>
      </c>
      <c r="C18" t="s">
        <v>2141</v>
      </c>
      <c r="D18" s="52">
        <v>6000</v>
      </c>
      <c r="E18" t="s">
        <v>2142</v>
      </c>
    </row>
    <row r="19" spans="1:5">
      <c r="A19">
        <v>14</v>
      </c>
      <c r="B19" t="s">
        <v>2170</v>
      </c>
      <c r="C19" t="s">
        <v>1748</v>
      </c>
      <c r="D19" s="52">
        <v>6000</v>
      </c>
    </row>
    <row r="20" spans="1:5">
      <c r="A20">
        <v>15</v>
      </c>
      <c r="B20" s="13">
        <v>45771</v>
      </c>
      <c r="C20" t="s">
        <v>1979</v>
      </c>
      <c r="D20" s="52">
        <v>2000</v>
      </c>
    </row>
    <row r="21" spans="1:5">
      <c r="A21">
        <v>16</v>
      </c>
      <c r="B21" s="13">
        <v>45771</v>
      </c>
      <c r="C21" t="s">
        <v>2171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3"/>
      <c r="B1" s="284"/>
      <c r="C1" s="284"/>
      <c r="D1" s="284"/>
      <c r="E1" s="284"/>
      <c r="F1" s="284"/>
      <c r="G1" s="284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282" t="s">
        <v>1268</v>
      </c>
      <c r="R1" s="282"/>
      <c r="S1" s="280"/>
      <c r="T1" s="280"/>
      <c r="U1" s="281"/>
    </row>
    <row r="2" spans="1:21">
      <c r="A2" s="382" t="s">
        <v>73</v>
      </c>
      <c r="B2" s="317"/>
      <c r="C2" s="379" t="s">
        <v>2164</v>
      </c>
      <c r="D2" s="380"/>
      <c r="E2" s="380"/>
      <c r="F2" s="380"/>
      <c r="G2" s="381"/>
      <c r="H2" s="379" t="s">
        <v>84</v>
      </c>
      <c r="I2" s="380"/>
      <c r="J2" s="380"/>
      <c r="K2" s="380"/>
      <c r="L2" s="380"/>
      <c r="M2" s="380"/>
      <c r="N2" s="380"/>
      <c r="O2" s="381"/>
      <c r="P2" s="315" t="s">
        <v>71</v>
      </c>
      <c r="Q2" s="316"/>
      <c r="R2" s="316"/>
      <c r="S2" s="317"/>
      <c r="T2" s="310">
        <v>45772</v>
      </c>
      <c r="U2" s="311"/>
    </row>
    <row r="3" spans="1:21" ht="24" customHeight="1">
      <c r="A3" s="348" t="s">
        <v>1236</v>
      </c>
      <c r="B3" s="37" t="s">
        <v>67</v>
      </c>
      <c r="C3" s="351" t="s">
        <v>1963</v>
      </c>
      <c r="D3" s="352"/>
      <c r="E3" s="352"/>
      <c r="F3" s="352"/>
      <c r="G3" s="352"/>
      <c r="H3" s="352"/>
      <c r="I3" s="352"/>
      <c r="J3" s="353"/>
      <c r="K3" s="342" t="s">
        <v>1237</v>
      </c>
      <c r="L3" s="37" t="s">
        <v>67</v>
      </c>
      <c r="M3" s="345" t="s">
        <v>973</v>
      </c>
      <c r="N3" s="346"/>
      <c r="O3" s="346"/>
      <c r="P3" s="346"/>
      <c r="Q3" s="346"/>
      <c r="R3" s="346"/>
      <c r="S3" s="346"/>
      <c r="T3" s="346"/>
      <c r="U3" s="347"/>
    </row>
    <row r="4" spans="1:21" ht="24.95" customHeight="1">
      <c r="A4" s="349"/>
      <c r="B4" s="37" t="s">
        <v>69</v>
      </c>
      <c r="C4" s="356"/>
      <c r="D4" s="357"/>
      <c r="E4" s="357"/>
      <c r="F4" s="357"/>
      <c r="G4" s="357"/>
      <c r="H4" s="357"/>
      <c r="I4" s="357"/>
      <c r="J4" s="358"/>
      <c r="K4" s="343"/>
      <c r="L4" s="37" t="s">
        <v>69</v>
      </c>
      <c r="M4" s="306" t="s">
        <v>971</v>
      </c>
      <c r="N4" s="307"/>
      <c r="O4" s="307"/>
      <c r="P4" s="307"/>
      <c r="Q4" s="307"/>
      <c r="R4" s="308"/>
      <c r="S4" s="38" t="s">
        <v>70</v>
      </c>
      <c r="T4" s="354" t="s">
        <v>81</v>
      </c>
      <c r="U4" s="355"/>
    </row>
    <row r="5" spans="1:21" ht="15.75" customHeight="1">
      <c r="A5" s="349"/>
      <c r="B5" s="38" t="s">
        <v>68</v>
      </c>
      <c r="C5" s="306" t="s">
        <v>1081</v>
      </c>
      <c r="D5" s="307"/>
      <c r="E5" s="307"/>
      <c r="F5" s="307"/>
      <c r="G5" s="307"/>
      <c r="H5" s="307"/>
      <c r="I5" s="307"/>
      <c r="J5" s="308"/>
      <c r="K5" s="343"/>
      <c r="L5" s="38" t="s">
        <v>68</v>
      </c>
      <c r="M5" s="306" t="s">
        <v>82</v>
      </c>
      <c r="N5" s="307"/>
      <c r="O5" s="307"/>
      <c r="P5" s="307"/>
      <c r="Q5" s="307"/>
      <c r="R5" s="307"/>
      <c r="S5" s="307"/>
      <c r="T5" s="307"/>
      <c r="U5" s="309"/>
    </row>
    <row r="6" spans="1:21" ht="15.75" customHeight="1">
      <c r="A6" s="350"/>
      <c r="B6" s="38" t="s">
        <v>83</v>
      </c>
      <c r="C6" s="306" t="s">
        <v>1080</v>
      </c>
      <c r="D6" s="307"/>
      <c r="E6" s="307"/>
      <c r="F6" s="307"/>
      <c r="G6" s="307"/>
      <c r="H6" s="307"/>
      <c r="I6" s="307"/>
      <c r="J6" s="308"/>
      <c r="K6" s="344"/>
      <c r="L6" s="38" t="s">
        <v>83</v>
      </c>
      <c r="M6" s="306" t="s">
        <v>74</v>
      </c>
      <c r="N6" s="307"/>
      <c r="O6" s="307"/>
      <c r="P6" s="307"/>
      <c r="Q6" s="307"/>
      <c r="R6" s="308"/>
      <c r="S6" s="38" t="s">
        <v>26</v>
      </c>
      <c r="T6" s="306"/>
      <c r="U6" s="309"/>
    </row>
    <row r="7" spans="1:21" ht="15.75" customHeight="1">
      <c r="A7" s="285" t="s">
        <v>78</v>
      </c>
      <c r="B7" s="286"/>
      <c r="C7" s="286"/>
      <c r="D7" s="286"/>
      <c r="E7" s="303"/>
      <c r="F7" s="302" t="s">
        <v>86</v>
      </c>
      <c r="G7" s="286"/>
      <c r="H7" s="286"/>
      <c r="I7" s="303"/>
      <c r="J7" s="302" t="s">
        <v>75</v>
      </c>
      <c r="K7" s="303"/>
      <c r="L7" s="302" t="s">
        <v>47</v>
      </c>
      <c r="M7" s="286"/>
      <c r="N7" s="286"/>
      <c r="O7" s="286"/>
      <c r="P7" s="303"/>
      <c r="Q7" s="302" t="s">
        <v>76</v>
      </c>
      <c r="R7" s="286"/>
      <c r="S7" s="303"/>
      <c r="T7" s="302" t="s">
        <v>77</v>
      </c>
      <c r="U7" s="326"/>
    </row>
    <row r="8" spans="1:21" ht="15" customHeight="1">
      <c r="A8" s="359" t="s">
        <v>1582</v>
      </c>
      <c r="B8" s="360"/>
      <c r="C8" s="360"/>
      <c r="D8" s="360"/>
      <c r="E8" s="361"/>
      <c r="F8" s="362"/>
      <c r="G8" s="360"/>
      <c r="H8" s="360"/>
      <c r="I8" s="361"/>
      <c r="J8" s="362">
        <v>1</v>
      </c>
      <c r="K8" s="361"/>
      <c r="L8" s="328">
        <v>350000</v>
      </c>
      <c r="M8" s="329"/>
      <c r="N8" s="329"/>
      <c r="O8" s="329"/>
      <c r="P8" s="330"/>
      <c r="Q8" s="328">
        <v>350000</v>
      </c>
      <c r="R8" s="329"/>
      <c r="S8" s="330"/>
      <c r="T8" s="331"/>
      <c r="U8" s="332"/>
    </row>
    <row r="9" spans="1:21" ht="15" customHeight="1">
      <c r="A9" s="333"/>
      <c r="B9" s="334"/>
      <c r="C9" s="334"/>
      <c r="D9" s="334"/>
      <c r="E9" s="335"/>
      <c r="F9" s="336"/>
      <c r="G9" s="334"/>
      <c r="H9" s="334"/>
      <c r="I9" s="335"/>
      <c r="J9" s="336"/>
      <c r="K9" s="335"/>
      <c r="L9" s="337"/>
      <c r="M9" s="338"/>
      <c r="N9" s="338"/>
      <c r="O9" s="338"/>
      <c r="P9" s="339"/>
      <c r="Q9" s="337"/>
      <c r="R9" s="338"/>
      <c r="S9" s="339"/>
      <c r="T9" s="340"/>
      <c r="U9" s="341"/>
    </row>
    <row r="10" spans="1:21" ht="15" customHeight="1">
      <c r="A10" s="333"/>
      <c r="B10" s="334"/>
      <c r="C10" s="334"/>
      <c r="D10" s="334"/>
      <c r="E10" s="335"/>
      <c r="F10" s="336"/>
      <c r="G10" s="334"/>
      <c r="H10" s="334"/>
      <c r="I10" s="335"/>
      <c r="J10" s="336"/>
      <c r="K10" s="335"/>
      <c r="L10" s="337"/>
      <c r="M10" s="338"/>
      <c r="N10" s="338"/>
      <c r="O10" s="338"/>
      <c r="P10" s="339"/>
      <c r="Q10" s="337"/>
      <c r="R10" s="338"/>
      <c r="S10" s="339"/>
      <c r="T10" s="340"/>
      <c r="U10" s="341"/>
    </row>
    <row r="11" spans="1:21" ht="15" customHeight="1">
      <c r="A11" s="333"/>
      <c r="B11" s="334"/>
      <c r="C11" s="334"/>
      <c r="D11" s="334"/>
      <c r="E11" s="335"/>
      <c r="F11" s="336"/>
      <c r="G11" s="334"/>
      <c r="H11" s="334"/>
      <c r="I11" s="335"/>
      <c r="J11" s="336"/>
      <c r="K11" s="335"/>
      <c r="L11" s="337"/>
      <c r="M11" s="338"/>
      <c r="N11" s="338"/>
      <c r="O11" s="338"/>
      <c r="P11" s="339"/>
      <c r="Q11" s="337"/>
      <c r="R11" s="338"/>
      <c r="S11" s="339"/>
      <c r="T11" s="340"/>
      <c r="U11" s="341"/>
    </row>
    <row r="12" spans="1:21" ht="15" customHeight="1">
      <c r="A12" s="333"/>
      <c r="B12" s="334"/>
      <c r="C12" s="334"/>
      <c r="D12" s="334"/>
      <c r="E12" s="335"/>
      <c r="F12" s="336"/>
      <c r="G12" s="334"/>
      <c r="H12" s="334"/>
      <c r="I12" s="335"/>
      <c r="J12" s="336"/>
      <c r="K12" s="335"/>
      <c r="L12" s="337"/>
      <c r="M12" s="338"/>
      <c r="N12" s="338"/>
      <c r="O12" s="338"/>
      <c r="P12" s="339"/>
      <c r="Q12" s="337"/>
      <c r="R12" s="338"/>
      <c r="S12" s="339"/>
      <c r="T12" s="340"/>
      <c r="U12" s="341"/>
    </row>
    <row r="13" spans="1:21" ht="15" customHeight="1">
      <c r="A13" s="333"/>
      <c r="B13" s="334"/>
      <c r="C13" s="334"/>
      <c r="D13" s="334"/>
      <c r="E13" s="335"/>
      <c r="F13" s="336"/>
      <c r="G13" s="334"/>
      <c r="H13" s="334"/>
      <c r="I13" s="335"/>
      <c r="J13" s="336"/>
      <c r="K13" s="335"/>
      <c r="L13" s="337"/>
      <c r="M13" s="338"/>
      <c r="N13" s="338"/>
      <c r="O13" s="338"/>
      <c r="P13" s="339"/>
      <c r="Q13" s="337"/>
      <c r="R13" s="338"/>
      <c r="S13" s="339"/>
      <c r="T13" s="340"/>
      <c r="U13" s="341"/>
    </row>
    <row r="14" spans="1:21" ht="15" customHeight="1">
      <c r="A14" s="333"/>
      <c r="B14" s="334"/>
      <c r="C14" s="334"/>
      <c r="D14" s="334"/>
      <c r="E14" s="335"/>
      <c r="F14" s="336"/>
      <c r="G14" s="334"/>
      <c r="H14" s="334"/>
      <c r="I14" s="335"/>
      <c r="J14" s="336"/>
      <c r="K14" s="335"/>
      <c r="L14" s="337"/>
      <c r="M14" s="338"/>
      <c r="N14" s="338"/>
      <c r="O14" s="338"/>
      <c r="P14" s="339"/>
      <c r="Q14" s="337"/>
      <c r="R14" s="338"/>
      <c r="S14" s="339"/>
      <c r="T14" s="340"/>
      <c r="U14" s="341"/>
    </row>
    <row r="15" spans="1:21" ht="15" customHeight="1">
      <c r="A15" s="333"/>
      <c r="B15" s="334"/>
      <c r="C15" s="334"/>
      <c r="D15" s="334"/>
      <c r="E15" s="335"/>
      <c r="F15" s="336"/>
      <c r="G15" s="334"/>
      <c r="H15" s="334"/>
      <c r="I15" s="335"/>
      <c r="J15" s="336"/>
      <c r="K15" s="335"/>
      <c r="L15" s="337"/>
      <c r="M15" s="338"/>
      <c r="N15" s="338"/>
      <c r="O15" s="338"/>
      <c r="P15" s="339"/>
      <c r="Q15" s="337"/>
      <c r="R15" s="338"/>
      <c r="S15" s="339"/>
      <c r="T15" s="340"/>
      <c r="U15" s="341"/>
    </row>
    <row r="16" spans="1:21" ht="15" customHeight="1">
      <c r="A16" s="333"/>
      <c r="B16" s="334"/>
      <c r="C16" s="334"/>
      <c r="D16" s="334"/>
      <c r="E16" s="335"/>
      <c r="F16" s="336"/>
      <c r="G16" s="334"/>
      <c r="H16" s="334"/>
      <c r="I16" s="335"/>
      <c r="J16" s="336"/>
      <c r="K16" s="335"/>
      <c r="L16" s="337"/>
      <c r="M16" s="338"/>
      <c r="N16" s="338"/>
      <c r="O16" s="338"/>
      <c r="P16" s="339"/>
      <c r="Q16" s="337"/>
      <c r="R16" s="338"/>
      <c r="S16" s="339"/>
      <c r="T16" s="340"/>
      <c r="U16" s="341"/>
    </row>
    <row r="17" spans="1:21" ht="15" customHeight="1">
      <c r="A17" s="333"/>
      <c r="B17" s="334"/>
      <c r="C17" s="334"/>
      <c r="D17" s="334"/>
      <c r="E17" s="335"/>
      <c r="F17" s="336"/>
      <c r="G17" s="334"/>
      <c r="H17" s="334"/>
      <c r="I17" s="335"/>
      <c r="J17" s="336"/>
      <c r="K17" s="335"/>
      <c r="L17" s="337"/>
      <c r="M17" s="338"/>
      <c r="N17" s="338"/>
      <c r="O17" s="338"/>
      <c r="P17" s="339"/>
      <c r="Q17" s="337"/>
      <c r="R17" s="338"/>
      <c r="S17" s="339"/>
      <c r="T17" s="340"/>
      <c r="U17" s="341"/>
    </row>
    <row r="18" spans="1:21" ht="15" customHeight="1">
      <c r="A18" s="333"/>
      <c r="B18" s="334"/>
      <c r="C18" s="334"/>
      <c r="D18" s="334"/>
      <c r="E18" s="335"/>
      <c r="F18" s="336"/>
      <c r="G18" s="334"/>
      <c r="H18" s="334"/>
      <c r="I18" s="335"/>
      <c r="J18" s="336"/>
      <c r="K18" s="335"/>
      <c r="L18" s="337"/>
      <c r="M18" s="338"/>
      <c r="N18" s="338"/>
      <c r="O18" s="338"/>
      <c r="P18" s="339"/>
      <c r="Q18" s="337"/>
      <c r="R18" s="338"/>
      <c r="S18" s="339"/>
      <c r="T18" s="340"/>
      <c r="U18" s="341"/>
    </row>
    <row r="19" spans="1:21" ht="15" customHeight="1">
      <c r="A19" s="388"/>
      <c r="B19" s="389"/>
      <c r="C19" s="389"/>
      <c r="D19" s="389"/>
      <c r="E19" s="385"/>
      <c r="F19" s="384"/>
      <c r="G19" s="389"/>
      <c r="H19" s="389"/>
      <c r="I19" s="385"/>
      <c r="J19" s="384"/>
      <c r="K19" s="385"/>
      <c r="L19" s="318"/>
      <c r="M19" s="319"/>
      <c r="N19" s="319"/>
      <c r="O19" s="319"/>
      <c r="P19" s="320"/>
      <c r="Q19" s="318"/>
      <c r="R19" s="319"/>
      <c r="S19" s="320"/>
      <c r="T19" s="386"/>
      <c r="U19" s="387"/>
    </row>
    <row r="20" spans="1:21">
      <c r="A20" s="285" t="s">
        <v>89</v>
      </c>
      <c r="B20" s="286"/>
      <c r="C20" s="286"/>
      <c r="D20" s="286"/>
      <c r="E20" s="286"/>
      <c r="F20" s="287">
        <v>0</v>
      </c>
      <c r="G20" s="287"/>
      <c r="H20" s="287"/>
      <c r="I20" s="288"/>
      <c r="J20" s="327">
        <f>SUM(J8:K19)</f>
        <v>1</v>
      </c>
      <c r="K20" s="327"/>
      <c r="L20" s="289" t="s">
        <v>968</v>
      </c>
      <c r="M20" s="290"/>
      <c r="N20" s="290"/>
      <c r="O20" s="290"/>
      <c r="P20" s="291"/>
      <c r="Q20" s="324">
        <f>SUM(Q8:S19)</f>
        <v>350000</v>
      </c>
      <c r="R20" s="287"/>
      <c r="S20" s="287"/>
      <c r="T20" s="287"/>
      <c r="U20" s="325"/>
    </row>
    <row r="21" spans="1:21" ht="17.25" thickBot="1">
      <c r="A21" s="321" t="s">
        <v>99</v>
      </c>
      <c r="B21" s="296"/>
      <c r="C21" s="296"/>
      <c r="D21" s="296"/>
      <c r="E21" s="296"/>
      <c r="F21" s="322">
        <f>F20+Q20</f>
        <v>350000</v>
      </c>
      <c r="G21" s="322"/>
      <c r="H21" s="322"/>
      <c r="I21" s="323"/>
      <c r="J21" s="295" t="s">
        <v>974</v>
      </c>
      <c r="K21" s="296"/>
      <c r="L21" s="297" t="str">
        <f>T4</f>
        <v>장효주</v>
      </c>
      <c r="M21" s="297"/>
      <c r="N21" s="297"/>
      <c r="O21" s="295" t="s">
        <v>72</v>
      </c>
      <c r="P21" s="301"/>
      <c r="Q21" s="298" t="str">
        <f>C3</f>
        <v>김해오토(김해)</v>
      </c>
      <c r="R21" s="299"/>
      <c r="S21" s="299"/>
      <c r="T21" s="299"/>
      <c r="U21" s="300"/>
    </row>
    <row r="22" spans="1:21" ht="9" customHeight="1">
      <c r="A22" s="276"/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76"/>
      <c r="U22" s="276"/>
    </row>
    <row r="23" spans="1:21" ht="11.25" customHeight="1" thickBot="1">
      <c r="A23" s="383"/>
      <c r="B23" s="383"/>
      <c r="C23" s="383"/>
      <c r="D23" s="383"/>
      <c r="E23" s="383"/>
      <c r="F23" s="383"/>
      <c r="G23" s="383"/>
      <c r="H23" s="383"/>
      <c r="I23" s="383"/>
      <c r="J23" s="383"/>
      <c r="K23" s="383"/>
      <c r="L23" s="383"/>
      <c r="M23" s="383"/>
      <c r="N23" s="383"/>
      <c r="O23" s="383"/>
      <c r="P23" s="383"/>
      <c r="Q23" s="383"/>
      <c r="R23" s="383"/>
      <c r="S23" s="383"/>
      <c r="T23" s="383"/>
      <c r="U23" s="383"/>
    </row>
    <row r="24" spans="1:21" ht="24" customHeight="1" thickBot="1">
      <c r="A24" s="376" t="s">
        <v>79</v>
      </c>
      <c r="B24" s="377"/>
      <c r="C24" s="377"/>
      <c r="D24" s="377"/>
      <c r="E24" s="377"/>
      <c r="F24" s="377"/>
      <c r="G24" s="377"/>
      <c r="H24" s="377"/>
      <c r="I24" s="377"/>
      <c r="J24" s="377"/>
      <c r="K24" s="377"/>
      <c r="L24" s="377"/>
      <c r="M24" s="377"/>
      <c r="N24" s="377"/>
      <c r="O24" s="377"/>
      <c r="P24" s="377"/>
      <c r="Q24" s="377"/>
      <c r="R24" s="377"/>
      <c r="S24" s="377"/>
      <c r="T24" s="377"/>
      <c r="U24" s="378"/>
    </row>
    <row r="25" spans="1:21">
      <c r="A25" s="382" t="s">
        <v>73</v>
      </c>
      <c r="B25" s="317"/>
      <c r="C25" s="379" t="str">
        <f>C2</f>
        <v>카카오뱅크 3333181865047</v>
      </c>
      <c r="D25" s="380"/>
      <c r="E25" s="380"/>
      <c r="F25" s="380"/>
      <c r="G25" s="381"/>
      <c r="H25" s="379" t="s">
        <v>85</v>
      </c>
      <c r="I25" s="380"/>
      <c r="J25" s="380"/>
      <c r="K25" s="380"/>
      <c r="L25" s="380"/>
      <c r="M25" s="380"/>
      <c r="N25" s="380"/>
      <c r="O25" s="381"/>
      <c r="P25" s="315" t="s">
        <v>71</v>
      </c>
      <c r="Q25" s="316"/>
      <c r="R25" s="316"/>
      <c r="S25" s="317"/>
      <c r="T25" s="310">
        <f>T2</f>
        <v>45772</v>
      </c>
      <c r="U25" s="311"/>
    </row>
    <row r="26" spans="1:21" ht="27" customHeight="1">
      <c r="A26" s="348" t="s">
        <v>1236</v>
      </c>
      <c r="B26" s="37" t="s">
        <v>67</v>
      </c>
      <c r="C26" s="366" t="str">
        <f>C3</f>
        <v>김해오토(김해)</v>
      </c>
      <c r="D26" s="367"/>
      <c r="E26" s="367"/>
      <c r="F26" s="367"/>
      <c r="G26" s="367"/>
      <c r="H26" s="367"/>
      <c r="I26" s="367"/>
      <c r="J26" s="368"/>
      <c r="K26" s="342" t="s">
        <v>1237</v>
      </c>
      <c r="L26" s="37" t="s">
        <v>67</v>
      </c>
      <c r="M26" s="345" t="str">
        <f>M3</f>
        <v>BTS&amp;P</v>
      </c>
      <c r="N26" s="346"/>
      <c r="O26" s="346"/>
      <c r="P26" s="346"/>
      <c r="Q26" s="346"/>
      <c r="R26" s="346"/>
      <c r="S26" s="346"/>
      <c r="T26" s="346"/>
      <c r="U26" s="347"/>
    </row>
    <row r="27" spans="1:21" ht="24.95" customHeight="1">
      <c r="A27" s="349"/>
      <c r="B27" s="37" t="s">
        <v>69</v>
      </c>
      <c r="C27" s="312">
        <f>C4</f>
        <v>0</v>
      </c>
      <c r="D27" s="313"/>
      <c r="E27" s="313"/>
      <c r="F27" s="313"/>
      <c r="G27" s="313"/>
      <c r="H27" s="313"/>
      <c r="I27" s="313"/>
      <c r="J27" s="314"/>
      <c r="K27" s="343"/>
      <c r="L27" s="37" t="s">
        <v>69</v>
      </c>
      <c r="M27" s="306" t="str">
        <f>M4</f>
        <v>259-12-01768</v>
      </c>
      <c r="N27" s="307"/>
      <c r="O27" s="307"/>
      <c r="P27" s="307"/>
      <c r="Q27" s="307"/>
      <c r="R27" s="308"/>
      <c r="S27" s="38" t="s">
        <v>70</v>
      </c>
      <c r="T27" s="354" t="str">
        <f>T4</f>
        <v>장효주</v>
      </c>
      <c r="U27" s="355"/>
    </row>
    <row r="28" spans="1:21" ht="15.75" customHeight="1">
      <c r="A28" s="349"/>
      <c r="B28" s="38" t="s">
        <v>10</v>
      </c>
      <c r="C28" s="306" t="str">
        <f>C5</f>
        <v>경남 김해시 홍동로 183</v>
      </c>
      <c r="D28" s="307"/>
      <c r="E28" s="307"/>
      <c r="F28" s="307"/>
      <c r="G28" s="307"/>
      <c r="H28" s="307"/>
      <c r="I28" s="307"/>
      <c r="J28" s="308"/>
      <c r="K28" s="343"/>
      <c r="L28" s="38" t="s">
        <v>10</v>
      </c>
      <c r="M28" s="306" t="str">
        <f>M5</f>
        <v>대구 달서구 용산로 28(본리동)</v>
      </c>
      <c r="N28" s="307"/>
      <c r="O28" s="307"/>
      <c r="P28" s="307"/>
      <c r="Q28" s="307"/>
      <c r="R28" s="307"/>
      <c r="S28" s="307"/>
      <c r="T28" s="307"/>
      <c r="U28" s="309"/>
    </row>
    <row r="29" spans="1:21" ht="15.75" customHeight="1">
      <c r="A29" s="350"/>
      <c r="B29" s="38" t="s">
        <v>83</v>
      </c>
      <c r="C29" s="306" t="str">
        <f>C6</f>
        <v>010-6571-4560</v>
      </c>
      <c r="D29" s="307"/>
      <c r="E29" s="307"/>
      <c r="F29" s="307"/>
      <c r="G29" s="307"/>
      <c r="H29" s="307"/>
      <c r="I29" s="307"/>
      <c r="J29" s="308"/>
      <c r="K29" s="344"/>
      <c r="L29" s="38" t="s">
        <v>83</v>
      </c>
      <c r="M29" s="306" t="str">
        <f>M6</f>
        <v>010-5168-3542</v>
      </c>
      <c r="N29" s="307"/>
      <c r="O29" s="307"/>
      <c r="P29" s="307"/>
      <c r="Q29" s="307"/>
      <c r="R29" s="308"/>
      <c r="S29" s="38" t="s">
        <v>26</v>
      </c>
      <c r="T29" s="306"/>
      <c r="U29" s="309"/>
    </row>
    <row r="30" spans="1:21" ht="15.75" customHeight="1">
      <c r="A30" s="285" t="s">
        <v>78</v>
      </c>
      <c r="B30" s="286"/>
      <c r="C30" s="286"/>
      <c r="D30" s="286"/>
      <c r="E30" s="303"/>
      <c r="F30" s="302" t="s">
        <v>49</v>
      </c>
      <c r="G30" s="286"/>
      <c r="H30" s="286"/>
      <c r="I30" s="303"/>
      <c r="J30" s="302" t="s">
        <v>75</v>
      </c>
      <c r="K30" s="303"/>
      <c r="L30" s="302" t="s">
        <v>47</v>
      </c>
      <c r="M30" s="286"/>
      <c r="N30" s="286"/>
      <c r="O30" s="286"/>
      <c r="P30" s="303"/>
      <c r="Q30" s="302" t="s">
        <v>76</v>
      </c>
      <c r="R30" s="286"/>
      <c r="S30" s="303"/>
      <c r="T30" s="302" t="s">
        <v>77</v>
      </c>
      <c r="U30" s="326"/>
    </row>
    <row r="31" spans="1:21" ht="15" customHeight="1">
      <c r="A31" s="371" t="str">
        <f>A8</f>
        <v>PARK_PAWL</v>
      </c>
      <c r="B31" s="369"/>
      <c r="C31" s="369"/>
      <c r="D31" s="369"/>
      <c r="E31" s="369"/>
      <c r="F31" s="369">
        <f>F8</f>
        <v>0</v>
      </c>
      <c r="G31" s="369"/>
      <c r="H31" s="369"/>
      <c r="I31" s="369"/>
      <c r="J31" s="369">
        <f>J8</f>
        <v>1</v>
      </c>
      <c r="K31" s="369"/>
      <c r="L31" s="304">
        <f>L8</f>
        <v>350000</v>
      </c>
      <c r="M31" s="304"/>
      <c r="N31" s="304"/>
      <c r="O31" s="304"/>
      <c r="P31" s="304"/>
      <c r="Q31" s="304">
        <f>Q8</f>
        <v>350000</v>
      </c>
      <c r="R31" s="304"/>
      <c r="S31" s="304"/>
      <c r="T31" s="369">
        <f>T8</f>
        <v>0</v>
      </c>
      <c r="U31" s="370"/>
    </row>
    <row r="32" spans="1:21" ht="15" customHeight="1">
      <c r="A32" s="365">
        <f t="shared" ref="A32:A42" si="0">A9</f>
        <v>0</v>
      </c>
      <c r="B32" s="363"/>
      <c r="C32" s="363"/>
      <c r="D32" s="363"/>
      <c r="E32" s="363"/>
      <c r="F32" s="363">
        <f t="shared" ref="F32:F42" si="1">F9</f>
        <v>0</v>
      </c>
      <c r="G32" s="363"/>
      <c r="H32" s="363"/>
      <c r="I32" s="363"/>
      <c r="J32" s="363">
        <f t="shared" ref="J32:J42" si="2">J9</f>
        <v>0</v>
      </c>
      <c r="K32" s="363"/>
      <c r="L32" s="305">
        <f t="shared" ref="L32:L42" si="3">L9</f>
        <v>0</v>
      </c>
      <c r="M32" s="305"/>
      <c r="N32" s="305"/>
      <c r="O32" s="305"/>
      <c r="P32" s="305"/>
      <c r="Q32" s="305">
        <f t="shared" ref="Q32:Q42" si="4">Q9</f>
        <v>0</v>
      </c>
      <c r="R32" s="305"/>
      <c r="S32" s="305"/>
      <c r="T32" s="363">
        <f t="shared" ref="T32:T42" si="5">T9</f>
        <v>0</v>
      </c>
      <c r="U32" s="364"/>
    </row>
    <row r="33" spans="1:21" ht="15" customHeight="1">
      <c r="A33" s="365">
        <f t="shared" si="0"/>
        <v>0</v>
      </c>
      <c r="B33" s="363"/>
      <c r="C33" s="363"/>
      <c r="D33" s="363"/>
      <c r="E33" s="363"/>
      <c r="F33" s="363">
        <f t="shared" si="1"/>
        <v>0</v>
      </c>
      <c r="G33" s="363"/>
      <c r="H33" s="363"/>
      <c r="I33" s="363"/>
      <c r="J33" s="363">
        <f t="shared" si="2"/>
        <v>0</v>
      </c>
      <c r="K33" s="363"/>
      <c r="L33" s="305">
        <f t="shared" si="3"/>
        <v>0</v>
      </c>
      <c r="M33" s="305"/>
      <c r="N33" s="305"/>
      <c r="O33" s="305"/>
      <c r="P33" s="305"/>
      <c r="Q33" s="305">
        <f t="shared" si="4"/>
        <v>0</v>
      </c>
      <c r="R33" s="305"/>
      <c r="S33" s="305"/>
      <c r="T33" s="363">
        <f t="shared" si="5"/>
        <v>0</v>
      </c>
      <c r="U33" s="364"/>
    </row>
    <row r="34" spans="1:21" ht="15" customHeight="1">
      <c r="A34" s="365">
        <f t="shared" si="0"/>
        <v>0</v>
      </c>
      <c r="B34" s="363"/>
      <c r="C34" s="363"/>
      <c r="D34" s="363"/>
      <c r="E34" s="363"/>
      <c r="F34" s="363">
        <f t="shared" si="1"/>
        <v>0</v>
      </c>
      <c r="G34" s="363"/>
      <c r="H34" s="363"/>
      <c r="I34" s="363"/>
      <c r="J34" s="363">
        <f t="shared" si="2"/>
        <v>0</v>
      </c>
      <c r="K34" s="363"/>
      <c r="L34" s="305">
        <f t="shared" si="3"/>
        <v>0</v>
      </c>
      <c r="M34" s="305"/>
      <c r="N34" s="305"/>
      <c r="O34" s="305"/>
      <c r="P34" s="305"/>
      <c r="Q34" s="305">
        <f t="shared" si="4"/>
        <v>0</v>
      </c>
      <c r="R34" s="305"/>
      <c r="S34" s="305"/>
      <c r="T34" s="363">
        <f t="shared" si="5"/>
        <v>0</v>
      </c>
      <c r="U34" s="364"/>
    </row>
    <row r="35" spans="1:21" ht="15" customHeight="1">
      <c r="A35" s="365">
        <f t="shared" si="0"/>
        <v>0</v>
      </c>
      <c r="B35" s="363"/>
      <c r="C35" s="363"/>
      <c r="D35" s="363"/>
      <c r="E35" s="363"/>
      <c r="F35" s="363">
        <f t="shared" si="1"/>
        <v>0</v>
      </c>
      <c r="G35" s="363"/>
      <c r="H35" s="363"/>
      <c r="I35" s="363"/>
      <c r="J35" s="363">
        <f t="shared" si="2"/>
        <v>0</v>
      </c>
      <c r="K35" s="363"/>
      <c r="L35" s="305">
        <f t="shared" si="3"/>
        <v>0</v>
      </c>
      <c r="M35" s="305"/>
      <c r="N35" s="305"/>
      <c r="O35" s="305"/>
      <c r="P35" s="305"/>
      <c r="Q35" s="305">
        <f t="shared" si="4"/>
        <v>0</v>
      </c>
      <c r="R35" s="305"/>
      <c r="S35" s="305"/>
      <c r="T35" s="363">
        <f t="shared" si="5"/>
        <v>0</v>
      </c>
      <c r="U35" s="364"/>
    </row>
    <row r="36" spans="1:21" ht="15" customHeight="1">
      <c r="A36" s="365">
        <f t="shared" si="0"/>
        <v>0</v>
      </c>
      <c r="B36" s="363"/>
      <c r="C36" s="363"/>
      <c r="D36" s="363"/>
      <c r="E36" s="363"/>
      <c r="F36" s="363">
        <f t="shared" si="1"/>
        <v>0</v>
      </c>
      <c r="G36" s="363"/>
      <c r="H36" s="363"/>
      <c r="I36" s="363"/>
      <c r="J36" s="363">
        <f t="shared" si="2"/>
        <v>0</v>
      </c>
      <c r="K36" s="363"/>
      <c r="L36" s="305">
        <f t="shared" si="3"/>
        <v>0</v>
      </c>
      <c r="M36" s="305"/>
      <c r="N36" s="305"/>
      <c r="O36" s="305"/>
      <c r="P36" s="305"/>
      <c r="Q36" s="305">
        <f t="shared" si="4"/>
        <v>0</v>
      </c>
      <c r="R36" s="305"/>
      <c r="S36" s="305"/>
      <c r="T36" s="363">
        <f t="shared" si="5"/>
        <v>0</v>
      </c>
      <c r="U36" s="364"/>
    </row>
    <row r="37" spans="1:21" ht="15" customHeight="1">
      <c r="A37" s="365">
        <f t="shared" si="0"/>
        <v>0</v>
      </c>
      <c r="B37" s="363"/>
      <c r="C37" s="363"/>
      <c r="D37" s="363"/>
      <c r="E37" s="363"/>
      <c r="F37" s="363">
        <f t="shared" si="1"/>
        <v>0</v>
      </c>
      <c r="G37" s="363"/>
      <c r="H37" s="363"/>
      <c r="I37" s="363"/>
      <c r="J37" s="363">
        <f t="shared" si="2"/>
        <v>0</v>
      </c>
      <c r="K37" s="363"/>
      <c r="L37" s="305">
        <f t="shared" si="3"/>
        <v>0</v>
      </c>
      <c r="M37" s="305"/>
      <c r="N37" s="305"/>
      <c r="O37" s="305"/>
      <c r="P37" s="305"/>
      <c r="Q37" s="305">
        <f t="shared" si="4"/>
        <v>0</v>
      </c>
      <c r="R37" s="305"/>
      <c r="S37" s="305"/>
      <c r="T37" s="363">
        <f t="shared" si="5"/>
        <v>0</v>
      </c>
      <c r="U37" s="364"/>
    </row>
    <row r="38" spans="1:21" ht="15" customHeight="1">
      <c r="A38" s="365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63">
        <f t="shared" si="2"/>
        <v>0</v>
      </c>
      <c r="K38" s="363"/>
      <c r="L38" s="305">
        <f t="shared" si="3"/>
        <v>0</v>
      </c>
      <c r="M38" s="305"/>
      <c r="N38" s="305"/>
      <c r="O38" s="305"/>
      <c r="P38" s="305"/>
      <c r="Q38" s="305">
        <f t="shared" si="4"/>
        <v>0</v>
      </c>
      <c r="R38" s="305"/>
      <c r="S38" s="305"/>
      <c r="T38" s="363">
        <f t="shared" si="5"/>
        <v>0</v>
      </c>
      <c r="U38" s="364"/>
    </row>
    <row r="39" spans="1:21" ht="15" customHeight="1">
      <c r="A39" s="365">
        <f t="shared" si="0"/>
        <v>0</v>
      </c>
      <c r="B39" s="363"/>
      <c r="C39" s="363"/>
      <c r="D39" s="363"/>
      <c r="E39" s="363"/>
      <c r="F39" s="363">
        <f t="shared" si="1"/>
        <v>0</v>
      </c>
      <c r="G39" s="363"/>
      <c r="H39" s="363"/>
      <c r="I39" s="363"/>
      <c r="J39" s="363">
        <f t="shared" si="2"/>
        <v>0</v>
      </c>
      <c r="K39" s="363"/>
      <c r="L39" s="305">
        <f t="shared" si="3"/>
        <v>0</v>
      </c>
      <c r="M39" s="305"/>
      <c r="N39" s="305"/>
      <c r="O39" s="305"/>
      <c r="P39" s="305"/>
      <c r="Q39" s="305">
        <f t="shared" si="4"/>
        <v>0</v>
      </c>
      <c r="R39" s="305"/>
      <c r="S39" s="305"/>
      <c r="T39" s="363">
        <f t="shared" si="5"/>
        <v>0</v>
      </c>
      <c r="U39" s="364"/>
    </row>
    <row r="40" spans="1:21" ht="15" customHeight="1">
      <c r="A40" s="365">
        <f t="shared" si="0"/>
        <v>0</v>
      </c>
      <c r="B40" s="363"/>
      <c r="C40" s="363"/>
      <c r="D40" s="363"/>
      <c r="E40" s="363"/>
      <c r="F40" s="363">
        <f t="shared" si="1"/>
        <v>0</v>
      </c>
      <c r="G40" s="363"/>
      <c r="H40" s="363"/>
      <c r="I40" s="363"/>
      <c r="J40" s="363">
        <f t="shared" si="2"/>
        <v>0</v>
      </c>
      <c r="K40" s="363"/>
      <c r="L40" s="305">
        <f t="shared" si="3"/>
        <v>0</v>
      </c>
      <c r="M40" s="305"/>
      <c r="N40" s="305"/>
      <c r="O40" s="305"/>
      <c r="P40" s="305"/>
      <c r="Q40" s="305">
        <f t="shared" si="4"/>
        <v>0</v>
      </c>
      <c r="R40" s="305"/>
      <c r="S40" s="305"/>
      <c r="T40" s="363">
        <f t="shared" si="5"/>
        <v>0</v>
      </c>
      <c r="U40" s="364"/>
    </row>
    <row r="41" spans="1:21" ht="15" customHeight="1">
      <c r="A41" s="365">
        <f t="shared" si="0"/>
        <v>0</v>
      </c>
      <c r="B41" s="363"/>
      <c r="C41" s="363"/>
      <c r="D41" s="363"/>
      <c r="E41" s="363"/>
      <c r="F41" s="363">
        <f t="shared" si="1"/>
        <v>0</v>
      </c>
      <c r="G41" s="363"/>
      <c r="H41" s="363"/>
      <c r="I41" s="363"/>
      <c r="J41" s="363">
        <f t="shared" si="2"/>
        <v>0</v>
      </c>
      <c r="K41" s="363"/>
      <c r="L41" s="305">
        <f t="shared" si="3"/>
        <v>0</v>
      </c>
      <c r="M41" s="305"/>
      <c r="N41" s="305"/>
      <c r="O41" s="305"/>
      <c r="P41" s="305"/>
      <c r="Q41" s="305">
        <f t="shared" si="4"/>
        <v>0</v>
      </c>
      <c r="R41" s="305"/>
      <c r="S41" s="305"/>
      <c r="T41" s="363">
        <f t="shared" si="5"/>
        <v>0</v>
      </c>
      <c r="U41" s="364"/>
    </row>
    <row r="42" spans="1:21" ht="15" customHeight="1">
      <c r="A42" s="372">
        <f t="shared" si="0"/>
        <v>0</v>
      </c>
      <c r="B42" s="373"/>
      <c r="C42" s="373"/>
      <c r="D42" s="373"/>
      <c r="E42" s="373"/>
      <c r="F42" s="373">
        <f t="shared" si="1"/>
        <v>0</v>
      </c>
      <c r="G42" s="373"/>
      <c r="H42" s="373"/>
      <c r="I42" s="373"/>
      <c r="J42" s="373">
        <f t="shared" si="2"/>
        <v>0</v>
      </c>
      <c r="K42" s="373"/>
      <c r="L42" s="374">
        <f t="shared" si="3"/>
        <v>0</v>
      </c>
      <c r="M42" s="374"/>
      <c r="N42" s="374"/>
      <c r="O42" s="374"/>
      <c r="P42" s="374"/>
      <c r="Q42" s="374">
        <f t="shared" si="4"/>
        <v>0</v>
      </c>
      <c r="R42" s="374"/>
      <c r="S42" s="374"/>
      <c r="T42" s="373">
        <f t="shared" si="5"/>
        <v>0</v>
      </c>
      <c r="U42" s="375"/>
    </row>
    <row r="43" spans="1:21">
      <c r="A43" s="285" t="s">
        <v>89</v>
      </c>
      <c r="B43" s="286"/>
      <c r="C43" s="286"/>
      <c r="D43" s="286"/>
      <c r="E43" s="286"/>
      <c r="F43" s="287">
        <f>F20</f>
        <v>0</v>
      </c>
      <c r="G43" s="287"/>
      <c r="H43" s="287"/>
      <c r="I43" s="288"/>
      <c r="J43" s="327">
        <f>J20</f>
        <v>1</v>
      </c>
      <c r="K43" s="327"/>
      <c r="L43" s="289" t="s">
        <v>968</v>
      </c>
      <c r="M43" s="290"/>
      <c r="N43" s="290"/>
      <c r="O43" s="290"/>
      <c r="P43" s="291"/>
      <c r="Q43" s="292">
        <f>Q20</f>
        <v>350000</v>
      </c>
      <c r="R43" s="293"/>
      <c r="S43" s="293"/>
      <c r="T43" s="293"/>
      <c r="U43" s="294"/>
    </row>
    <row r="44" spans="1:21" ht="17.25" thickBot="1">
      <c r="A44" s="321" t="s">
        <v>99</v>
      </c>
      <c r="B44" s="296"/>
      <c r="C44" s="296"/>
      <c r="D44" s="296"/>
      <c r="E44" s="296"/>
      <c r="F44" s="322">
        <f>F21</f>
        <v>350000</v>
      </c>
      <c r="G44" s="322"/>
      <c r="H44" s="322"/>
      <c r="I44" s="323"/>
      <c r="J44" s="295" t="s">
        <v>974</v>
      </c>
      <c r="K44" s="296"/>
      <c r="L44" s="297" t="str">
        <f>L21</f>
        <v>장효주</v>
      </c>
      <c r="M44" s="297"/>
      <c r="N44" s="297"/>
      <c r="O44" s="295" t="s">
        <v>72</v>
      </c>
      <c r="P44" s="301"/>
      <c r="Q44" s="298" t="str">
        <f>Q21</f>
        <v>김해오토(김해)</v>
      </c>
      <c r="R44" s="299"/>
      <c r="S44" s="299"/>
      <c r="T44" s="299"/>
      <c r="U44" s="3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96"/>
  <sheetViews>
    <sheetView topLeftCell="A166" workbookViewId="0">
      <selection activeCell="D196" sqref="D19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193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1727</v>
      </c>
    </row>
    <row r="102" spans="1:4">
      <c r="A102">
        <v>99</v>
      </c>
      <c r="B102" s="13">
        <v>45748</v>
      </c>
      <c r="C102" t="s">
        <v>1670</v>
      </c>
      <c r="D102" t="s">
        <v>1729</v>
      </c>
    </row>
    <row r="103" spans="1:4">
      <c r="A103">
        <v>100</v>
      </c>
      <c r="B103" s="13">
        <v>45749</v>
      </c>
      <c r="C103" t="s">
        <v>1535</v>
      </c>
      <c r="D103" t="s">
        <v>1755</v>
      </c>
    </row>
    <row r="104" spans="1:4">
      <c r="A104">
        <v>101</v>
      </c>
      <c r="B104" s="13">
        <v>45749</v>
      </c>
      <c r="C104" t="s">
        <v>1627</v>
      </c>
      <c r="D104" t="s">
        <v>1785</v>
      </c>
    </row>
    <row r="105" spans="1:4">
      <c r="A105">
        <v>102</v>
      </c>
      <c r="B105" s="13">
        <v>45749</v>
      </c>
      <c r="C105" t="s">
        <v>1485</v>
      </c>
      <c r="D105" t="s">
        <v>1786</v>
      </c>
    </row>
    <row r="106" spans="1:4">
      <c r="A106">
        <v>103</v>
      </c>
      <c r="B106" s="13">
        <v>45749</v>
      </c>
      <c r="C106" t="s">
        <v>1044</v>
      </c>
      <c r="D106" t="s">
        <v>1787</v>
      </c>
    </row>
    <row r="107" spans="1:4">
      <c r="A107">
        <v>104</v>
      </c>
      <c r="B107" s="13">
        <v>45749</v>
      </c>
      <c r="C107" t="s">
        <v>1788</v>
      </c>
      <c r="D107" t="s">
        <v>1792</v>
      </c>
    </row>
    <row r="108" spans="1:4">
      <c r="A108">
        <v>105</v>
      </c>
      <c r="B108" s="13">
        <v>45749</v>
      </c>
      <c r="C108" t="s">
        <v>1793</v>
      </c>
      <c r="D108" t="s">
        <v>1795</v>
      </c>
    </row>
    <row r="109" spans="1:4">
      <c r="A109">
        <v>106</v>
      </c>
      <c r="B109" s="13">
        <v>45749</v>
      </c>
      <c r="C109" t="s">
        <v>1627</v>
      </c>
      <c r="D109" t="s">
        <v>1797</v>
      </c>
    </row>
    <row r="110" spans="1:4">
      <c r="A110">
        <v>107</v>
      </c>
      <c r="B110" s="13">
        <v>45750</v>
      </c>
      <c r="C110" t="s">
        <v>1535</v>
      </c>
      <c r="D110" t="s">
        <v>1799</v>
      </c>
    </row>
    <row r="111" spans="1:4">
      <c r="A111">
        <v>108</v>
      </c>
      <c r="B111" s="13">
        <v>45750</v>
      </c>
      <c r="C111" t="s">
        <v>1803</v>
      </c>
      <c r="D111" t="s">
        <v>1807</v>
      </c>
    </row>
    <row r="112" spans="1:4">
      <c r="A112">
        <v>109</v>
      </c>
      <c r="B112" s="13">
        <v>45750</v>
      </c>
      <c r="C112" t="s">
        <v>1808</v>
      </c>
      <c r="D112" t="s">
        <v>1809</v>
      </c>
    </row>
    <row r="113" spans="1:4">
      <c r="A113">
        <v>110</v>
      </c>
      <c r="B113" s="13">
        <v>45750</v>
      </c>
      <c r="C113" t="s">
        <v>1530</v>
      </c>
      <c r="D113" t="s">
        <v>1824</v>
      </c>
    </row>
    <row r="114" spans="1:4">
      <c r="A114">
        <v>111</v>
      </c>
      <c r="B114" s="13">
        <v>45751</v>
      </c>
      <c r="C114" t="s">
        <v>1459</v>
      </c>
      <c r="D114" t="s">
        <v>1830</v>
      </c>
    </row>
    <row r="115" spans="1:4">
      <c r="A115">
        <v>112</v>
      </c>
      <c r="B115" s="13">
        <v>45751</v>
      </c>
      <c r="C115" t="s">
        <v>1555</v>
      </c>
      <c r="D115" t="s">
        <v>1834</v>
      </c>
    </row>
    <row r="116" spans="1:4">
      <c r="A116">
        <v>113</v>
      </c>
      <c r="B116" s="13">
        <v>45751</v>
      </c>
      <c r="C116" t="s">
        <v>1861</v>
      </c>
      <c r="D116" t="s">
        <v>1864</v>
      </c>
    </row>
    <row r="117" spans="1:4">
      <c r="A117">
        <v>114</v>
      </c>
      <c r="B117" s="13">
        <v>45751</v>
      </c>
      <c r="C117" t="s">
        <v>1861</v>
      </c>
      <c r="D117" t="s">
        <v>1865</v>
      </c>
    </row>
    <row r="118" spans="1:4">
      <c r="A118">
        <v>115</v>
      </c>
      <c r="B118" s="13">
        <v>45751</v>
      </c>
      <c r="C118" t="s">
        <v>1861</v>
      </c>
      <c r="D118" t="s">
        <v>1868</v>
      </c>
    </row>
    <row r="119" spans="1:4">
      <c r="A119">
        <v>116</v>
      </c>
      <c r="B119" s="13">
        <v>45752</v>
      </c>
      <c r="C119" t="s">
        <v>1627</v>
      </c>
      <c r="D119" t="s">
        <v>1886</v>
      </c>
    </row>
    <row r="120" spans="1:4">
      <c r="A120">
        <v>117</v>
      </c>
      <c r="B120" s="13">
        <v>45752</v>
      </c>
      <c r="C120" t="s">
        <v>1485</v>
      </c>
      <c r="D120" t="s">
        <v>1890</v>
      </c>
    </row>
    <row r="121" spans="1:4">
      <c r="A121">
        <v>118</v>
      </c>
      <c r="B121" s="13">
        <v>45754</v>
      </c>
      <c r="C121" t="s">
        <v>1888</v>
      </c>
      <c r="D121" t="s">
        <v>1891</v>
      </c>
    </row>
    <row r="122" spans="1:4">
      <c r="A122">
        <v>118</v>
      </c>
      <c r="B122" s="13">
        <v>45754</v>
      </c>
      <c r="C122" t="s">
        <v>1216</v>
      </c>
      <c r="D122" t="s">
        <v>1905</v>
      </c>
    </row>
    <row r="123" spans="1:4">
      <c r="A123">
        <v>119</v>
      </c>
      <c r="B123" s="13">
        <v>45754</v>
      </c>
      <c r="C123" t="s">
        <v>1861</v>
      </c>
      <c r="D123" t="s">
        <v>1921</v>
      </c>
    </row>
    <row r="124" spans="1:4">
      <c r="A124">
        <v>120</v>
      </c>
      <c r="B124" s="13">
        <v>45754</v>
      </c>
      <c r="C124" t="s">
        <v>1093</v>
      </c>
      <c r="D124" t="s">
        <v>1946</v>
      </c>
    </row>
    <row r="125" spans="1:4">
      <c r="A125">
        <v>121</v>
      </c>
      <c r="B125" s="13">
        <v>45754</v>
      </c>
      <c r="C125" t="s">
        <v>1943</v>
      </c>
      <c r="D125" t="s">
        <v>1950</v>
      </c>
    </row>
    <row r="126" spans="1:4">
      <c r="A126">
        <v>122</v>
      </c>
      <c r="B126" s="13">
        <v>45754</v>
      </c>
      <c r="C126" t="s">
        <v>1861</v>
      </c>
      <c r="D126" t="s">
        <v>1951</v>
      </c>
    </row>
    <row r="127" spans="1:4">
      <c r="A127">
        <v>123</v>
      </c>
      <c r="B127" s="13">
        <v>45754</v>
      </c>
      <c r="C127" t="s">
        <v>1485</v>
      </c>
      <c r="D127" t="s">
        <v>1952</v>
      </c>
    </row>
    <row r="128" spans="1:4">
      <c r="A128">
        <v>124</v>
      </c>
      <c r="B128" s="13">
        <v>45755</v>
      </c>
      <c r="C128" t="s">
        <v>1535</v>
      </c>
      <c r="D128" t="s">
        <v>1958</v>
      </c>
    </row>
    <row r="129" spans="1:5">
      <c r="A129">
        <v>125</v>
      </c>
      <c r="B129" s="13">
        <v>45755</v>
      </c>
      <c r="C129" t="s">
        <v>1959</v>
      </c>
      <c r="D129" t="s">
        <v>1961</v>
      </c>
      <c r="E129" t="s">
        <v>1960</v>
      </c>
    </row>
    <row r="130" spans="1:5">
      <c r="A130">
        <v>126</v>
      </c>
      <c r="B130" s="13">
        <v>45755</v>
      </c>
      <c r="C130" t="s">
        <v>1044</v>
      </c>
      <c r="D130" t="s">
        <v>1962</v>
      </c>
    </row>
    <row r="131" spans="1:5">
      <c r="A131">
        <v>127</v>
      </c>
      <c r="B131" s="13">
        <v>45755</v>
      </c>
      <c r="C131" t="s">
        <v>1963</v>
      </c>
      <c r="D131" t="s">
        <v>1964</v>
      </c>
    </row>
    <row r="132" spans="1:5">
      <c r="A132">
        <v>128</v>
      </c>
      <c r="B132" s="13">
        <v>45755</v>
      </c>
      <c r="C132" t="s">
        <v>1673</v>
      </c>
      <c r="D132" t="s">
        <v>1965</v>
      </c>
    </row>
    <row r="133" spans="1:5">
      <c r="A133">
        <v>129</v>
      </c>
      <c r="B133" s="13">
        <v>45755</v>
      </c>
      <c r="C133" t="s">
        <v>1966</v>
      </c>
      <c r="D133" t="s">
        <v>1970</v>
      </c>
    </row>
    <row r="134" spans="1:5">
      <c r="A134">
        <v>130</v>
      </c>
      <c r="B134" s="13">
        <v>45756</v>
      </c>
      <c r="C134" t="s">
        <v>1861</v>
      </c>
      <c r="D134" t="s">
        <v>1987</v>
      </c>
    </row>
    <row r="135" spans="1:5">
      <c r="A135">
        <v>131</v>
      </c>
      <c r="B135" s="13">
        <v>45757</v>
      </c>
      <c r="C135" t="s">
        <v>1544</v>
      </c>
      <c r="D135" t="s">
        <v>1989</v>
      </c>
    </row>
    <row r="136" spans="1:5">
      <c r="A136">
        <v>132</v>
      </c>
      <c r="B136" s="13">
        <v>45757</v>
      </c>
      <c r="C136" t="s">
        <v>1627</v>
      </c>
      <c r="D136" t="s">
        <v>1991</v>
      </c>
    </row>
    <row r="137" spans="1:5">
      <c r="A137">
        <v>133</v>
      </c>
      <c r="B137" s="13">
        <v>45757</v>
      </c>
      <c r="C137" t="s">
        <v>1627</v>
      </c>
      <c r="D137" t="s">
        <v>1995</v>
      </c>
    </row>
    <row r="138" spans="1:5">
      <c r="A138">
        <v>134</v>
      </c>
      <c r="B138" s="13">
        <v>45757</v>
      </c>
      <c r="C138" t="s">
        <v>1544</v>
      </c>
      <c r="D138" t="s">
        <v>1996</v>
      </c>
    </row>
    <row r="139" spans="1:5">
      <c r="A139">
        <v>135</v>
      </c>
      <c r="B139" s="13">
        <v>45757</v>
      </c>
      <c r="C139" t="s">
        <v>1959</v>
      </c>
      <c r="D139" t="s">
        <v>1997</v>
      </c>
    </row>
    <row r="140" spans="1:5">
      <c r="A140">
        <v>136</v>
      </c>
      <c r="B140" s="13">
        <v>45758</v>
      </c>
      <c r="C140" t="s">
        <v>1555</v>
      </c>
      <c r="D140" t="s">
        <v>2009</v>
      </c>
    </row>
    <row r="141" spans="1:5">
      <c r="A141">
        <v>137</v>
      </c>
      <c r="B141" s="13">
        <v>45758</v>
      </c>
      <c r="C141" t="s">
        <v>2004</v>
      </c>
      <c r="D141" t="s">
        <v>2011</v>
      </c>
    </row>
    <row r="142" spans="1:5">
      <c r="A142">
        <v>138</v>
      </c>
      <c r="B142" s="13">
        <v>45759</v>
      </c>
      <c r="C142" t="s">
        <v>1044</v>
      </c>
      <c r="D142" t="s">
        <v>2012</v>
      </c>
    </row>
    <row r="143" spans="1:5">
      <c r="A143">
        <v>139</v>
      </c>
      <c r="B143" s="13">
        <v>45759</v>
      </c>
      <c r="C143" t="s">
        <v>1670</v>
      </c>
      <c r="D143" t="s">
        <v>2016</v>
      </c>
      <c r="E143" t="s">
        <v>2015</v>
      </c>
    </row>
    <row r="144" spans="1:5">
      <c r="A144">
        <v>140</v>
      </c>
      <c r="B144" s="13">
        <v>45759</v>
      </c>
      <c r="C144" t="s">
        <v>1044</v>
      </c>
      <c r="D144" t="s">
        <v>2017</v>
      </c>
    </row>
    <row r="145" spans="1:4">
      <c r="A145">
        <v>141</v>
      </c>
      <c r="B145" s="13">
        <v>45761</v>
      </c>
      <c r="C145" t="s">
        <v>1044</v>
      </c>
      <c r="D145" t="s">
        <v>2019</v>
      </c>
    </row>
    <row r="146" spans="1:4">
      <c r="A146">
        <v>142</v>
      </c>
      <c r="B146" s="13">
        <v>45759</v>
      </c>
      <c r="C146" t="s">
        <v>2018</v>
      </c>
      <c r="D146" t="s">
        <v>2024</v>
      </c>
    </row>
    <row r="147" spans="1:4">
      <c r="A147">
        <v>143</v>
      </c>
      <c r="B147" s="13">
        <v>45761</v>
      </c>
      <c r="C147" t="s">
        <v>1216</v>
      </c>
      <c r="D147" t="s">
        <v>2027</v>
      </c>
    </row>
    <row r="148" spans="1:4">
      <c r="A148">
        <v>144</v>
      </c>
      <c r="B148" s="13">
        <v>45761</v>
      </c>
      <c r="C148" t="s">
        <v>1093</v>
      </c>
      <c r="D148" t="s">
        <v>2028</v>
      </c>
    </row>
    <row r="149" spans="1:4">
      <c r="A149">
        <v>145</v>
      </c>
      <c r="B149" s="13">
        <v>45761</v>
      </c>
      <c r="C149" t="s">
        <v>1044</v>
      </c>
      <c r="D149" t="s">
        <v>2036</v>
      </c>
    </row>
    <row r="150" spans="1:4">
      <c r="A150">
        <v>146</v>
      </c>
      <c r="B150" s="13">
        <v>45761</v>
      </c>
      <c r="C150" t="s">
        <v>1963</v>
      </c>
      <c r="D150" t="s">
        <v>2038</v>
      </c>
    </row>
    <row r="151" spans="1:4">
      <c r="A151">
        <v>147</v>
      </c>
      <c r="B151" s="13">
        <v>45761</v>
      </c>
      <c r="C151" t="s">
        <v>2039</v>
      </c>
      <c r="D151" t="s">
        <v>2041</v>
      </c>
    </row>
    <row r="152" spans="1:4">
      <c r="A152">
        <v>148</v>
      </c>
      <c r="B152" s="13">
        <v>45691</v>
      </c>
      <c r="C152" t="s">
        <v>1861</v>
      </c>
      <c r="D152" t="s">
        <v>2043</v>
      </c>
    </row>
    <row r="153" spans="1:4">
      <c r="A153">
        <v>149</v>
      </c>
      <c r="B153" s="13">
        <v>45761</v>
      </c>
      <c r="C153" t="s">
        <v>1861</v>
      </c>
      <c r="D153" t="s">
        <v>2044</v>
      </c>
    </row>
    <row r="154" spans="1:4">
      <c r="A154">
        <v>150</v>
      </c>
      <c r="B154" s="13">
        <v>45761</v>
      </c>
      <c r="C154" t="s">
        <v>2045</v>
      </c>
      <c r="D154" t="s">
        <v>2046</v>
      </c>
    </row>
    <row r="155" spans="1:4">
      <c r="A155">
        <v>151</v>
      </c>
      <c r="B155" s="13">
        <v>45761</v>
      </c>
      <c r="C155" t="s">
        <v>2048</v>
      </c>
      <c r="D155" t="s">
        <v>2049</v>
      </c>
    </row>
    <row r="156" spans="1:4">
      <c r="A156">
        <v>152</v>
      </c>
      <c r="B156" s="13">
        <v>45762</v>
      </c>
      <c r="C156" t="s">
        <v>2054</v>
      </c>
      <c r="D156" t="s">
        <v>2055</v>
      </c>
    </row>
    <row r="157" spans="1:4">
      <c r="A157">
        <v>153</v>
      </c>
      <c r="B157" s="13">
        <v>45762</v>
      </c>
      <c r="C157" t="s">
        <v>1861</v>
      </c>
      <c r="D157" t="s">
        <v>2056</v>
      </c>
    </row>
    <row r="158" spans="1:4">
      <c r="A158">
        <v>154</v>
      </c>
      <c r="B158" s="13">
        <v>45762</v>
      </c>
      <c r="C158" t="s">
        <v>1082</v>
      </c>
      <c r="D158" t="s">
        <v>2057</v>
      </c>
    </row>
    <row r="159" spans="1:4">
      <c r="A159">
        <v>155</v>
      </c>
      <c r="B159" s="13">
        <v>45762</v>
      </c>
      <c r="C159" t="s">
        <v>1082</v>
      </c>
      <c r="D159" t="s">
        <v>2058</v>
      </c>
    </row>
    <row r="160" spans="1:4">
      <c r="A160">
        <v>156</v>
      </c>
      <c r="B160" s="13">
        <v>45762</v>
      </c>
      <c r="C160" t="s">
        <v>1528</v>
      </c>
      <c r="D160" t="s">
        <v>2067</v>
      </c>
    </row>
    <row r="161" spans="1:5">
      <c r="A161">
        <v>157</v>
      </c>
      <c r="B161" s="13">
        <v>45762</v>
      </c>
      <c r="C161" t="s">
        <v>1803</v>
      </c>
      <c r="D161" t="s">
        <v>2068</v>
      </c>
    </row>
    <row r="162" spans="1:5">
      <c r="A162">
        <v>158</v>
      </c>
      <c r="B162" s="13">
        <v>45762</v>
      </c>
      <c r="C162" t="s">
        <v>1963</v>
      </c>
      <c r="D162" t="s">
        <v>2069</v>
      </c>
    </row>
    <row r="163" spans="1:5">
      <c r="A163">
        <v>159</v>
      </c>
      <c r="B163" s="13">
        <v>45763</v>
      </c>
      <c r="C163" t="s">
        <v>2071</v>
      </c>
      <c r="D163" t="s">
        <v>2075</v>
      </c>
    </row>
    <row r="164" spans="1:5">
      <c r="A164">
        <v>160</v>
      </c>
      <c r="B164" s="13">
        <v>45763</v>
      </c>
      <c r="C164" t="s">
        <v>2076</v>
      </c>
      <c r="D164" t="s">
        <v>2077</v>
      </c>
    </row>
    <row r="165" spans="1:5">
      <c r="A165">
        <v>161</v>
      </c>
      <c r="B165" s="13">
        <v>45763</v>
      </c>
      <c r="C165" t="s">
        <v>990</v>
      </c>
      <c r="D165" t="s">
        <v>2078</v>
      </c>
    </row>
    <row r="166" spans="1:5">
      <c r="A166">
        <v>162</v>
      </c>
      <c r="B166" s="13">
        <v>45763</v>
      </c>
      <c r="C166" t="s">
        <v>990</v>
      </c>
      <c r="D166" t="s">
        <v>2080</v>
      </c>
      <c r="E166" t="s">
        <v>2079</v>
      </c>
    </row>
    <row r="167" spans="1:5">
      <c r="A167">
        <v>163</v>
      </c>
      <c r="B167" s="13">
        <v>45763</v>
      </c>
      <c r="C167" t="s">
        <v>1692</v>
      </c>
      <c r="D167" t="s">
        <v>2082</v>
      </c>
      <c r="E167" t="s">
        <v>2079</v>
      </c>
    </row>
    <row r="168" spans="1:5">
      <c r="A168">
        <v>164</v>
      </c>
      <c r="B168" s="13">
        <v>45763</v>
      </c>
      <c r="C168" t="s">
        <v>1673</v>
      </c>
      <c r="D168" t="s">
        <v>2085</v>
      </c>
    </row>
    <row r="169" spans="1:5">
      <c r="A169">
        <v>165</v>
      </c>
      <c r="B169" s="13">
        <v>45764</v>
      </c>
      <c r="C169" t="s">
        <v>1485</v>
      </c>
      <c r="D169" t="s">
        <v>2102</v>
      </c>
    </row>
    <row r="170" spans="1:5">
      <c r="A170">
        <v>166</v>
      </c>
      <c r="B170" s="13">
        <v>45764</v>
      </c>
      <c r="C170" t="s">
        <v>1627</v>
      </c>
      <c r="D170" t="s">
        <v>2105</v>
      </c>
    </row>
    <row r="171" spans="1:5">
      <c r="A171">
        <v>167</v>
      </c>
      <c r="B171" s="13">
        <v>45764</v>
      </c>
      <c r="C171" t="s">
        <v>1528</v>
      </c>
      <c r="D171" t="s">
        <v>2108</v>
      </c>
      <c r="E171" t="s">
        <v>2107</v>
      </c>
    </row>
    <row r="172" spans="1:5">
      <c r="A172">
        <v>168</v>
      </c>
      <c r="B172" s="13">
        <v>45765</v>
      </c>
      <c r="C172" t="s">
        <v>1803</v>
      </c>
      <c r="D172" t="s">
        <v>2111</v>
      </c>
    </row>
    <row r="173" spans="1:5">
      <c r="A173">
        <v>169</v>
      </c>
      <c r="B173" s="13">
        <v>45765</v>
      </c>
      <c r="C173" t="s">
        <v>1861</v>
      </c>
      <c r="D173" t="s">
        <v>2113</v>
      </c>
    </row>
    <row r="174" spans="1:5">
      <c r="A174">
        <v>170</v>
      </c>
      <c r="B174" s="13">
        <v>45765</v>
      </c>
      <c r="C174" t="s">
        <v>1692</v>
      </c>
      <c r="D174" t="s">
        <v>2114</v>
      </c>
    </row>
    <row r="175" spans="1:5">
      <c r="A175">
        <v>171</v>
      </c>
      <c r="B175" s="13">
        <v>45765</v>
      </c>
      <c r="C175" t="s">
        <v>1553</v>
      </c>
      <c r="D175" t="s">
        <v>2115</v>
      </c>
    </row>
    <row r="176" spans="1:5">
      <c r="A176">
        <v>172</v>
      </c>
      <c r="B176" s="13">
        <v>45765</v>
      </c>
      <c r="C176" t="s">
        <v>1553</v>
      </c>
      <c r="D176" t="s">
        <v>2116</v>
      </c>
    </row>
    <row r="177" spans="1:5">
      <c r="A177">
        <v>173</v>
      </c>
      <c r="B177" s="13">
        <v>45768</v>
      </c>
      <c r="C177" t="s">
        <v>2117</v>
      </c>
      <c r="D177" t="s">
        <v>2118</v>
      </c>
    </row>
    <row r="178" spans="1:5">
      <c r="A178">
        <v>174</v>
      </c>
      <c r="B178" s="13">
        <v>45768</v>
      </c>
      <c r="C178" t="s">
        <v>2128</v>
      </c>
      <c r="D178" t="s">
        <v>2129</v>
      </c>
    </row>
    <row r="179" spans="1:5">
      <c r="A179">
        <v>175</v>
      </c>
      <c r="B179" s="13">
        <v>45768</v>
      </c>
      <c r="C179" t="s">
        <v>2128</v>
      </c>
      <c r="D179" t="s">
        <v>2130</v>
      </c>
    </row>
    <row r="180" spans="1:5">
      <c r="A180">
        <v>176</v>
      </c>
      <c r="B180" s="13">
        <v>45768</v>
      </c>
      <c r="C180" t="s">
        <v>1485</v>
      </c>
      <c r="D180" t="s">
        <v>2132</v>
      </c>
      <c r="E180" t="s">
        <v>2131</v>
      </c>
    </row>
    <row r="181" spans="1:5">
      <c r="A181">
        <v>177</v>
      </c>
      <c r="B181" s="13">
        <v>45768</v>
      </c>
      <c r="C181" t="s">
        <v>1673</v>
      </c>
      <c r="D181" t="s">
        <v>2133</v>
      </c>
      <c r="E181" t="s">
        <v>2131</v>
      </c>
    </row>
    <row r="182" spans="1:5">
      <c r="A182">
        <v>178</v>
      </c>
      <c r="B182" s="13">
        <v>45768</v>
      </c>
      <c r="C182" t="s">
        <v>1670</v>
      </c>
      <c r="D182" t="s">
        <v>2134</v>
      </c>
    </row>
    <row r="183" spans="1:5">
      <c r="A183">
        <v>179</v>
      </c>
      <c r="B183" s="13">
        <v>45768</v>
      </c>
      <c r="C183" t="s">
        <v>1861</v>
      </c>
      <c r="D183" t="s">
        <v>2140</v>
      </c>
    </row>
    <row r="184" spans="1:5">
      <c r="A184">
        <v>180</v>
      </c>
      <c r="B184" s="13">
        <v>45769</v>
      </c>
      <c r="C184" t="s">
        <v>1535</v>
      </c>
      <c r="D184" t="s">
        <v>2145</v>
      </c>
    </row>
    <row r="185" spans="1:5">
      <c r="A185">
        <v>181</v>
      </c>
      <c r="B185" s="13">
        <v>45770</v>
      </c>
      <c r="C185" t="s">
        <v>1692</v>
      </c>
      <c r="D185" t="s">
        <v>2147</v>
      </c>
    </row>
    <row r="186" spans="1:5">
      <c r="A186">
        <v>182</v>
      </c>
      <c r="B186" s="13">
        <v>45770</v>
      </c>
      <c r="C186" t="s">
        <v>2148</v>
      </c>
      <c r="D186" t="s">
        <v>2151</v>
      </c>
    </row>
    <row r="187" spans="1:5">
      <c r="A187">
        <v>183</v>
      </c>
      <c r="B187" s="13">
        <v>45770</v>
      </c>
      <c r="C187" t="s">
        <v>2148</v>
      </c>
      <c r="D187" t="s">
        <v>2154</v>
      </c>
    </row>
    <row r="188" spans="1:5">
      <c r="A188">
        <v>184</v>
      </c>
      <c r="B188" s="13">
        <v>45771</v>
      </c>
      <c r="C188" t="s">
        <v>1642</v>
      </c>
      <c r="D188" t="s">
        <v>2156</v>
      </c>
    </row>
    <row r="189" spans="1:5">
      <c r="A189">
        <v>185</v>
      </c>
      <c r="B189" s="13">
        <v>45771</v>
      </c>
      <c r="C189" t="s">
        <v>1530</v>
      </c>
      <c r="D189" t="s">
        <v>2159</v>
      </c>
    </row>
    <row r="190" spans="1:5">
      <c r="A190">
        <v>186</v>
      </c>
      <c r="B190" s="13">
        <v>45772</v>
      </c>
      <c r="C190" t="s">
        <v>1475</v>
      </c>
      <c r="D190" t="s">
        <v>2165</v>
      </c>
    </row>
    <row r="191" spans="1:5">
      <c r="A191">
        <v>187</v>
      </c>
      <c r="B191" s="13">
        <v>45772</v>
      </c>
      <c r="C191" t="s">
        <v>2166</v>
      </c>
      <c r="D191" t="s">
        <v>2168</v>
      </c>
    </row>
    <row r="192" spans="1:5">
      <c r="A192">
        <v>188</v>
      </c>
      <c r="B192" s="13">
        <v>45772</v>
      </c>
      <c r="C192" t="s">
        <v>2169</v>
      </c>
      <c r="D192" t="s">
        <v>2172</v>
      </c>
    </row>
    <row r="193" spans="1:4">
      <c r="A193">
        <v>189</v>
      </c>
      <c r="B193" s="13">
        <v>45772</v>
      </c>
      <c r="C193" t="s">
        <v>1943</v>
      </c>
      <c r="D193" t="s">
        <v>2173</v>
      </c>
    </row>
    <row r="194" spans="1:4">
      <c r="A194">
        <v>190</v>
      </c>
      <c r="B194" s="13">
        <v>45772</v>
      </c>
      <c r="C194" t="s">
        <v>1943</v>
      </c>
      <c r="D194" t="s">
        <v>2176</v>
      </c>
    </row>
    <row r="195" spans="1:4">
      <c r="A195">
        <v>191</v>
      </c>
      <c r="B195" s="13">
        <v>45772</v>
      </c>
      <c r="C195" t="s">
        <v>1530</v>
      </c>
      <c r="D195" t="s">
        <v>2178</v>
      </c>
    </row>
    <row r="196" spans="1:4">
      <c r="A196">
        <v>192</v>
      </c>
      <c r="B196" s="13">
        <v>45772</v>
      </c>
      <c r="C196" t="s">
        <v>1963</v>
      </c>
      <c r="D196" t="s">
        <v>2181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74" sqref="I74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129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1730</v>
      </c>
      <c r="D3" t="s">
        <v>1731</v>
      </c>
      <c r="F3" t="s">
        <v>1732</v>
      </c>
      <c r="G3" t="s">
        <v>1733</v>
      </c>
      <c r="H3" t="s">
        <v>1734</v>
      </c>
      <c r="I3" s="229">
        <f>SUMIF(주문_리스트!C:C,거래처!B3,주문_리스트!K:K)+SUMIF(주문_리스트!C:C,거래처!B3,주문_리스트!L:L)-1543200</f>
        <v>3905899.5999999996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1000000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1944</v>
      </c>
      <c r="F11" t="s">
        <v>1360</v>
      </c>
      <c r="G11" t="s">
        <v>1938</v>
      </c>
      <c r="H11" t="s">
        <v>1945</v>
      </c>
      <c r="I11" s="229">
        <f>SUMIF(주문_리스트!C:C,거래처!B11,주문_리스트!K:K)+SUMIF(주문_리스트!C:C,거래처!B11,주문_리스트!L:L)</f>
        <v>2198000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350000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16106000.1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8800000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1399999.7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2086</v>
      </c>
      <c r="C30" t="s">
        <v>2087</v>
      </c>
      <c r="F30" t="s">
        <v>2088</v>
      </c>
      <c r="G30" t="s">
        <v>2081</v>
      </c>
      <c r="H30" t="s">
        <v>2089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1851</v>
      </c>
      <c r="F32" t="s">
        <v>1852</v>
      </c>
      <c r="G32" t="s">
        <v>972</v>
      </c>
      <c r="H32" t="s">
        <v>1853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7200000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SUMIF(주문_리스트!C:C,거래처!B39,주문_리스트!K:K)+SUMIF(주문_리스트!C:C,거래처!B39,주문_리스트!L:L)-2100000</f>
        <v>-0.10000000009313226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450000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2042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1940</v>
      </c>
      <c r="F55" t="s">
        <v>1941</v>
      </c>
      <c r="G55" t="s">
        <v>1938</v>
      </c>
      <c r="H55" t="s">
        <v>1942</v>
      </c>
      <c r="I55" s="229">
        <f>SUMIF(주문_리스트!C:C,거래처!B55,주문_리스트!K:K)+SUMIF(주문_리스트!C:C,거래처!B55,주문_리스트!L:L)-4015000</f>
        <v>774000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SUMIF(주문_리스트!C:C,거래처!B58,주문_리스트!K:K)+SUMIF(주문_리스트!C:C,거래처!B58,주문_리스트!L:L)+3479000</f>
        <v>1899000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2162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1700000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3622700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2150</v>
      </c>
      <c r="F89" t="s">
        <v>2149</v>
      </c>
      <c r="G89" t="s">
        <v>972</v>
      </c>
      <c r="H89" t="s">
        <v>2155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2090</v>
      </c>
      <c r="F90" t="s">
        <v>2091</v>
      </c>
      <c r="G90" t="s">
        <v>972</v>
      </c>
      <c r="H90" t="s">
        <v>2092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1998</v>
      </c>
      <c r="D93" t="s">
        <v>1999</v>
      </c>
      <c r="F93" t="s">
        <v>2000</v>
      </c>
      <c r="G93" t="s">
        <v>2001</v>
      </c>
      <c r="H93" t="s">
        <v>2002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1967</v>
      </c>
      <c r="F96" t="s">
        <v>1968</v>
      </c>
      <c r="G96" t="s">
        <v>972</v>
      </c>
      <c r="H96" t="s">
        <v>1969</v>
      </c>
      <c r="I96" s="229">
        <f>SUMIF(주문_리스트!C:C,거래처!B96,주문_리스트!K:K)+SUMIF(주문_리스트!C:C,거래처!B96,주문_리스트!L:L)-715000</f>
        <v>0</v>
      </c>
    </row>
    <row r="97" spans="1:9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0</v>
      </c>
    </row>
    <row r="99" spans="1:9">
      <c r="A99">
        <v>99</v>
      </c>
      <c r="B99" t="s">
        <v>1434</v>
      </c>
      <c r="C99" t="s">
        <v>2064</v>
      </c>
      <c r="F99" t="s">
        <v>2065</v>
      </c>
      <c r="G99" t="s">
        <v>972</v>
      </c>
      <c r="H99" t="s">
        <v>2066</v>
      </c>
      <c r="I99" s="229">
        <f>SUMIF(주문_리스트!C:C,거래처!B99,주문_리스트!K:K)+SUMIF(주문_리스트!C:C,거래처!B99,주문_리스트!L:L)-650000</f>
        <v>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0</v>
      </c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1935</v>
      </c>
      <c r="C114" t="s">
        <v>1936</v>
      </c>
      <c r="F114" t="s">
        <v>1937</v>
      </c>
      <c r="G114" t="s">
        <v>1938</v>
      </c>
      <c r="H114" t="s">
        <v>1939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1788</v>
      </c>
      <c r="C125" t="s">
        <v>1789</v>
      </c>
      <c r="F125" t="s">
        <v>1790</v>
      </c>
      <c r="G125" t="s">
        <v>1251</v>
      </c>
      <c r="H125" t="s">
        <v>1790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1803</v>
      </c>
      <c r="C126" t="s">
        <v>1804</v>
      </c>
      <c r="F126" t="s">
        <v>1805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2004</v>
      </c>
      <c r="C127" t="s">
        <v>2005</v>
      </c>
      <c r="F127" t="s">
        <v>2006</v>
      </c>
      <c r="G127" t="s">
        <v>972</v>
      </c>
      <c r="H127" t="s">
        <v>2007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2071</v>
      </c>
      <c r="C128" t="s">
        <v>2072</v>
      </c>
      <c r="F128" t="s">
        <v>2073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9:9">
      <c r="I129" s="229">
        <f>SUMIF(주문_리스트!C:C,거래처!B129,주문_리스트!K:K)+SUMIF(주문_리스트!C:C,거래처!B129,주문_리스트!L:L)</f>
        <v>0</v>
      </c>
    </row>
    <row r="130" spans="9:9">
      <c r="I130" s="229">
        <f>SUMIF(주문_리스트!C:C,거래처!B130,주문_리스트!K:K)+SUMIF(주문_리스트!C:C,거래처!B130,주문_리스트!L:L)</f>
        <v>0</v>
      </c>
    </row>
    <row r="131" spans="9:9">
      <c r="I131" s="229">
        <f>SUMIF(주문_리스트!C:C,거래처!B131,주문_리스트!K:K)+SUMIF(주문_리스트!C:C,거래처!B131,주문_리스트!L:L)</f>
        <v>0</v>
      </c>
    </row>
    <row r="132" spans="9:9">
      <c r="I132" s="229">
        <f>SUMIF(주문_리스트!C:C,거래처!B132,주문_리스트!K:K)+SUMIF(주문_리스트!C:C,거래처!B132,주문_리스트!L:L)</f>
        <v>0</v>
      </c>
    </row>
    <row r="133" spans="9:9">
      <c r="I133" s="229">
        <f>SUMIF(주문_리스트!C:C,거래처!B133,주문_리스트!K:K)+SUMIF(주문_리스트!C:C,거래처!B133,주문_리스트!L:L)</f>
        <v>0</v>
      </c>
    </row>
    <row r="134" spans="9:9">
      <c r="I134" s="229">
        <f>SUMIF(주문_리스트!C:C,거래처!B134,주문_리스트!K:K)+SUMIF(주문_리스트!C:C,거래처!B134,주문_리스트!L:L)</f>
        <v>0</v>
      </c>
    </row>
    <row r="135" spans="9:9">
      <c r="I135" s="229">
        <f>SUMIF(주문_리스트!C:C,거래처!B135,주문_리스트!K:K)+SUMIF(주문_리스트!C:C,거래처!B135,주문_리스트!L:L)</f>
        <v>0</v>
      </c>
    </row>
    <row r="136" spans="9:9">
      <c r="I136" s="229">
        <f>SUMIF(주문_리스트!C:C,거래처!B136,주문_리스트!K:K)+SUMIF(주문_리스트!C:C,거래처!B136,주문_리스트!L:L)</f>
        <v>0</v>
      </c>
    </row>
    <row r="137" spans="9:9">
      <c r="I137" s="229">
        <f>SUMIF(주문_리스트!C:C,거래처!B137,주문_리스트!K:K)+SUMIF(주문_리스트!C:C,거래처!B137,주문_리스트!L:L)</f>
        <v>0</v>
      </c>
    </row>
    <row r="138" spans="9:9">
      <c r="I138" s="229">
        <f>SUMIF(주문_리스트!C:C,거래처!B138,주문_리스트!K:K)+SUMIF(주문_리스트!C:C,거래처!B138,주문_리스트!L:L)</f>
        <v>0</v>
      </c>
    </row>
    <row r="139" spans="9:9">
      <c r="I139" s="229">
        <f>SUMIF(주문_리스트!C:C,거래처!B139,주문_리스트!K:K)+SUMIF(주문_리스트!C:C,거래처!B139,주문_리스트!L:L)</f>
        <v>0</v>
      </c>
    </row>
    <row r="140" spans="9:9">
      <c r="I140" s="229">
        <f>SUMIF(주문_리스트!C:C,거래처!B140,주문_리스트!K:K)+SUMIF(주문_리스트!C:C,거래처!B140,주문_리스트!L:L)</f>
        <v>0</v>
      </c>
    </row>
    <row r="141" spans="9:9">
      <c r="I141" s="229">
        <f>SUMIF(주문_리스트!C:C,거래처!B141,주문_리스트!K:K)+SUMIF(주문_리스트!C:C,거래처!B141,주문_리스트!L:L)</f>
        <v>0</v>
      </c>
    </row>
    <row r="142" spans="9:9">
      <c r="I142" s="229">
        <f>SUMIF(주문_리스트!C:C,거래처!B142,주문_리스트!K:K)+SUMIF(주문_리스트!C:C,거래처!B142,주문_리스트!L:L)</f>
        <v>0</v>
      </c>
    </row>
    <row r="143" spans="9:9">
      <c r="I143" s="229">
        <f>SUMIF(주문_리스트!C:C,거래처!B143,주문_리스트!K:K)+SUMIF(주문_리스트!C:C,거래처!B143,주문_리스트!L:L)</f>
        <v>0</v>
      </c>
    </row>
    <row r="144" spans="9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390" t="s">
        <v>1184</v>
      </c>
      <c r="L1" s="390"/>
      <c r="M1" s="390"/>
      <c r="N1" s="390" t="s">
        <v>1185</v>
      </c>
      <c r="O1" s="390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58"/>
  <sheetViews>
    <sheetView workbookViewId="0">
      <pane xSplit="1" ySplit="1" topLeftCell="B239" activePane="bottomRight" state="frozen"/>
      <selection pane="topRight" activeCell="B1" sqref="B1"/>
      <selection pane="bottomLeft" activeCell="A2" sqref="A2"/>
      <selection pane="bottomRight" activeCell="D259" sqref="D259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0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1802</v>
      </c>
      <c r="M1" s="119">
        <v>258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11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12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13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14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15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16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17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18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136">
        <v>19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20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21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22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23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24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25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26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27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>
        <v>28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>
        <v>29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>
        <v>30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>
        <v>31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>
        <v>32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>
        <v>33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>
        <v>34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>
        <v>35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>
        <v>36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>
        <v>37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>
        <v>38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>
        <v>39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>
        <v>40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>
        <v>41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>
        <v>42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>
        <v>43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>
        <v>44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>
        <v>45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>
        <v>46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>
        <v>47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>
        <v>48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>
        <v>49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>
        <v>50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>
        <v>51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>
        <v>52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>
        <v>53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>
        <v>54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>
        <v>55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>
        <v>56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>
        <v>57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>
        <v>58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>
        <v>59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>
        <v>60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>
        <v>61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>
        <v>62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>
        <v>63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>
        <v>64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>
        <v>65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>
        <v>66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>
        <v>67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>
        <v>68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>
        <v>69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>
        <v>70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>
        <v>71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>
        <v>72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>
        <v>73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>
        <v>74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>
        <v>75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>
        <v>76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>
        <v>77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>
        <v>78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>
        <v>79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>
        <v>80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>
        <v>81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>
        <v>82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>
        <v>83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>
        <v>84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>
        <v>85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>
        <v>86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>
        <v>87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K89" s="229">
        <v>350000</v>
      </c>
    </row>
    <row r="90" spans="1:11">
      <c r="A90">
        <v>88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>
        <v>89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>
        <v>90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>
        <v>91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>
        <v>92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>
        <v>93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>
        <v>94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>
        <v>95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>
        <v>96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>
        <v>97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>
        <v>98</v>
      </c>
      <c r="B100" s="13">
        <v>45723</v>
      </c>
      <c r="C100" t="s">
        <v>1673</v>
      </c>
      <c r="E100" t="s">
        <v>1899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>
        <v>99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>
        <v>100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>
        <v>101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>
        <v>102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>
        <v>103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>
        <v>104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>
        <v>105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>
        <v>106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>
        <v>107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>
        <v>108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>
        <v>109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>
        <v>110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>
        <v>111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>
        <v>112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>
        <v>113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>
        <v>114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>
        <v>115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>
        <v>116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>
        <v>117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>
        <v>118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>
        <v>119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>
        <v>119</v>
      </c>
      <c r="B122" s="13">
        <v>45748</v>
      </c>
      <c r="C122" t="s">
        <v>1670</v>
      </c>
      <c r="D122" s="225">
        <v>415072909</v>
      </c>
      <c r="E122" t="s">
        <v>1724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>
        <v>120</v>
      </c>
      <c r="B123" s="13">
        <v>45748</v>
      </c>
      <c r="C123" t="s">
        <v>1670</v>
      </c>
      <c r="D123" s="225" t="s">
        <v>1725</v>
      </c>
      <c r="E123" t="s">
        <v>1726</v>
      </c>
      <c r="F123" t="s">
        <v>1725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>
        <v>121</v>
      </c>
      <c r="B124" s="13">
        <v>45748</v>
      </c>
      <c r="C124" t="s">
        <v>1670</v>
      </c>
      <c r="D124" s="225">
        <v>415072909</v>
      </c>
      <c r="E124" t="s">
        <v>1724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>
        <v>122</v>
      </c>
      <c r="B125" s="13">
        <v>45748</v>
      </c>
      <c r="C125" t="s">
        <v>1670</v>
      </c>
      <c r="D125" s="225" t="s">
        <v>1725</v>
      </c>
      <c r="E125" t="s">
        <v>1726</v>
      </c>
      <c r="F125" t="s">
        <v>1725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>
        <v>123</v>
      </c>
      <c r="B126" s="13">
        <v>45748</v>
      </c>
      <c r="C126" t="s">
        <v>1670</v>
      </c>
      <c r="E126" t="s">
        <v>1728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>
        <v>124</v>
      </c>
      <c r="B127" s="13">
        <v>45749</v>
      </c>
      <c r="C127" t="s">
        <v>1535</v>
      </c>
      <c r="E127" t="s">
        <v>1754</v>
      </c>
      <c r="G127" s="229">
        <v>850000</v>
      </c>
      <c r="H127">
        <v>1</v>
      </c>
      <c r="K127" s="229">
        <v>850000</v>
      </c>
    </row>
    <row r="128" spans="1:11">
      <c r="A128">
        <v>125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>
        <v>126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>
        <v>127</v>
      </c>
      <c r="B130" s="13">
        <v>45749</v>
      </c>
      <c r="C130" t="s">
        <v>1627</v>
      </c>
      <c r="E130" t="s">
        <v>1757</v>
      </c>
      <c r="G130" s="229">
        <v>50000</v>
      </c>
      <c r="H130">
        <v>1</v>
      </c>
      <c r="K130" s="229">
        <v>50000</v>
      </c>
    </row>
    <row r="131" spans="1:12">
      <c r="A131">
        <v>128</v>
      </c>
      <c r="B131" s="13">
        <v>45749</v>
      </c>
      <c r="C131" t="s">
        <v>1485</v>
      </c>
      <c r="D131" s="225" t="s">
        <v>1271</v>
      </c>
      <c r="E131" t="s">
        <v>1765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>
        <v>129</v>
      </c>
      <c r="B132" s="13">
        <v>45749</v>
      </c>
      <c r="C132" t="s">
        <v>1044</v>
      </c>
      <c r="D132" s="225" t="s">
        <v>1272</v>
      </c>
      <c r="E132" t="s">
        <v>1767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>
        <v>130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>
        <v>131</v>
      </c>
      <c r="B134" s="13">
        <v>45749</v>
      </c>
      <c r="C134" t="s">
        <v>1788</v>
      </c>
      <c r="E134" t="s">
        <v>1791</v>
      </c>
      <c r="G134" s="229">
        <v>250000</v>
      </c>
      <c r="H134">
        <v>1</v>
      </c>
      <c r="K134" s="229">
        <v>250000</v>
      </c>
    </row>
    <row r="135" spans="1:12">
      <c r="A135">
        <v>132</v>
      </c>
      <c r="B135" s="13">
        <v>45749</v>
      </c>
      <c r="C135" t="s">
        <v>1793</v>
      </c>
      <c r="E135" t="s">
        <v>1794</v>
      </c>
      <c r="G135" s="229">
        <v>2600000</v>
      </c>
      <c r="H135">
        <v>1</v>
      </c>
      <c r="K135" s="229">
        <v>2600000</v>
      </c>
    </row>
    <row r="136" spans="1:12">
      <c r="A136">
        <v>133</v>
      </c>
      <c r="B136" s="13">
        <v>45749</v>
      </c>
      <c r="C136" t="s">
        <v>1627</v>
      </c>
      <c r="E136" t="s">
        <v>1796</v>
      </c>
      <c r="G136" s="229">
        <v>600000</v>
      </c>
      <c r="H136">
        <v>1</v>
      </c>
      <c r="K136" s="229">
        <v>600000</v>
      </c>
    </row>
    <row r="137" spans="1:12">
      <c r="A137">
        <v>134</v>
      </c>
      <c r="B137" s="13">
        <v>45750</v>
      </c>
      <c r="C137" t="s">
        <v>1535</v>
      </c>
      <c r="E137" t="s">
        <v>1798</v>
      </c>
      <c r="G137" s="229">
        <v>1850000</v>
      </c>
      <c r="H137">
        <v>1</v>
      </c>
      <c r="K137" s="229">
        <v>1850000</v>
      </c>
    </row>
    <row r="138" spans="1:12">
      <c r="A138">
        <v>135</v>
      </c>
      <c r="B138" s="13">
        <v>45750</v>
      </c>
      <c r="C138" t="s">
        <v>1803</v>
      </c>
      <c r="E138" t="s">
        <v>1806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>
        <v>136</v>
      </c>
      <c r="B139" s="13">
        <v>45750</v>
      </c>
      <c r="C139" t="s">
        <v>1808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>
        <v>136</v>
      </c>
      <c r="B140" s="13">
        <v>45751</v>
      </c>
      <c r="C140" t="s">
        <v>1530</v>
      </c>
      <c r="L140" s="229">
        <v>-220000</v>
      </c>
    </row>
    <row r="141" spans="1:12">
      <c r="A141">
        <v>137</v>
      </c>
      <c r="B141" s="13">
        <v>45751</v>
      </c>
      <c r="C141" t="s">
        <v>1530</v>
      </c>
      <c r="E141" t="s">
        <v>1822</v>
      </c>
      <c r="L141" s="229">
        <v>-1600000</v>
      </c>
    </row>
    <row r="142" spans="1:12">
      <c r="A142">
        <v>138</v>
      </c>
      <c r="B142" s="13">
        <v>45750</v>
      </c>
      <c r="C142" t="s">
        <v>1530</v>
      </c>
      <c r="E142" t="s">
        <v>1823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>
        <v>139</v>
      </c>
      <c r="B143" s="13">
        <v>45751</v>
      </c>
      <c r="C143" t="s">
        <v>1530</v>
      </c>
      <c r="E143" t="s">
        <v>1826</v>
      </c>
      <c r="L143" s="229">
        <v>-100000</v>
      </c>
    </row>
    <row r="144" spans="1:12">
      <c r="A144">
        <v>140</v>
      </c>
      <c r="B144" s="13">
        <v>45751</v>
      </c>
      <c r="C144" t="s">
        <v>1530</v>
      </c>
      <c r="E144" t="s">
        <v>1827</v>
      </c>
      <c r="L144" s="229">
        <v>-300000</v>
      </c>
    </row>
    <row r="145" spans="1:12">
      <c r="A145">
        <v>141</v>
      </c>
      <c r="B145" s="13">
        <v>45751</v>
      </c>
      <c r="C145" t="s">
        <v>1530</v>
      </c>
      <c r="E145" t="s">
        <v>1828</v>
      </c>
      <c r="L145" s="229">
        <v>-200000</v>
      </c>
    </row>
    <row r="146" spans="1:12">
      <c r="A146">
        <v>176</v>
      </c>
      <c r="B146" s="13">
        <v>45757</v>
      </c>
      <c r="C146" t="s">
        <v>1992</v>
      </c>
      <c r="E146" t="s">
        <v>1990</v>
      </c>
      <c r="G146" s="229">
        <v>1550000</v>
      </c>
      <c r="H146">
        <v>1</v>
      </c>
      <c r="K146" s="229">
        <v>1550000</v>
      </c>
    </row>
    <row r="147" spans="1:12">
      <c r="A147">
        <v>143</v>
      </c>
      <c r="B147" s="13">
        <v>45751</v>
      </c>
      <c r="C147" t="s">
        <v>1555</v>
      </c>
      <c r="E147" t="s">
        <v>1833</v>
      </c>
      <c r="G147" s="229">
        <v>200000</v>
      </c>
      <c r="H147">
        <v>1</v>
      </c>
      <c r="K147" s="229">
        <v>200000</v>
      </c>
    </row>
    <row r="148" spans="1:12">
      <c r="A148">
        <v>144</v>
      </c>
      <c r="B148" s="13">
        <v>45751</v>
      </c>
      <c r="C148" t="s">
        <v>1861</v>
      </c>
      <c r="D148" s="225">
        <v>2800802</v>
      </c>
      <c r="E148" t="s">
        <v>1856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>
        <v>145</v>
      </c>
      <c r="B149" s="13">
        <v>45751</v>
      </c>
      <c r="C149" t="s">
        <v>1861</v>
      </c>
      <c r="D149" s="225" t="s">
        <v>1854</v>
      </c>
      <c r="E149" t="s">
        <v>1855</v>
      </c>
      <c r="F149" t="s">
        <v>1854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>
        <v>146</v>
      </c>
      <c r="B150" s="13">
        <v>45751</v>
      </c>
      <c r="C150" t="s">
        <v>1861</v>
      </c>
      <c r="D150" s="225">
        <v>7252703114</v>
      </c>
      <c r="E150" t="s">
        <v>1841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>
        <v>147</v>
      </c>
      <c r="B151" s="13">
        <v>45751</v>
      </c>
      <c r="C151" t="s">
        <v>1861</v>
      </c>
      <c r="D151" s="225" t="s">
        <v>1843</v>
      </c>
      <c r="E151" t="s">
        <v>1844</v>
      </c>
      <c r="F151" t="s">
        <v>1843</v>
      </c>
      <c r="G151" s="229">
        <v>50000</v>
      </c>
      <c r="H151">
        <v>1</v>
      </c>
      <c r="K151" s="229">
        <v>50000</v>
      </c>
    </row>
    <row r="152" spans="1:12">
      <c r="A152">
        <v>148</v>
      </c>
      <c r="B152" s="13">
        <v>45751</v>
      </c>
      <c r="C152" t="s">
        <v>1861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>
        <v>149</v>
      </c>
      <c r="B153" s="13">
        <v>45752</v>
      </c>
      <c r="C153" t="s">
        <v>1627</v>
      </c>
      <c r="E153" t="s">
        <v>1885</v>
      </c>
      <c r="G153" s="229">
        <v>1550000</v>
      </c>
      <c r="H153">
        <v>1</v>
      </c>
      <c r="K153" s="229">
        <v>1550000</v>
      </c>
    </row>
    <row r="154" spans="1:12">
      <c r="A154">
        <v>150</v>
      </c>
      <c r="B154" s="13">
        <v>45752</v>
      </c>
      <c r="C154" t="s">
        <v>1673</v>
      </c>
      <c r="E154" t="s">
        <v>1887</v>
      </c>
      <c r="L154" s="229">
        <v>-4000000</v>
      </c>
    </row>
    <row r="155" spans="1:12">
      <c r="A155">
        <v>151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>
        <v>152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>
        <v>153</v>
      </c>
      <c r="B157" s="13">
        <v>45754</v>
      </c>
      <c r="C157" t="s">
        <v>1888</v>
      </c>
      <c r="E157" t="s">
        <v>1889</v>
      </c>
      <c r="G157" s="229">
        <v>650000</v>
      </c>
      <c r="H157">
        <v>1</v>
      </c>
      <c r="K157" s="229">
        <v>650000</v>
      </c>
    </row>
    <row r="158" spans="1:12">
      <c r="A158">
        <v>153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>
        <v>154</v>
      </c>
      <c r="B159" s="13">
        <v>45754</v>
      </c>
      <c r="C159" t="s">
        <v>1216</v>
      </c>
      <c r="D159" s="225">
        <v>50229</v>
      </c>
      <c r="E159" t="s">
        <v>1763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>
        <v>155</v>
      </c>
      <c r="B160" s="13">
        <v>45754</v>
      </c>
      <c r="C160" t="s">
        <v>1861</v>
      </c>
      <c r="D160" s="225">
        <v>415090409</v>
      </c>
      <c r="E160" t="s">
        <v>1918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>
        <v>156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>
        <v>157</v>
      </c>
      <c r="B162" s="13">
        <v>45754</v>
      </c>
      <c r="C162" t="s">
        <v>1943</v>
      </c>
      <c r="E162" t="s">
        <v>1947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>
        <v>158</v>
      </c>
      <c r="B163" s="13">
        <v>45754</v>
      </c>
      <c r="C163" t="s">
        <v>1943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>
        <v>159</v>
      </c>
      <c r="B164" s="13">
        <v>45754</v>
      </c>
      <c r="C164" t="s">
        <v>1943</v>
      </c>
      <c r="D164" s="225" t="s">
        <v>1948</v>
      </c>
      <c r="E164" t="s">
        <v>1949</v>
      </c>
      <c r="F164" t="s">
        <v>1948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>
        <v>160</v>
      </c>
      <c r="B165" s="13">
        <v>45754</v>
      </c>
      <c r="C165" t="s">
        <v>1861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>
        <v>161</v>
      </c>
      <c r="B166" s="13">
        <v>45754</v>
      </c>
      <c r="C166" t="s">
        <v>1861</v>
      </c>
      <c r="D166" s="225">
        <v>415090409</v>
      </c>
      <c r="E166" t="s">
        <v>1918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>
        <v>162</v>
      </c>
      <c r="B167" s="13">
        <v>45754</v>
      </c>
      <c r="C167" t="s">
        <v>1485</v>
      </c>
      <c r="D167" s="225" t="s">
        <v>1893</v>
      </c>
      <c r="E167" t="s">
        <v>1274</v>
      </c>
      <c r="F167" t="s">
        <v>1893</v>
      </c>
      <c r="G167" s="229">
        <v>1200000</v>
      </c>
      <c r="H167">
        <v>1</v>
      </c>
      <c r="K167" s="229">
        <v>1200000</v>
      </c>
    </row>
    <row r="168" spans="1:12">
      <c r="A168">
        <v>163</v>
      </c>
      <c r="B168" s="13">
        <v>45754</v>
      </c>
      <c r="C168" t="s">
        <v>1565</v>
      </c>
      <c r="E168" t="s">
        <v>1953</v>
      </c>
      <c r="L168" s="229">
        <v>-2000000</v>
      </c>
    </row>
    <row r="169" spans="1:12">
      <c r="A169">
        <v>164</v>
      </c>
      <c r="B169" s="13">
        <v>45755</v>
      </c>
      <c r="C169" t="s">
        <v>1535</v>
      </c>
      <c r="D169" s="225">
        <v>927156</v>
      </c>
      <c r="E169" t="s">
        <v>1956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>
        <v>165</v>
      </c>
      <c r="B170" s="13">
        <v>45755</v>
      </c>
      <c r="C170" t="s">
        <v>1535</v>
      </c>
      <c r="D170" s="225" t="s">
        <v>1957</v>
      </c>
      <c r="E170" t="s">
        <v>1668</v>
      </c>
      <c r="F170" t="s">
        <v>1957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>
        <v>166</v>
      </c>
      <c r="B171" s="13">
        <v>45755</v>
      </c>
      <c r="C171" t="s">
        <v>1959</v>
      </c>
      <c r="D171" s="225" t="s">
        <v>1271</v>
      </c>
      <c r="E171" t="s">
        <v>1765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>
        <v>167</v>
      </c>
      <c r="B172" s="13">
        <v>45755</v>
      </c>
      <c r="C172" t="s">
        <v>1044</v>
      </c>
      <c r="D172" s="225">
        <v>2800802</v>
      </c>
      <c r="E172" t="s">
        <v>1856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>
        <v>168</v>
      </c>
      <c r="B173" s="13">
        <v>45755</v>
      </c>
      <c r="C173" t="s">
        <v>1963</v>
      </c>
      <c r="D173" s="225" t="s">
        <v>1910</v>
      </c>
      <c r="E173" t="s">
        <v>1908</v>
      </c>
      <c r="F173" t="s">
        <v>1910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>
        <v>169</v>
      </c>
      <c r="B174" s="13">
        <v>45755</v>
      </c>
      <c r="C174" t="s">
        <v>1963</v>
      </c>
      <c r="D174" s="225" t="s">
        <v>1907</v>
      </c>
      <c r="E174" t="s">
        <v>1908</v>
      </c>
      <c r="F174" t="s">
        <v>1907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>
        <v>170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>
        <v>171</v>
      </c>
      <c r="B176" s="13">
        <v>45755</v>
      </c>
      <c r="C176" t="s">
        <v>1966</v>
      </c>
      <c r="E176" t="s">
        <v>1884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>
        <v>172</v>
      </c>
      <c r="B177" s="13">
        <v>45756</v>
      </c>
      <c r="C177" t="s">
        <v>1861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>
        <v>173</v>
      </c>
      <c r="B178" s="13">
        <v>45756</v>
      </c>
      <c r="C178" t="s">
        <v>1861</v>
      </c>
      <c r="D178" s="225" t="s">
        <v>1985</v>
      </c>
      <c r="E178" t="s">
        <v>1986</v>
      </c>
      <c r="F178" t="s">
        <v>1985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>
        <v>174</v>
      </c>
      <c r="B179" s="13">
        <v>45756</v>
      </c>
      <c r="C179" t="s">
        <v>1861</v>
      </c>
      <c r="D179" s="225" t="s">
        <v>1948</v>
      </c>
      <c r="E179" t="s">
        <v>1949</v>
      </c>
      <c r="F179" t="s">
        <v>1948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>
        <v>177</v>
      </c>
      <c r="B180" s="13">
        <v>45757</v>
      </c>
      <c r="C180" t="s">
        <v>1627</v>
      </c>
      <c r="E180" t="s">
        <v>1885</v>
      </c>
      <c r="G180" s="229">
        <v>1550000</v>
      </c>
      <c r="H180">
        <v>1</v>
      </c>
      <c r="K180" s="229">
        <v>1550000</v>
      </c>
    </row>
    <row r="181" spans="1:11">
      <c r="A181">
        <v>178</v>
      </c>
      <c r="B181" s="13">
        <v>45757</v>
      </c>
      <c r="C181" t="s">
        <v>1544</v>
      </c>
      <c r="E181" t="s">
        <v>1885</v>
      </c>
      <c r="G181" s="229">
        <v>1550000</v>
      </c>
      <c r="H181">
        <v>1</v>
      </c>
      <c r="K181" s="229">
        <v>1550000</v>
      </c>
    </row>
    <row r="182" spans="1:11">
      <c r="A182">
        <v>179</v>
      </c>
      <c r="B182" s="13">
        <v>45757</v>
      </c>
      <c r="C182" t="s">
        <v>1959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>
        <v>180</v>
      </c>
      <c r="B183" s="13">
        <v>45758</v>
      </c>
      <c r="C183" t="s">
        <v>1555</v>
      </c>
      <c r="E183" t="s">
        <v>2008</v>
      </c>
      <c r="G183" s="229">
        <v>150000</v>
      </c>
      <c r="H183">
        <v>1</v>
      </c>
      <c r="K183" s="229">
        <v>150000</v>
      </c>
    </row>
    <row r="184" spans="1:11">
      <c r="A184">
        <v>181</v>
      </c>
      <c r="B184" s="13">
        <v>45758</v>
      </c>
      <c r="C184" t="s">
        <v>2004</v>
      </c>
      <c r="E184" t="s">
        <v>2010</v>
      </c>
      <c r="G184" s="229">
        <v>150000</v>
      </c>
      <c r="H184">
        <v>1</v>
      </c>
      <c r="K184" s="229">
        <v>150000</v>
      </c>
    </row>
    <row r="185" spans="1:11">
      <c r="A185">
        <v>182</v>
      </c>
      <c r="B185" s="13">
        <v>45759</v>
      </c>
      <c r="C185" t="s">
        <v>1044</v>
      </c>
      <c r="D185" s="225" t="s">
        <v>1893</v>
      </c>
      <c r="E185" t="s">
        <v>1274</v>
      </c>
      <c r="F185" t="s">
        <v>1893</v>
      </c>
      <c r="G185" s="229">
        <v>1200000</v>
      </c>
      <c r="H185">
        <v>1</v>
      </c>
      <c r="K185" s="229">
        <v>1200000</v>
      </c>
    </row>
    <row r="186" spans="1:11">
      <c r="A186">
        <v>183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>
        <v>184</v>
      </c>
      <c r="B187" s="13">
        <v>45759</v>
      </c>
      <c r="C187" t="s">
        <v>1670</v>
      </c>
      <c r="D187" s="225" t="s">
        <v>1893</v>
      </c>
      <c r="E187" t="s">
        <v>1274</v>
      </c>
      <c r="F187" t="s">
        <v>1893</v>
      </c>
      <c r="G187" s="229">
        <v>1200000</v>
      </c>
      <c r="H187">
        <v>1</v>
      </c>
      <c r="K187" s="229">
        <v>1200000</v>
      </c>
    </row>
    <row r="188" spans="1:11">
      <c r="A188">
        <v>185</v>
      </c>
      <c r="B188" s="13">
        <v>45759</v>
      </c>
      <c r="C188" t="s">
        <v>1044</v>
      </c>
      <c r="D188" s="225" t="s">
        <v>1843</v>
      </c>
      <c r="E188" t="s">
        <v>1844</v>
      </c>
      <c r="F188" t="s">
        <v>1843</v>
      </c>
      <c r="G188" s="229">
        <v>50000</v>
      </c>
      <c r="H188">
        <v>1</v>
      </c>
      <c r="K188" s="229">
        <v>50000</v>
      </c>
    </row>
    <row r="189" spans="1:11">
      <c r="A189">
        <v>186</v>
      </c>
      <c r="B189" s="13">
        <v>45761</v>
      </c>
      <c r="C189" t="s">
        <v>1044</v>
      </c>
      <c r="D189" s="225">
        <v>2800802</v>
      </c>
      <c r="E189" t="s">
        <v>1856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>
        <v>187</v>
      </c>
      <c r="B190" s="13">
        <v>45761</v>
      </c>
      <c r="C190" t="s">
        <v>1044</v>
      </c>
      <c r="D190" s="225" t="s">
        <v>1948</v>
      </c>
      <c r="E190" t="s">
        <v>1949</v>
      </c>
      <c r="F190" t="s">
        <v>1948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>
        <v>188</v>
      </c>
      <c r="B191" s="13">
        <v>45761</v>
      </c>
      <c r="C191" t="s">
        <v>1044</v>
      </c>
      <c r="D191" s="225" t="s">
        <v>1985</v>
      </c>
      <c r="E191" t="s">
        <v>1986</v>
      </c>
      <c r="F191" t="s">
        <v>1985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>
        <v>189</v>
      </c>
      <c r="B192" s="13">
        <v>45759</v>
      </c>
      <c r="C192" t="s">
        <v>2018</v>
      </c>
      <c r="D192" s="225" t="s">
        <v>2020</v>
      </c>
      <c r="E192" t="s">
        <v>2021</v>
      </c>
      <c r="F192" t="s">
        <v>2020</v>
      </c>
      <c r="G192" s="229">
        <v>210000</v>
      </c>
      <c r="H192">
        <v>1</v>
      </c>
      <c r="K192" s="229">
        <v>210000</v>
      </c>
    </row>
    <row r="193" spans="1:16">
      <c r="A193">
        <v>190</v>
      </c>
      <c r="B193" s="13">
        <v>45761</v>
      </c>
      <c r="C193" t="s">
        <v>1216</v>
      </c>
      <c r="D193" s="225">
        <v>2800801</v>
      </c>
      <c r="E193" t="s">
        <v>2026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>
        <v>191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>
        <v>192</v>
      </c>
      <c r="B195" s="13">
        <v>45761</v>
      </c>
      <c r="C195" t="s">
        <v>1044</v>
      </c>
      <c r="D195" s="225">
        <v>415062109</v>
      </c>
      <c r="E195" t="s">
        <v>2035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>
        <v>193</v>
      </c>
      <c r="B196" s="13">
        <v>45761</v>
      </c>
      <c r="C196" t="s">
        <v>1044</v>
      </c>
      <c r="D196" s="225">
        <v>50229</v>
      </c>
      <c r="E196" t="s">
        <v>1763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>
        <v>194</v>
      </c>
      <c r="B197" s="13">
        <v>45761</v>
      </c>
      <c r="C197" t="s">
        <v>1963</v>
      </c>
      <c r="D197" s="225">
        <v>2830402</v>
      </c>
      <c r="E197" t="s">
        <v>2037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>
        <v>195</v>
      </c>
      <c r="B198" s="13">
        <v>45761</v>
      </c>
      <c r="C198" t="s">
        <v>2039</v>
      </c>
      <c r="E198" t="s">
        <v>2040</v>
      </c>
      <c r="G198" s="229">
        <v>3500000</v>
      </c>
      <c r="H198">
        <v>1</v>
      </c>
      <c r="K198" s="229">
        <v>3500000</v>
      </c>
    </row>
    <row r="199" spans="1:16">
      <c r="A199">
        <v>196</v>
      </c>
      <c r="B199" s="13">
        <v>45761</v>
      </c>
      <c r="C199" t="s">
        <v>2045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>
        <v>197</v>
      </c>
      <c r="B200" s="13">
        <v>45761</v>
      </c>
      <c r="C200" t="s">
        <v>2045</v>
      </c>
      <c r="E200" t="s">
        <v>2047</v>
      </c>
      <c r="G200"/>
      <c r="H200" s="229"/>
      <c r="L200" s="229">
        <v>-1500000</v>
      </c>
      <c r="P200" s="229"/>
    </row>
    <row r="201" spans="1:16">
      <c r="A201">
        <v>198</v>
      </c>
      <c r="B201" s="13">
        <v>45761</v>
      </c>
      <c r="C201" t="s">
        <v>2048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>
        <v>199</v>
      </c>
      <c r="B202" s="13">
        <v>45761</v>
      </c>
      <c r="C202" t="s">
        <v>2048</v>
      </c>
      <c r="E202" t="s">
        <v>2050</v>
      </c>
      <c r="G202"/>
      <c r="H202" s="229"/>
      <c r="L202" s="229">
        <v>-1500000</v>
      </c>
      <c r="P202" s="229"/>
    </row>
    <row r="203" spans="1:16">
      <c r="A203">
        <v>200</v>
      </c>
      <c r="B203" s="13">
        <v>45762</v>
      </c>
      <c r="C203" t="s">
        <v>2054</v>
      </c>
      <c r="E203" t="s">
        <v>1884</v>
      </c>
      <c r="G203">
        <v>650000</v>
      </c>
      <c r="H203" s="229">
        <v>1</v>
      </c>
      <c r="K203" s="229">
        <v>650000</v>
      </c>
      <c r="P203" s="229"/>
    </row>
    <row r="204" spans="1:16">
      <c r="A204">
        <v>201</v>
      </c>
      <c r="B204" s="13">
        <v>45762</v>
      </c>
      <c r="C204" t="s">
        <v>1861</v>
      </c>
      <c r="D204" s="225" t="s">
        <v>2051</v>
      </c>
      <c r="E204" t="s">
        <v>2052</v>
      </c>
      <c r="F204" t="s">
        <v>2051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>
        <v>202</v>
      </c>
      <c r="B205" s="13">
        <v>45762</v>
      </c>
      <c r="C205" t="s">
        <v>1803</v>
      </c>
      <c r="D205" s="225" t="s">
        <v>1272</v>
      </c>
      <c r="E205" t="s">
        <v>1767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>
        <v>203</v>
      </c>
      <c r="B206" s="13">
        <v>45762</v>
      </c>
      <c r="C206" t="s">
        <v>1963</v>
      </c>
      <c r="D206" s="225" t="s">
        <v>1910</v>
      </c>
      <c r="E206" t="s">
        <v>1908</v>
      </c>
      <c r="F206" t="s">
        <v>1910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>
        <v>204</v>
      </c>
      <c r="B207" s="13">
        <v>45762</v>
      </c>
      <c r="C207" t="s">
        <v>1963</v>
      </c>
      <c r="D207" s="225" t="s">
        <v>1907</v>
      </c>
      <c r="E207" t="s">
        <v>1908</v>
      </c>
      <c r="F207" t="s">
        <v>1907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>
        <v>205</v>
      </c>
      <c r="B208" s="13">
        <v>45763</v>
      </c>
      <c r="C208" t="s">
        <v>2071</v>
      </c>
      <c r="E208" t="s">
        <v>2074</v>
      </c>
      <c r="G208">
        <v>250000</v>
      </c>
      <c r="H208" s="229">
        <v>1</v>
      </c>
      <c r="K208" s="229">
        <v>250000</v>
      </c>
      <c r="P208" s="229"/>
    </row>
    <row r="209" spans="1:16">
      <c r="A209">
        <v>206</v>
      </c>
      <c r="B209" s="13">
        <v>45763</v>
      </c>
      <c r="C209" t="s">
        <v>2076</v>
      </c>
      <c r="D209" s="225" t="s">
        <v>1893</v>
      </c>
      <c r="E209" t="s">
        <v>1274</v>
      </c>
      <c r="F209" t="s">
        <v>1893</v>
      </c>
      <c r="G209">
        <v>1200000</v>
      </c>
      <c r="H209" s="229">
        <v>1</v>
      </c>
      <c r="K209" s="229">
        <v>1200000</v>
      </c>
      <c r="P209" s="229"/>
    </row>
    <row r="210" spans="1:16">
      <c r="A210">
        <v>207</v>
      </c>
      <c r="B210" s="13">
        <v>45763</v>
      </c>
      <c r="C210" t="s">
        <v>990</v>
      </c>
      <c r="D210" s="225" t="s">
        <v>1893</v>
      </c>
      <c r="E210" t="s">
        <v>1274</v>
      </c>
      <c r="F210" t="s">
        <v>1893</v>
      </c>
      <c r="G210">
        <v>1300000</v>
      </c>
      <c r="H210" s="229">
        <v>1</v>
      </c>
      <c r="K210" s="229">
        <v>1300000</v>
      </c>
      <c r="P210" s="229"/>
    </row>
    <row r="211" spans="1:16">
      <c r="A211">
        <v>208</v>
      </c>
      <c r="B211" s="13">
        <v>45763</v>
      </c>
      <c r="C211" t="s">
        <v>990</v>
      </c>
      <c r="D211" s="225" t="s">
        <v>1893</v>
      </c>
      <c r="E211" t="s">
        <v>1274</v>
      </c>
      <c r="F211" t="s">
        <v>1893</v>
      </c>
      <c r="G211">
        <v>650000</v>
      </c>
      <c r="H211" s="229">
        <v>1</v>
      </c>
      <c r="K211" s="229">
        <v>650000</v>
      </c>
      <c r="P211" s="229"/>
    </row>
    <row r="212" spans="1:16">
      <c r="A212">
        <v>209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>
        <v>210</v>
      </c>
      <c r="B213" s="13">
        <v>45763</v>
      </c>
      <c r="C213" t="s">
        <v>1673</v>
      </c>
      <c r="D213" s="225" t="s">
        <v>2083</v>
      </c>
      <c r="E213" t="s">
        <v>2084</v>
      </c>
      <c r="F213" t="s">
        <v>2083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>
        <v>211</v>
      </c>
      <c r="B214" s="13">
        <v>45764</v>
      </c>
      <c r="C214" t="s">
        <v>1485</v>
      </c>
      <c r="E214" t="s">
        <v>2101</v>
      </c>
      <c r="G214">
        <v>1000000</v>
      </c>
      <c r="H214" s="229">
        <v>1</v>
      </c>
      <c r="K214" s="229">
        <v>1000000</v>
      </c>
      <c r="P214" s="229"/>
    </row>
    <row r="215" spans="1:16">
      <c r="A215">
        <v>212</v>
      </c>
      <c r="B215" s="13">
        <v>45764</v>
      </c>
      <c r="C215" t="s">
        <v>1627</v>
      </c>
      <c r="E215" t="s">
        <v>2104</v>
      </c>
      <c r="G215">
        <v>2000000</v>
      </c>
      <c r="H215" s="229">
        <v>1</v>
      </c>
      <c r="K215" s="229">
        <v>2000000</v>
      </c>
      <c r="P215" s="229"/>
    </row>
    <row r="216" spans="1:16">
      <c r="A216">
        <v>213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>
        <v>214</v>
      </c>
      <c r="B217" s="13">
        <v>45765</v>
      </c>
      <c r="C217" t="s">
        <v>1803</v>
      </c>
      <c r="D217" s="225" t="s">
        <v>1893</v>
      </c>
      <c r="E217" t="s">
        <v>1274</v>
      </c>
      <c r="F217" t="s">
        <v>1893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>
        <v>215</v>
      </c>
      <c r="B218" s="13">
        <v>45765</v>
      </c>
      <c r="C218" t="s">
        <v>1803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>
        <v>216</v>
      </c>
      <c r="B219" s="13">
        <v>45765</v>
      </c>
      <c r="C219" t="s">
        <v>1861</v>
      </c>
      <c r="E219" t="s">
        <v>2112</v>
      </c>
      <c r="G219">
        <v>1200000</v>
      </c>
      <c r="H219" s="229">
        <v>1</v>
      </c>
      <c r="K219" s="229">
        <v>1200000</v>
      </c>
      <c r="P219" s="229"/>
    </row>
    <row r="220" spans="1:16">
      <c r="A220">
        <v>217</v>
      </c>
      <c r="B220" s="13">
        <v>45765</v>
      </c>
      <c r="C220" t="s">
        <v>1861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>
        <v>218</v>
      </c>
      <c r="B221" s="13">
        <v>45765</v>
      </c>
      <c r="C221" t="s">
        <v>1692</v>
      </c>
      <c r="D221" s="225" t="s">
        <v>2109</v>
      </c>
      <c r="E221" t="s">
        <v>1674</v>
      </c>
      <c r="F221" t="s">
        <v>2109</v>
      </c>
      <c r="G221">
        <v>1400000</v>
      </c>
      <c r="H221" s="229">
        <v>1</v>
      </c>
      <c r="K221" s="229">
        <v>1400000</v>
      </c>
      <c r="P221" s="229"/>
    </row>
    <row r="222" spans="1:16">
      <c r="A222">
        <v>219</v>
      </c>
      <c r="B222" s="13">
        <v>45768</v>
      </c>
      <c r="C222" t="s">
        <v>2117</v>
      </c>
      <c r="D222" s="225" t="s">
        <v>1948</v>
      </c>
      <c r="E222" t="s">
        <v>1949</v>
      </c>
      <c r="F222" t="s">
        <v>1948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>
        <v>220</v>
      </c>
      <c r="B223" s="13">
        <v>45768</v>
      </c>
      <c r="C223" t="s">
        <v>2117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>
        <v>221</v>
      </c>
      <c r="B224" s="13">
        <v>45768</v>
      </c>
      <c r="C224" t="s">
        <v>2117</v>
      </c>
      <c r="D224" s="225" t="s">
        <v>2083</v>
      </c>
      <c r="E224" t="s">
        <v>2084</v>
      </c>
      <c r="F224" t="s">
        <v>2083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>
        <v>222</v>
      </c>
      <c r="B225" s="13">
        <v>45768</v>
      </c>
      <c r="C225" t="s">
        <v>2128</v>
      </c>
      <c r="D225" s="225" t="s">
        <v>2119</v>
      </c>
      <c r="E225" t="s">
        <v>2120</v>
      </c>
      <c r="F225" t="s">
        <v>2119</v>
      </c>
      <c r="G225">
        <v>1200000</v>
      </c>
      <c r="H225" s="229">
        <v>1</v>
      </c>
      <c r="K225" s="229">
        <v>1200000</v>
      </c>
      <c r="P225" s="229"/>
    </row>
    <row r="226" spans="1:16">
      <c r="A226">
        <v>223</v>
      </c>
      <c r="B226" s="13">
        <v>45768</v>
      </c>
      <c r="C226" t="s">
        <v>2128</v>
      </c>
      <c r="D226" s="225" t="s">
        <v>2122</v>
      </c>
      <c r="E226" t="s">
        <v>2121</v>
      </c>
      <c r="F226" t="s">
        <v>2122</v>
      </c>
      <c r="G226">
        <v>1000000</v>
      </c>
      <c r="H226" s="229">
        <v>1</v>
      </c>
      <c r="K226" s="229">
        <v>1000000</v>
      </c>
      <c r="P226" s="229"/>
    </row>
    <row r="227" spans="1:16">
      <c r="A227">
        <v>224</v>
      </c>
      <c r="B227" s="13">
        <v>45768</v>
      </c>
      <c r="C227" t="s">
        <v>1485</v>
      </c>
      <c r="E227" t="s">
        <v>1885</v>
      </c>
      <c r="G227">
        <v>1550000</v>
      </c>
      <c r="H227" s="229">
        <v>1</v>
      </c>
      <c r="K227" s="229">
        <v>1550000</v>
      </c>
      <c r="P227" s="229"/>
    </row>
    <row r="228" spans="1:16">
      <c r="A228">
        <v>225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>
        <v>226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>
        <v>227</v>
      </c>
      <c r="B230" s="13">
        <v>45768</v>
      </c>
      <c r="C230" t="s">
        <v>1670</v>
      </c>
      <c r="D230" s="225">
        <v>415072909</v>
      </c>
      <c r="E230" t="s">
        <v>1724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>
        <v>228</v>
      </c>
      <c r="B231" s="13">
        <v>45768</v>
      </c>
      <c r="C231" t="s">
        <v>1670</v>
      </c>
      <c r="D231" s="225" t="s">
        <v>1272</v>
      </c>
      <c r="E231" t="s">
        <v>1767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>
        <v>229</v>
      </c>
      <c r="B232" s="13">
        <v>45768</v>
      </c>
      <c r="C232" t="s">
        <v>1670</v>
      </c>
      <c r="D232" s="225" t="s">
        <v>1957</v>
      </c>
      <c r="E232" t="s">
        <v>1668</v>
      </c>
      <c r="F232" t="s">
        <v>1957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>
        <v>230</v>
      </c>
      <c r="B233" s="13">
        <v>45768</v>
      </c>
      <c r="C233" t="s">
        <v>1861</v>
      </c>
      <c r="E233" t="s">
        <v>2139</v>
      </c>
      <c r="G233">
        <v>50000</v>
      </c>
      <c r="H233" s="229">
        <v>1</v>
      </c>
      <c r="K233" s="229">
        <v>50000</v>
      </c>
    </row>
    <row r="234" spans="1:16">
      <c r="A234">
        <v>231</v>
      </c>
      <c r="B234" s="13">
        <v>45769</v>
      </c>
      <c r="C234" t="s">
        <v>1535</v>
      </c>
      <c r="D234" s="225" t="s">
        <v>2143</v>
      </c>
      <c r="E234" t="s">
        <v>2144</v>
      </c>
      <c r="F234" t="s">
        <v>2143</v>
      </c>
      <c r="G234">
        <v>1800000</v>
      </c>
      <c r="H234" s="229">
        <v>1</v>
      </c>
      <c r="K234" s="229">
        <v>1800000</v>
      </c>
    </row>
    <row r="235" spans="1:16">
      <c r="A235">
        <v>232</v>
      </c>
      <c r="B235" s="13">
        <v>45769</v>
      </c>
      <c r="C235" t="s">
        <v>1535</v>
      </c>
      <c r="D235" s="225" t="s">
        <v>1957</v>
      </c>
      <c r="E235" t="s">
        <v>1668</v>
      </c>
      <c r="F235" t="s">
        <v>1957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>
        <v>233</v>
      </c>
      <c r="B236" s="13">
        <v>45770</v>
      </c>
      <c r="C236" t="s">
        <v>1692</v>
      </c>
      <c r="E236" t="s">
        <v>2146</v>
      </c>
      <c r="G236">
        <v>1600000</v>
      </c>
      <c r="H236" s="229">
        <v>1</v>
      </c>
      <c r="K236" s="229">
        <v>1600000</v>
      </c>
    </row>
    <row r="237" spans="1:16">
      <c r="A237">
        <v>234</v>
      </c>
      <c r="B237" s="13">
        <v>45770</v>
      </c>
      <c r="C237" t="s">
        <v>2148</v>
      </c>
      <c r="D237" s="225">
        <v>2830402</v>
      </c>
      <c r="E237" t="s">
        <v>2037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>
        <v>235</v>
      </c>
      <c r="B238" s="13">
        <v>45770</v>
      </c>
      <c r="C238" t="s">
        <v>2148</v>
      </c>
      <c r="E238" t="s">
        <v>2152</v>
      </c>
      <c r="G238">
        <v>600000</v>
      </c>
      <c r="H238" s="229">
        <v>1</v>
      </c>
      <c r="K238" s="229">
        <v>600000</v>
      </c>
    </row>
    <row r="239" spans="1:16">
      <c r="A239">
        <v>236</v>
      </c>
      <c r="B239" s="13">
        <v>45770</v>
      </c>
      <c r="C239" t="s">
        <v>2148</v>
      </c>
      <c r="E239" t="s">
        <v>2153</v>
      </c>
      <c r="G239">
        <v>600000</v>
      </c>
      <c r="H239" s="229">
        <v>1</v>
      </c>
      <c r="K239" s="229">
        <v>600000</v>
      </c>
    </row>
    <row r="240" spans="1:16">
      <c r="A240">
        <v>237</v>
      </c>
      <c r="B240" s="13">
        <v>45770</v>
      </c>
      <c r="C240" t="s">
        <v>2148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>
        <v>238</v>
      </c>
      <c r="B241" s="13">
        <v>45770</v>
      </c>
      <c r="C241" t="s">
        <v>2148</v>
      </c>
      <c r="D241" s="225">
        <v>50229</v>
      </c>
      <c r="E241" t="s">
        <v>1763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>
        <v>239</v>
      </c>
      <c r="B242" s="13">
        <v>45770</v>
      </c>
      <c r="C242" t="s">
        <v>2148</v>
      </c>
      <c r="D242" s="225" t="s">
        <v>1948</v>
      </c>
      <c r="E242" t="s">
        <v>1949</v>
      </c>
      <c r="F242" t="s">
        <v>1948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>
        <v>240</v>
      </c>
      <c r="B243" s="13">
        <v>45771</v>
      </c>
      <c r="C243" t="s">
        <v>1642</v>
      </c>
      <c r="D243" s="225" t="s">
        <v>1843</v>
      </c>
      <c r="E243" t="s">
        <v>1844</v>
      </c>
      <c r="F243" t="s">
        <v>1843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>
        <v>241</v>
      </c>
      <c r="B244" s="13">
        <v>45771</v>
      </c>
      <c r="C244" t="s">
        <v>1530</v>
      </c>
      <c r="D244" s="225">
        <v>2800802</v>
      </c>
      <c r="E244" t="s">
        <v>1856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>
        <v>242</v>
      </c>
      <c r="B245" s="13">
        <v>45771</v>
      </c>
      <c r="C245" t="s">
        <v>1530</v>
      </c>
      <c r="E245" t="s">
        <v>2160</v>
      </c>
      <c r="L245" s="229">
        <v>-300000</v>
      </c>
    </row>
    <row r="246" spans="1:12">
      <c r="A246">
        <v>243</v>
      </c>
      <c r="B246" s="13">
        <v>45771</v>
      </c>
      <c r="C246" t="s">
        <v>1530</v>
      </c>
      <c r="E246" t="s">
        <v>2161</v>
      </c>
      <c r="L246" s="229">
        <v>-200000</v>
      </c>
    </row>
    <row r="247" spans="1:12">
      <c r="A247">
        <v>244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>
        <v>245</v>
      </c>
      <c r="B248" s="13">
        <v>45772</v>
      </c>
      <c r="C248" t="s">
        <v>2166</v>
      </c>
      <c r="D248" s="225" t="s">
        <v>1269</v>
      </c>
      <c r="E248" t="s">
        <v>2167</v>
      </c>
      <c r="F248" t="s">
        <v>1269</v>
      </c>
      <c r="G248" s="229">
        <v>1000000</v>
      </c>
      <c r="H248">
        <v>1</v>
      </c>
      <c r="K248" s="229">
        <v>1000000</v>
      </c>
    </row>
    <row r="249" spans="1:12">
      <c r="A249">
        <v>249</v>
      </c>
      <c r="B249" s="13">
        <v>45772</v>
      </c>
      <c r="C249" t="s">
        <v>2169</v>
      </c>
      <c r="D249" s="225" t="s">
        <v>1985</v>
      </c>
      <c r="E249" t="s">
        <v>1986</v>
      </c>
      <c r="F249" t="s">
        <v>1985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>
        <v>250</v>
      </c>
      <c r="B250" s="13">
        <v>45772</v>
      </c>
      <c r="C250" t="s">
        <v>2169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>
        <v>251</v>
      </c>
      <c r="B251" s="13">
        <v>45772</v>
      </c>
      <c r="C251" t="s">
        <v>2169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>
        <v>252</v>
      </c>
      <c r="B252" s="13">
        <v>45772</v>
      </c>
      <c r="C252" t="s">
        <v>2117</v>
      </c>
      <c r="E252" t="s">
        <v>1194</v>
      </c>
      <c r="L252" s="229">
        <v>-650000</v>
      </c>
    </row>
    <row r="253" spans="1:12">
      <c r="A253">
        <v>253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>
        <v>254</v>
      </c>
      <c r="B254" s="13">
        <v>45772</v>
      </c>
      <c r="C254" t="s">
        <v>1943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>
        <v>255</v>
      </c>
      <c r="B255" s="13">
        <v>45772</v>
      </c>
      <c r="C255" t="s">
        <v>1943</v>
      </c>
      <c r="D255" s="225">
        <v>7583332</v>
      </c>
      <c r="E255" t="s">
        <v>2174</v>
      </c>
      <c r="F255">
        <v>7583332</v>
      </c>
      <c r="G255" s="229">
        <v>450000</v>
      </c>
      <c r="H255">
        <v>1</v>
      </c>
      <c r="K255" s="229">
        <v>450000</v>
      </c>
    </row>
    <row r="256" spans="1:12">
      <c r="A256">
        <v>256</v>
      </c>
      <c r="B256" s="13">
        <v>45772</v>
      </c>
      <c r="C256" t="s">
        <v>1530</v>
      </c>
      <c r="E256" t="s">
        <v>2177</v>
      </c>
      <c r="G256" s="229">
        <v>150000</v>
      </c>
      <c r="H256">
        <v>1</v>
      </c>
      <c r="K256" s="229">
        <v>150000</v>
      </c>
    </row>
    <row r="257" spans="1:12">
      <c r="A257">
        <v>257</v>
      </c>
      <c r="B257" s="13">
        <v>45772</v>
      </c>
      <c r="C257" t="s">
        <v>1963</v>
      </c>
      <c r="E257" t="s">
        <v>1582</v>
      </c>
      <c r="G257" s="229">
        <v>350000</v>
      </c>
      <c r="H257">
        <v>1</v>
      </c>
      <c r="K257" s="229">
        <v>350000</v>
      </c>
    </row>
    <row r="258" spans="1:12">
      <c r="B258" s="13">
        <v>45773</v>
      </c>
      <c r="C258" t="s">
        <v>2184</v>
      </c>
      <c r="D258" s="225" t="s">
        <v>2185</v>
      </c>
      <c r="H258">
        <v>1</v>
      </c>
      <c r="L258" s="229">
        <v>-1278000</v>
      </c>
    </row>
  </sheetData>
  <autoFilter ref="A1:K224" xr:uid="{5A822D6F-A9DB-437B-9087-9A5E8AF0CADA}"/>
  <phoneticPr fontId="2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41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29" sqref="C129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1994</v>
      </c>
      <c r="J1" s="119">
        <v>153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2138</v>
      </c>
      <c r="D6" s="224" t="s">
        <v>2137</v>
      </c>
      <c r="E6" s="224" t="s">
        <v>2138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1884</v>
      </c>
      <c r="F9" s="52">
        <v>650000</v>
      </c>
      <c r="H9"/>
      <c r="I9">
        <f>SUMIF(재고!E:E,제품!D9,재고!H:H)-SUMIF(주문_리스트!E:E,제품!D9,주문_리스트!H:H)</f>
        <v>-2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1759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1760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1761</v>
      </c>
      <c r="F16" s="52">
        <v>330000</v>
      </c>
      <c r="I16">
        <f>SUMIF(재고!E:E,제품!D16,재고!H:H)-SUMIF(주문_리스트!E:E,제품!D16,주문_리스트!H:H)</f>
        <v>0</v>
      </c>
      <c r="J16" t="s">
        <v>1762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1782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1779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1764</v>
      </c>
      <c r="E25" s="224">
        <v>927769</v>
      </c>
      <c r="F25" s="52">
        <v>1000000</v>
      </c>
      <c r="I25">
        <f>SUMIF(재고!E:E,제품!D25,재고!H:H)-SUMIF(주문_리스트!E:E,제품!D25,주문_리스트!H:H)</f>
        <v>-1</v>
      </c>
    </row>
    <row r="26" spans="1:9">
      <c r="A26">
        <v>31</v>
      </c>
      <c r="B26">
        <v>4</v>
      </c>
      <c r="C26" s="225" t="s">
        <v>1269</v>
      </c>
      <c r="D26" s="224" t="s">
        <v>1764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-1</v>
      </c>
    </row>
    <row r="27" spans="1:9">
      <c r="A27">
        <v>32</v>
      </c>
      <c r="B27">
        <v>4</v>
      </c>
      <c r="C27" s="225" t="s">
        <v>1270</v>
      </c>
      <c r="D27" s="224" t="s">
        <v>1764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-1</v>
      </c>
    </row>
    <row r="28" spans="1:9">
      <c r="A28">
        <v>33</v>
      </c>
      <c r="B28">
        <v>3</v>
      </c>
      <c r="C28" s="225" t="s">
        <v>1271</v>
      </c>
      <c r="D28" s="224" t="s">
        <v>1766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5" t="s">
        <v>1272</v>
      </c>
      <c r="D29" s="224" t="s">
        <v>1768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-3</v>
      </c>
    </row>
    <row r="30" spans="1:9">
      <c r="A30">
        <v>35</v>
      </c>
      <c r="B30">
        <v>3</v>
      </c>
      <c r="C30" s="225">
        <v>927156</v>
      </c>
      <c r="D30" s="224" t="s">
        <v>1769</v>
      </c>
      <c r="E30" s="224">
        <v>927156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-15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-4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-4</v>
      </c>
    </row>
    <row r="34" spans="1:9">
      <c r="A34">
        <v>39</v>
      </c>
      <c r="B34">
        <v>3</v>
      </c>
      <c r="C34" s="225" t="s">
        <v>1903</v>
      </c>
      <c r="D34" s="224" t="s">
        <v>1904</v>
      </c>
      <c r="E34" s="224" t="s">
        <v>1903</v>
      </c>
      <c r="F34" s="52">
        <v>549000</v>
      </c>
      <c r="G34" s="52">
        <v>480000</v>
      </c>
      <c r="I34">
        <f>SUMIF(재고!E:E,제품!D34,재고!H:H)-SUMIF(주문_리스트!E:E,제품!D34,주문_리스트!H:H)</f>
        <v>-13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1770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0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1812</v>
      </c>
      <c r="D42" s="224" t="s">
        <v>1813</v>
      </c>
      <c r="E42" s="224" t="s">
        <v>1812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1866</v>
      </c>
      <c r="D43" s="224" t="s">
        <v>1867</v>
      </c>
      <c r="E43" s="224" t="s">
        <v>1866</v>
      </c>
      <c r="F43" s="52">
        <v>50000</v>
      </c>
      <c r="I43">
        <f>SUMIF(재고!E:E,제품!D43,재고!H:H)-SUMIF(주문_리스트!E:E,제품!D43,주문_리스트!H:H)</f>
        <v>-7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-9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-1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-2</v>
      </c>
    </row>
    <row r="59" spans="1:9">
      <c r="A59">
        <v>68</v>
      </c>
      <c r="B59">
        <v>2</v>
      </c>
      <c r="C59" s="225">
        <v>24152333903</v>
      </c>
      <c r="D59" s="224" t="s">
        <v>1975</v>
      </c>
      <c r="E59" s="224">
        <v>24152333903</v>
      </c>
      <c r="F59" s="52">
        <v>50000</v>
      </c>
      <c r="H59" s="52" t="s">
        <v>1976</v>
      </c>
      <c r="I59">
        <f>SUMIF(재고!E:E,제품!D59,재고!H:H)-SUMIF(주문_리스트!E:E,제품!D59,주문_리스트!H:H)</f>
        <v>-2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1771</v>
      </c>
      <c r="D61" s="224" t="s">
        <v>1772</v>
      </c>
      <c r="E61" s="224" t="s">
        <v>1771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1912</v>
      </c>
      <c r="D62" s="224" t="s">
        <v>1913</v>
      </c>
      <c r="E62" s="224" t="s">
        <v>1912</v>
      </c>
      <c r="F62" s="52">
        <v>1300000</v>
      </c>
      <c r="I62">
        <f>SUMIF(재고!E:E,제품!D62,재고!H:H)-SUMIF(주문_리스트!E:E,제품!D62,주문_리스트!H:H)</f>
        <v>-4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-5</v>
      </c>
    </row>
    <row r="64" spans="1:9">
      <c r="A64">
        <v>73</v>
      </c>
      <c r="B64">
        <v>3</v>
      </c>
      <c r="D64" s="224" t="s">
        <v>1773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1775</v>
      </c>
      <c r="D65" s="224" t="s">
        <v>1774</v>
      </c>
      <c r="E65" s="224" t="s">
        <v>1775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1776</v>
      </c>
      <c r="D66" s="224" t="s">
        <v>1777</v>
      </c>
      <c r="E66" s="224" t="s">
        <v>1776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1919</v>
      </c>
      <c r="E68" s="224">
        <v>415090409</v>
      </c>
      <c r="F68" s="52">
        <v>510000</v>
      </c>
      <c r="H68" s="52" t="s">
        <v>1920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1725</v>
      </c>
      <c r="D69" s="224" t="s">
        <v>1726</v>
      </c>
      <c r="E69" s="224" t="s">
        <v>1725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1728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1763</v>
      </c>
      <c r="E72" s="224">
        <v>50228</v>
      </c>
      <c r="F72" s="52">
        <v>110000</v>
      </c>
      <c r="I72">
        <f>SUMIF(재고!E:E,제품!D72,재고!H:H)-SUMIF(주문_리스트!E:E,제품!D72,주문_리스트!H:H)</f>
        <v>-3</v>
      </c>
    </row>
    <row r="73" spans="1:9">
      <c r="A73">
        <v>83</v>
      </c>
      <c r="B73">
        <v>4</v>
      </c>
      <c r="C73" s="225">
        <v>50229</v>
      </c>
      <c r="D73" s="224" t="s">
        <v>1763</v>
      </c>
      <c r="E73" s="224">
        <v>50229</v>
      </c>
      <c r="F73" s="52">
        <v>75000</v>
      </c>
      <c r="I73">
        <f>SUMIF(재고!E:E,제품!D73,재고!H:H)-SUMIF(주문_리스트!E:E,제품!D73,주문_리스트!H:H)</f>
        <v>-3</v>
      </c>
    </row>
    <row r="74" spans="1:9">
      <c r="A74">
        <v>84</v>
      </c>
      <c r="D74" s="224" t="s">
        <v>1780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1780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1791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1798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1800</v>
      </c>
      <c r="D78" s="224" t="s">
        <v>1801</v>
      </c>
      <c r="E78" s="224" t="s">
        <v>1800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1814</v>
      </c>
      <c r="D79" s="224" t="s">
        <v>1815</v>
      </c>
      <c r="E79" s="224" t="s">
        <v>1814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1915</v>
      </c>
      <c r="E80" s="224">
        <v>28111601</v>
      </c>
      <c r="F80" s="52">
        <v>220000</v>
      </c>
      <c r="G80" s="52">
        <v>105000</v>
      </c>
      <c r="H80" s="52" t="s">
        <v>1923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1917</v>
      </c>
      <c r="F81" s="52">
        <v>200000</v>
      </c>
      <c r="G81" s="52">
        <v>105000</v>
      </c>
      <c r="H81" s="52" t="s">
        <v>1916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1816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1831</v>
      </c>
      <c r="D83" s="224" t="s">
        <v>1847</v>
      </c>
      <c r="E83" s="224" t="s">
        <v>1831</v>
      </c>
      <c r="F83" s="52">
        <v>20000</v>
      </c>
      <c r="G83" s="52">
        <v>12000</v>
      </c>
      <c r="H83" s="52" t="s">
        <v>1848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1825</v>
      </c>
      <c r="F85" s="52">
        <v>35000</v>
      </c>
      <c r="G85" s="52">
        <v>13000</v>
      </c>
      <c r="H85" s="52" t="s">
        <v>1835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1817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1819</v>
      </c>
      <c r="F87" s="52">
        <v>130000</v>
      </c>
      <c r="G87" s="52">
        <v>53000</v>
      </c>
      <c r="H87" s="52" t="s">
        <v>1820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1839</v>
      </c>
      <c r="E89" s="224">
        <v>24137542885</v>
      </c>
      <c r="H89" s="52" t="s">
        <v>1840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1845</v>
      </c>
      <c r="E90" s="224">
        <v>24137519344</v>
      </c>
      <c r="H90" s="52" t="s">
        <v>1846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1842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1843</v>
      </c>
      <c r="D92" s="224" t="s">
        <v>1844</v>
      </c>
      <c r="E92" s="224" t="s">
        <v>1843</v>
      </c>
      <c r="F92" s="52">
        <v>50000</v>
      </c>
      <c r="I92">
        <f>SUMIF(재고!E:E,제품!D92,재고!H:H)-SUMIF(주문_리스트!E:E,제품!D92,주문_리스트!H:H)</f>
        <v>-12</v>
      </c>
    </row>
    <row r="93" spans="1:9">
      <c r="A93">
        <v>103</v>
      </c>
      <c r="B93">
        <v>1</v>
      </c>
      <c r="C93" s="225" t="s">
        <v>1854</v>
      </c>
      <c r="D93" s="224" t="s">
        <v>1855</v>
      </c>
      <c r="E93" s="224" t="s">
        <v>1854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1862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105</v>
      </c>
      <c r="B95">
        <v>2</v>
      </c>
      <c r="C95" s="225">
        <v>2800801</v>
      </c>
      <c r="D95" s="224" t="s">
        <v>1863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1857</v>
      </c>
      <c r="D96" s="224" t="s">
        <v>1858</v>
      </c>
      <c r="E96" s="224" t="s">
        <v>1857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1859</v>
      </c>
      <c r="D97" s="224" t="s">
        <v>1860</v>
      </c>
      <c r="E97" s="224" t="s">
        <v>1859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1869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1871</v>
      </c>
      <c r="D99" s="224" t="s">
        <v>1872</v>
      </c>
      <c r="E99" s="224" t="s">
        <v>1871</v>
      </c>
      <c r="F99" s="52">
        <v>30000</v>
      </c>
      <c r="G99" s="52">
        <v>16000</v>
      </c>
      <c r="I99">
        <f>SUMIF(재고!E:E,제품!D99,재고!H:H)-SUMIF(주문_리스트!E:E,제품!D99,주문_리스트!H:H)</f>
        <v>-12</v>
      </c>
    </row>
    <row r="100" spans="1:9">
      <c r="A100">
        <v>110</v>
      </c>
      <c r="B100">
        <v>3</v>
      </c>
      <c r="C100" s="225" t="s">
        <v>1873</v>
      </c>
      <c r="D100" s="224" t="s">
        <v>1930</v>
      </c>
      <c r="E100" s="224" t="s">
        <v>1873</v>
      </c>
      <c r="F100" s="52">
        <v>10000</v>
      </c>
      <c r="G100" s="52">
        <v>8500</v>
      </c>
      <c r="H100" s="52" t="s">
        <v>1931</v>
      </c>
      <c r="I100">
        <f>SUMIF(재고!E:E,제품!D100,재고!H:H)-SUMIF(주문_리스트!E:E,제품!D100,주문_리스트!H:H)</f>
        <v>-8</v>
      </c>
    </row>
    <row r="101" spans="1:9">
      <c r="A101">
        <v>111</v>
      </c>
      <c r="B101">
        <v>3</v>
      </c>
      <c r="C101" s="225" t="s">
        <v>1932</v>
      </c>
      <c r="D101" s="224" t="s">
        <v>1933</v>
      </c>
      <c r="E101" s="224" t="s">
        <v>1932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1874</v>
      </c>
      <c r="D102" s="224" t="s">
        <v>1875</v>
      </c>
      <c r="E102" s="224" t="s">
        <v>1874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-2</v>
      </c>
    </row>
    <row r="103" spans="1:9">
      <c r="A103">
        <v>113</v>
      </c>
      <c r="B103">
        <v>6</v>
      </c>
      <c r="C103" s="225">
        <v>2850701</v>
      </c>
      <c r="D103" s="224" t="s">
        <v>1876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1877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1878</v>
      </c>
      <c r="E105" s="224">
        <v>2830701</v>
      </c>
      <c r="F105" s="52">
        <v>160000</v>
      </c>
      <c r="G105" s="52">
        <v>360000</v>
      </c>
      <c r="H105" s="52" t="s">
        <v>1879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1878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1881</v>
      </c>
      <c r="E107" s="224">
        <v>2801701</v>
      </c>
      <c r="F107" s="52">
        <v>15000</v>
      </c>
      <c r="G107" s="52">
        <v>4500</v>
      </c>
      <c r="H107" s="52" t="s">
        <v>1882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1881</v>
      </c>
      <c r="E108" s="224">
        <v>2801702</v>
      </c>
      <c r="F108" s="52">
        <v>15000</v>
      </c>
      <c r="G108" s="52">
        <v>3300</v>
      </c>
      <c r="H108" s="52" t="s">
        <v>1883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1896</v>
      </c>
      <c r="D109" s="224" t="s">
        <v>1897</v>
      </c>
      <c r="E109" s="224" t="s">
        <v>1896</v>
      </c>
      <c r="F109" s="52">
        <v>50000</v>
      </c>
      <c r="G109" s="52">
        <v>33000</v>
      </c>
      <c r="H109" s="52" t="s">
        <v>1898</v>
      </c>
      <c r="I109">
        <f>SUMIF(재고!E:E,제품!D109,재고!H:H)-SUMIF(주문_리스트!E:E,제품!D109,주문_리스트!H:H)</f>
        <v>-5</v>
      </c>
    </row>
    <row r="110" spans="1:9">
      <c r="A110">
        <v>120</v>
      </c>
      <c r="B110">
        <v>2</v>
      </c>
      <c r="D110" s="224" t="s">
        <v>1885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1893</v>
      </c>
      <c r="D111" s="224" t="s">
        <v>1274</v>
      </c>
      <c r="E111" s="224" t="s">
        <v>1893</v>
      </c>
      <c r="F111" s="52">
        <v>1200000</v>
      </c>
      <c r="H111" s="52" t="s">
        <v>1894</v>
      </c>
      <c r="I111">
        <f>SUMIF(재고!E:E,제품!D111,재고!H:H)-SUMIF(주문_리스트!E:E,제품!D111,주문_리스트!H:H)</f>
        <v>-15</v>
      </c>
    </row>
    <row r="112" spans="1:9">
      <c r="A112">
        <v>123</v>
      </c>
      <c r="B112">
        <v>2</v>
      </c>
      <c r="C112" s="225">
        <v>24347544930</v>
      </c>
      <c r="D112" s="224" t="s">
        <v>1901</v>
      </c>
      <c r="E112" s="224">
        <v>24347544930</v>
      </c>
      <c r="F112" s="52">
        <v>250000</v>
      </c>
      <c r="G112" s="52">
        <v>0</v>
      </c>
      <c r="H112" s="52" t="s">
        <v>1900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1902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1907</v>
      </c>
      <c r="D114" s="224" t="s">
        <v>1908</v>
      </c>
      <c r="E114" s="224" t="s">
        <v>1907</v>
      </c>
      <c r="F114" s="52">
        <v>25000</v>
      </c>
      <c r="G114" s="52">
        <v>11200</v>
      </c>
      <c r="H114" s="52" t="s">
        <v>1909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1910</v>
      </c>
      <c r="D115" s="224" t="s">
        <v>1908</v>
      </c>
      <c r="E115" s="224" t="s">
        <v>1910</v>
      </c>
      <c r="F115" s="52">
        <v>65000</v>
      </c>
      <c r="G115" s="52">
        <v>45000</v>
      </c>
      <c r="H115" s="52" t="s">
        <v>1911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1914</v>
      </c>
      <c r="D116" s="224" t="s">
        <v>1651</v>
      </c>
      <c r="E116" s="224" t="s">
        <v>1914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1973</v>
      </c>
      <c r="E117" s="224">
        <v>1068298046</v>
      </c>
      <c r="F117" s="52">
        <v>450000</v>
      </c>
      <c r="H117" s="52" t="s">
        <v>1974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1971</v>
      </c>
      <c r="E118" s="224">
        <v>1087298388</v>
      </c>
      <c r="H118" s="52" t="s">
        <v>1972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1973</v>
      </c>
      <c r="E119" s="224">
        <v>1068298044</v>
      </c>
      <c r="F119" s="52">
        <v>400000</v>
      </c>
      <c r="H119" s="52" t="s">
        <v>1978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1977</v>
      </c>
      <c r="I120">
        <f>SUMIF(재고!E:E,제품!D120,재고!H:H)-SUMIF(주문_리스트!E:E,제품!D120,주문_리스트!H:H)</f>
        <v>-2</v>
      </c>
    </row>
    <row r="121" spans="1:9">
      <c r="A121">
        <v>132</v>
      </c>
      <c r="B121">
        <v>3</v>
      </c>
      <c r="C121" s="225">
        <v>6058008122</v>
      </c>
      <c r="D121" s="224" t="s">
        <v>1993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2022</v>
      </c>
      <c r="D122" s="224" t="s">
        <v>2023</v>
      </c>
      <c r="E122" s="224" t="s">
        <v>2022</v>
      </c>
      <c r="F122" s="52">
        <v>210000</v>
      </c>
      <c r="G122" s="52">
        <v>150000</v>
      </c>
      <c r="H122" s="52" t="s">
        <v>2025</v>
      </c>
    </row>
    <row r="123" spans="1:9">
      <c r="A123">
        <v>134</v>
      </c>
      <c r="B123">
        <v>9</v>
      </c>
      <c r="C123" s="225">
        <v>415062109</v>
      </c>
      <c r="D123" s="224" t="s">
        <v>2035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2040</v>
      </c>
      <c r="F124" s="52">
        <v>3500000</v>
      </c>
    </row>
    <row r="125" spans="1:9">
      <c r="A125">
        <v>136</v>
      </c>
      <c r="B125">
        <v>2</v>
      </c>
      <c r="C125" s="225" t="s">
        <v>2051</v>
      </c>
      <c r="D125" s="224" t="s">
        <v>2052</v>
      </c>
      <c r="E125" s="224" t="s">
        <v>2051</v>
      </c>
      <c r="F125" s="52">
        <v>10000</v>
      </c>
      <c r="G125" s="52">
        <v>0</v>
      </c>
      <c r="H125" s="52" t="s">
        <v>2053</v>
      </c>
    </row>
    <row r="126" spans="1:9">
      <c r="A126">
        <v>137</v>
      </c>
      <c r="B126">
        <v>3</v>
      </c>
      <c r="D126" s="224" t="s">
        <v>2074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2095</v>
      </c>
      <c r="E127" s="224">
        <v>501215718</v>
      </c>
      <c r="F127" s="52">
        <v>15000</v>
      </c>
      <c r="G127" s="52">
        <v>8000</v>
      </c>
      <c r="H127" s="52" t="s">
        <v>2093</v>
      </c>
    </row>
    <row r="128" spans="1:9">
      <c r="A128">
        <v>139</v>
      </c>
      <c r="B128">
        <v>2</v>
      </c>
      <c r="C128" s="225">
        <v>501215783</v>
      </c>
      <c r="D128" s="224" t="s">
        <v>2095</v>
      </c>
      <c r="E128" s="224">
        <v>501215783</v>
      </c>
      <c r="F128" s="52">
        <v>15000</v>
      </c>
      <c r="G128" s="52">
        <v>8000</v>
      </c>
      <c r="H128" s="52" t="s">
        <v>2094</v>
      </c>
    </row>
    <row r="129" spans="1:8">
      <c r="A129">
        <v>140</v>
      </c>
      <c r="B129">
        <v>4</v>
      </c>
      <c r="D129" s="224" t="s">
        <v>2101</v>
      </c>
      <c r="F129" s="52">
        <v>1000000</v>
      </c>
    </row>
    <row r="130" spans="1:8">
      <c r="A130">
        <v>141</v>
      </c>
      <c r="B130">
        <v>14</v>
      </c>
      <c r="D130" s="224" t="s">
        <v>2104</v>
      </c>
      <c r="F130" s="52">
        <v>2000000</v>
      </c>
    </row>
    <row r="131" spans="1:8">
      <c r="A131">
        <v>142</v>
      </c>
      <c r="B131">
        <v>1</v>
      </c>
      <c r="C131" s="225" t="s">
        <v>2109</v>
      </c>
      <c r="D131" s="224" t="s">
        <v>1674</v>
      </c>
      <c r="E131" s="224" t="s">
        <v>2109</v>
      </c>
      <c r="F131" s="52">
        <v>1400000</v>
      </c>
    </row>
    <row r="132" spans="1:8">
      <c r="A132">
        <v>143</v>
      </c>
      <c r="B132">
        <v>13</v>
      </c>
      <c r="D132" s="224" t="s">
        <v>2112</v>
      </c>
      <c r="F132" s="52">
        <v>1200000</v>
      </c>
    </row>
    <row r="133" spans="1:8">
      <c r="A133">
        <v>144</v>
      </c>
      <c r="B133">
        <v>12</v>
      </c>
      <c r="C133" s="225" t="s">
        <v>2125</v>
      </c>
      <c r="D133" s="224" t="s">
        <v>2126</v>
      </c>
      <c r="E133" s="224" t="s">
        <v>2125</v>
      </c>
      <c r="F133" s="52">
        <v>1200000</v>
      </c>
      <c r="G133" s="52">
        <v>400000</v>
      </c>
      <c r="H133" s="52" t="s">
        <v>2127</v>
      </c>
    </row>
    <row r="134" spans="1:8">
      <c r="A134">
        <v>145</v>
      </c>
      <c r="B134">
        <v>12</v>
      </c>
      <c r="C134" s="225" t="s">
        <v>2123</v>
      </c>
      <c r="D134" s="224" t="s">
        <v>2124</v>
      </c>
      <c r="E134" s="224" t="s">
        <v>2123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1724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2136</v>
      </c>
      <c r="D136" s="224" t="s">
        <v>2135</v>
      </c>
      <c r="E136" s="224" t="s">
        <v>2136</v>
      </c>
      <c r="F136" s="52">
        <v>250000</v>
      </c>
      <c r="G136" s="52">
        <v>120000</v>
      </c>
    </row>
    <row r="137" spans="1:8">
      <c r="A137">
        <v>148</v>
      </c>
      <c r="D137" s="224" t="s">
        <v>2139</v>
      </c>
      <c r="F137" s="52">
        <v>50000</v>
      </c>
    </row>
    <row r="138" spans="1:8">
      <c r="A138">
        <v>149</v>
      </c>
      <c r="B138">
        <v>4</v>
      </c>
      <c r="D138" s="224" t="s">
        <v>2146</v>
      </c>
      <c r="F138" s="52">
        <v>1600000</v>
      </c>
    </row>
    <row r="139" spans="1:8">
      <c r="A139">
        <v>150</v>
      </c>
      <c r="B139">
        <v>3</v>
      </c>
      <c r="D139" s="224" t="s">
        <v>2153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2175</v>
      </c>
      <c r="E140" s="224">
        <v>7583332</v>
      </c>
      <c r="F140" s="52">
        <v>450000</v>
      </c>
    </row>
    <row r="141" spans="1:8">
      <c r="A141">
        <v>152</v>
      </c>
      <c r="D141" s="224" t="s">
        <v>2177</v>
      </c>
      <c r="F141" s="52">
        <v>150000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1758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1884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1759</v>
      </c>
      <c r="F11" s="224">
        <v>602000700</v>
      </c>
      <c r="G11" s="52">
        <v>350000</v>
      </c>
    </row>
    <row r="12" spans="1:10">
      <c r="E12" s="224" t="s">
        <v>1760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1761</v>
      </c>
      <c r="G16" s="52">
        <v>330000</v>
      </c>
    </row>
    <row r="17" spans="4:7">
      <c r="E17" s="224" t="s">
        <v>1782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1778</v>
      </c>
      <c r="G23" s="52">
        <v>230000</v>
      </c>
    </row>
    <row r="24" spans="4:7">
      <c r="E24" s="224" t="s">
        <v>1779</v>
      </c>
      <c r="G24" s="52">
        <v>600000</v>
      </c>
    </row>
    <row r="25" spans="4:7">
      <c r="D25" s="225">
        <v>927769</v>
      </c>
      <c r="E25" s="224" t="s">
        <v>1764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1764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1764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1766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1768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1769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1903</v>
      </c>
      <c r="E34" s="224" t="s">
        <v>1904</v>
      </c>
      <c r="F34" s="224" t="s">
        <v>1903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1770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1812</v>
      </c>
      <c r="E42" s="224" t="s">
        <v>1813</v>
      </c>
      <c r="F42" s="224" t="s">
        <v>1812</v>
      </c>
      <c r="G42" s="52">
        <v>130000</v>
      </c>
    </row>
    <row r="43" spans="4:7">
      <c r="D43" s="225" t="s">
        <v>1866</v>
      </c>
      <c r="E43" s="224" t="s">
        <v>1867</v>
      </c>
      <c r="F43" s="224" t="s">
        <v>1866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1975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1771</v>
      </c>
      <c r="E61" s="224" t="s">
        <v>1772</v>
      </c>
      <c r="F61" s="224" t="s">
        <v>1771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1773</v>
      </c>
      <c r="G64" s="52">
        <v>1100000</v>
      </c>
    </row>
    <row r="65" spans="4:7">
      <c r="D65" s="225" t="s">
        <v>1775</v>
      </c>
      <c r="E65" s="224" t="s">
        <v>1446</v>
      </c>
      <c r="F65" s="224" t="s">
        <v>1775</v>
      </c>
      <c r="G65" s="52">
        <v>1100000</v>
      </c>
    </row>
    <row r="66" spans="4:7">
      <c r="D66" s="225" t="s">
        <v>1776</v>
      </c>
      <c r="E66" s="224" t="s">
        <v>1777</v>
      </c>
      <c r="F66" s="224" t="s">
        <v>1776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1919</v>
      </c>
      <c r="F68" s="224">
        <v>415090409</v>
      </c>
      <c r="G68" s="52">
        <v>510000</v>
      </c>
    </row>
    <row r="69" spans="4:7">
      <c r="D69" s="225" t="s">
        <v>1725</v>
      </c>
      <c r="E69" s="224" t="s">
        <v>1726</v>
      </c>
      <c r="F69" s="224" t="s">
        <v>1725</v>
      </c>
      <c r="G69" s="52">
        <v>12000</v>
      </c>
    </row>
    <row r="70" spans="4:7">
      <c r="E70" s="224" t="s">
        <v>1728</v>
      </c>
      <c r="G70" s="52">
        <v>27000</v>
      </c>
    </row>
    <row r="71" spans="4:7">
      <c r="E71" s="224" t="s">
        <v>1754</v>
      </c>
      <c r="G71" s="52">
        <v>850000</v>
      </c>
    </row>
    <row r="72" spans="4:7">
      <c r="D72" s="225">
        <v>50228</v>
      </c>
      <c r="E72" s="224" t="s">
        <v>1763</v>
      </c>
      <c r="F72" s="224">
        <v>50228</v>
      </c>
      <c r="G72" s="52">
        <v>110000</v>
      </c>
    </row>
    <row r="73" spans="4:7">
      <c r="D73" s="225">
        <v>50229</v>
      </c>
      <c r="E73" s="224" t="s">
        <v>1763</v>
      </c>
      <c r="F73" s="224">
        <v>50229</v>
      </c>
      <c r="G73" s="52">
        <v>75000</v>
      </c>
    </row>
    <row r="74" spans="4:7">
      <c r="E74" s="224" t="s">
        <v>1780</v>
      </c>
      <c r="G74" s="52">
        <v>150000</v>
      </c>
    </row>
    <row r="75" spans="4:7">
      <c r="E75" s="224" t="s">
        <v>1780</v>
      </c>
      <c r="G75" s="52">
        <v>200000</v>
      </c>
    </row>
    <row r="76" spans="4:7">
      <c r="E76" s="224" t="s">
        <v>1791</v>
      </c>
      <c r="G76" s="52">
        <v>250000</v>
      </c>
    </row>
    <row r="77" spans="4:7">
      <c r="E77" s="224" t="s">
        <v>1798</v>
      </c>
      <c r="G77" s="52">
        <v>1850000</v>
      </c>
    </row>
    <row r="78" spans="4:7">
      <c r="D78" s="225" t="s">
        <v>1800</v>
      </c>
      <c r="E78" s="224" t="s">
        <v>1801</v>
      </c>
      <c r="F78" s="224" t="s">
        <v>1800</v>
      </c>
      <c r="G78" s="52">
        <v>1500000</v>
      </c>
    </row>
    <row r="79" spans="4:7">
      <c r="D79" s="225" t="s">
        <v>1814</v>
      </c>
      <c r="E79" s="224" t="s">
        <v>1815</v>
      </c>
      <c r="F79" s="224" t="s">
        <v>1814</v>
      </c>
      <c r="G79" s="52">
        <v>50000</v>
      </c>
    </row>
    <row r="80" spans="4:7">
      <c r="D80" s="225">
        <v>28111601</v>
      </c>
      <c r="E80" s="224" t="s">
        <v>1915</v>
      </c>
      <c r="F80" s="224">
        <v>28111601</v>
      </c>
      <c r="G80" s="52">
        <v>220000</v>
      </c>
    </row>
    <row r="81" spans="4:7">
      <c r="E81" s="224" t="s">
        <v>1917</v>
      </c>
      <c r="G81" s="52">
        <v>200000</v>
      </c>
    </row>
    <row r="82" spans="4:7">
      <c r="E82" s="224" t="s">
        <v>1816</v>
      </c>
      <c r="G82" s="52">
        <v>130000</v>
      </c>
    </row>
    <row r="83" spans="4:7">
      <c r="D83" s="225" t="s">
        <v>1831</v>
      </c>
      <c r="E83" s="224" t="s">
        <v>1847</v>
      </c>
      <c r="F83" s="224" t="s">
        <v>1831</v>
      </c>
      <c r="G83" s="52">
        <v>20000</v>
      </c>
    </row>
    <row r="84" spans="4:7">
      <c r="E84" s="224" t="s">
        <v>1818</v>
      </c>
      <c r="G84" s="52">
        <v>20000</v>
      </c>
    </row>
    <row r="85" spans="4:7">
      <c r="E85" s="224" t="s">
        <v>1825</v>
      </c>
      <c r="G85" s="52">
        <v>35000</v>
      </c>
    </row>
    <row r="86" spans="4:7">
      <c r="E86" s="224" t="s">
        <v>1817</v>
      </c>
      <c r="G86" s="52">
        <v>10000</v>
      </c>
    </row>
    <row r="87" spans="4:7">
      <c r="E87" s="224" t="s">
        <v>1819</v>
      </c>
      <c r="G87" s="52">
        <v>130000</v>
      </c>
    </row>
    <row r="88" spans="4:7">
      <c r="E88" s="224" t="s">
        <v>1829</v>
      </c>
      <c r="G88" s="52">
        <v>280000</v>
      </c>
    </row>
    <row r="89" spans="4:7">
      <c r="D89" s="225">
        <v>24137542885</v>
      </c>
      <c r="E89" s="224" t="s">
        <v>1839</v>
      </c>
      <c r="F89" s="224">
        <v>24137542885</v>
      </c>
    </row>
    <row r="90" spans="4:7">
      <c r="D90" s="225">
        <v>24137519344</v>
      </c>
      <c r="E90" s="224" t="s">
        <v>1845</v>
      </c>
      <c r="F90" s="224">
        <v>24137519344</v>
      </c>
    </row>
    <row r="91" spans="4:7">
      <c r="D91" s="225">
        <v>7252703114</v>
      </c>
      <c r="E91" s="224" t="s">
        <v>1842</v>
      </c>
      <c r="F91" s="224">
        <v>7252703114</v>
      </c>
      <c r="G91" s="52">
        <v>129000</v>
      </c>
    </row>
    <row r="92" spans="4:7">
      <c r="D92" s="225" t="s">
        <v>1843</v>
      </c>
      <c r="E92" s="224" t="s">
        <v>1844</v>
      </c>
      <c r="F92" s="224" t="s">
        <v>1843</v>
      </c>
      <c r="G92" s="52">
        <v>50000</v>
      </c>
    </row>
    <row r="93" spans="4:7">
      <c r="D93" s="225" t="s">
        <v>1854</v>
      </c>
      <c r="E93" s="224" t="s">
        <v>1855</v>
      </c>
      <c r="F93" s="224" t="s">
        <v>1854</v>
      </c>
      <c r="G93" s="52">
        <v>20000</v>
      </c>
    </row>
    <row r="94" spans="4:7">
      <c r="D94" s="225">
        <v>2800802</v>
      </c>
      <c r="E94" s="224" t="s">
        <v>1862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1863</v>
      </c>
      <c r="F95" s="224">
        <v>2800801</v>
      </c>
      <c r="G95" s="52">
        <v>150000</v>
      </c>
    </row>
    <row r="96" spans="4:7">
      <c r="D96" s="225" t="s">
        <v>1857</v>
      </c>
      <c r="E96" s="224" t="s">
        <v>1858</v>
      </c>
      <c r="F96" s="224" t="s">
        <v>1857</v>
      </c>
      <c r="G96" s="52">
        <v>250000</v>
      </c>
    </row>
    <row r="97" spans="4:7">
      <c r="D97" s="225" t="s">
        <v>1859</v>
      </c>
      <c r="E97" s="224" t="s">
        <v>1860</v>
      </c>
      <c r="F97" s="224" t="s">
        <v>1859</v>
      </c>
      <c r="G97" s="52">
        <v>60000</v>
      </c>
    </row>
    <row r="98" spans="4:7">
      <c r="E98" s="224" t="s">
        <v>1869</v>
      </c>
      <c r="G98" s="52">
        <v>200000</v>
      </c>
    </row>
    <row r="99" spans="4:7">
      <c r="D99" s="225" t="s">
        <v>1871</v>
      </c>
      <c r="E99" s="224" t="s">
        <v>1872</v>
      </c>
      <c r="F99" s="224" t="s">
        <v>1871</v>
      </c>
      <c r="G99" s="52">
        <v>30000</v>
      </c>
    </row>
    <row r="100" spans="4:7">
      <c r="D100" s="225" t="s">
        <v>1873</v>
      </c>
      <c r="E100" s="224" t="s">
        <v>1930</v>
      </c>
      <c r="F100" s="224" t="s">
        <v>1873</v>
      </c>
      <c r="G100" s="52">
        <v>10000</v>
      </c>
    </row>
    <row r="101" spans="4:7">
      <c r="D101" s="225" t="s">
        <v>1932</v>
      </c>
      <c r="E101" s="224" t="s">
        <v>1933</v>
      </c>
      <c r="F101" s="224" t="s">
        <v>1932</v>
      </c>
      <c r="G101" s="52">
        <v>10000</v>
      </c>
    </row>
    <row r="102" spans="4:7">
      <c r="D102" s="225" t="s">
        <v>1874</v>
      </c>
      <c r="E102" s="224" t="s">
        <v>1875</v>
      </c>
      <c r="F102" s="224" t="s">
        <v>1874</v>
      </c>
      <c r="G102" s="52">
        <v>20000</v>
      </c>
    </row>
    <row r="103" spans="4:7">
      <c r="D103" s="225">
        <v>2850701</v>
      </c>
      <c r="E103" s="224" t="s">
        <v>1876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1877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1878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1878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1881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1881</v>
      </c>
      <c r="F108" s="224">
        <v>2801702</v>
      </c>
      <c r="G108" s="52">
        <v>15000</v>
      </c>
    </row>
    <row r="109" spans="4:7">
      <c r="D109" s="225" t="s">
        <v>1896</v>
      </c>
      <c r="E109" s="224" t="s">
        <v>1897</v>
      </c>
      <c r="F109" s="224" t="s">
        <v>1896</v>
      </c>
      <c r="G109" s="52">
        <v>50000</v>
      </c>
    </row>
    <row r="110" spans="4:7">
      <c r="E110" s="224" t="s">
        <v>1885</v>
      </c>
      <c r="G110" s="52">
        <v>1550000</v>
      </c>
    </row>
    <row r="111" spans="4:7">
      <c r="D111" s="225" t="s">
        <v>1893</v>
      </c>
      <c r="E111" s="224" t="s">
        <v>1274</v>
      </c>
      <c r="F111" s="224" t="s">
        <v>1893</v>
      </c>
      <c r="G111" s="52">
        <v>1200000</v>
      </c>
    </row>
    <row r="112" spans="4:7">
      <c r="D112" s="225">
        <v>24347544930</v>
      </c>
      <c r="E112" s="224" t="s">
        <v>1901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1902</v>
      </c>
      <c r="F113" s="224">
        <v>501220641</v>
      </c>
      <c r="G113" s="52">
        <v>300000</v>
      </c>
    </row>
    <row r="114" spans="3:8">
      <c r="D114" s="225" t="s">
        <v>1907</v>
      </c>
      <c r="E114" s="224" t="s">
        <v>1908</v>
      </c>
      <c r="F114" s="224" t="s">
        <v>1907</v>
      </c>
      <c r="G114" s="52">
        <v>25000</v>
      </c>
    </row>
    <row r="115" spans="3:8">
      <c r="D115" s="225" t="s">
        <v>1910</v>
      </c>
      <c r="E115" s="224" t="s">
        <v>1908</v>
      </c>
      <c r="F115" s="224" t="s">
        <v>1910</v>
      </c>
      <c r="G115" s="52">
        <v>65000</v>
      </c>
    </row>
    <row r="116" spans="3:8">
      <c r="D116" s="225" t="s">
        <v>1914</v>
      </c>
      <c r="E116" s="224" t="s">
        <v>1651</v>
      </c>
      <c r="F116" s="224" t="s">
        <v>1914</v>
      </c>
      <c r="G116" s="52">
        <v>1400000</v>
      </c>
    </row>
    <row r="117" spans="3:8">
      <c r="D117" s="225">
        <v>1068298046</v>
      </c>
      <c r="E117" s="224" t="s">
        <v>1973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1971</v>
      </c>
      <c r="F118" s="224">
        <v>1087298388</v>
      </c>
    </row>
    <row r="119" spans="3:8">
      <c r="D119" s="225">
        <v>1068298044</v>
      </c>
      <c r="E119" s="224" t="s">
        <v>1973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1993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2003</v>
      </c>
      <c r="E123" s="224" t="s">
        <v>1294</v>
      </c>
      <c r="F123" s="224" t="s">
        <v>2003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1771</v>
      </c>
      <c r="E125" s="224" t="s">
        <v>2157</v>
      </c>
      <c r="F125" s="225" t="s">
        <v>1771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1870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1906</v>
      </c>
    </row>
    <row r="12" spans="1:3">
      <c r="A12">
        <v>13</v>
      </c>
      <c r="B12" t="s">
        <v>1922</v>
      </c>
    </row>
    <row r="13" spans="1:3">
      <c r="A13">
        <v>14</v>
      </c>
      <c r="B13" t="s">
        <v>2103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topLeftCell="A10" workbookViewId="0">
      <selection activeCell="E13" sqref="E13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391" t="s">
        <v>12</v>
      </c>
      <c r="C4" s="392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Y12" sqref="Y1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1837</v>
      </c>
      <c r="R1" t="s">
        <v>1836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1870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1924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1925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1926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1927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1928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2097</v>
      </c>
      <c r="U11">
        <v>2801501</v>
      </c>
    </row>
    <row r="12" spans="1:22">
      <c r="A12">
        <v>11</v>
      </c>
      <c r="B12" t="s">
        <v>1929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2096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1836</v>
      </c>
    </row>
    <row r="17" spans="3:21">
      <c r="C17">
        <v>16</v>
      </c>
      <c r="D17" t="s">
        <v>1838</v>
      </c>
      <c r="U17">
        <v>2810701</v>
      </c>
    </row>
    <row r="18" spans="3:21">
      <c r="C18">
        <v>17</v>
      </c>
      <c r="D18" t="s">
        <v>1880</v>
      </c>
      <c r="N18">
        <v>2810501</v>
      </c>
    </row>
    <row r="19" spans="3:21">
      <c r="C19">
        <v>18</v>
      </c>
      <c r="D19" t="s">
        <v>1895</v>
      </c>
      <c r="S19">
        <v>28111601</v>
      </c>
      <c r="U19">
        <v>2830701</v>
      </c>
    </row>
    <row r="20" spans="3:21">
      <c r="C20">
        <v>19</v>
      </c>
      <c r="D20" t="s">
        <v>2110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1735</v>
      </c>
      <c r="B1" t="s">
        <v>1736</v>
      </c>
    </row>
    <row r="2" spans="1:13">
      <c r="A2" t="s">
        <v>1737</v>
      </c>
    </row>
    <row r="3" spans="1:13">
      <c r="B3">
        <v>24220</v>
      </c>
      <c r="C3" t="s">
        <v>1738</v>
      </c>
    </row>
    <row r="4" spans="1:13">
      <c r="B4">
        <v>24260</v>
      </c>
      <c r="C4" t="s">
        <v>1739</v>
      </c>
    </row>
    <row r="5" spans="1:13">
      <c r="A5" t="s">
        <v>1740</v>
      </c>
      <c r="M5" t="s">
        <v>1784</v>
      </c>
    </row>
    <row r="6" spans="1:13">
      <c r="B6" t="s">
        <v>1741</v>
      </c>
      <c r="C6" t="s">
        <v>1742</v>
      </c>
      <c r="M6" t="s">
        <v>1783</v>
      </c>
    </row>
    <row r="7" spans="1:13">
      <c r="B7">
        <v>421912</v>
      </c>
      <c r="C7" t="s">
        <v>1743</v>
      </c>
    </row>
    <row r="8" spans="1:13">
      <c r="B8">
        <v>421922</v>
      </c>
      <c r="C8" t="s">
        <v>1744</v>
      </c>
    </row>
    <row r="9" spans="1:13">
      <c r="A9" t="s">
        <v>1745</v>
      </c>
    </row>
    <row r="10" spans="1:13">
      <c r="A10" t="s">
        <v>1746</v>
      </c>
      <c r="B10" t="s">
        <v>1747</v>
      </c>
    </row>
  </sheetData>
  <phoneticPr fontId="2" type="noConversion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02" t="s">
        <v>2031</v>
      </c>
      <c r="B1" s="403"/>
      <c r="C1" s="403"/>
      <c r="D1" s="403"/>
      <c r="E1" s="403"/>
      <c r="F1" s="404"/>
    </row>
    <row r="2" spans="1:6" ht="26.25">
      <c r="A2" s="393" t="s">
        <v>2029</v>
      </c>
      <c r="B2" s="394"/>
      <c r="C2" s="394"/>
      <c r="D2" s="394"/>
      <c r="E2" s="394"/>
      <c r="F2" s="395"/>
    </row>
    <row r="3" spans="1:6" ht="26.25">
      <c r="A3" s="396">
        <v>19800</v>
      </c>
      <c r="B3" s="397"/>
      <c r="C3" s="397"/>
      <c r="D3" s="397"/>
      <c r="E3" s="397"/>
      <c r="F3" s="398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02" t="s">
        <v>2032</v>
      </c>
      <c r="B5" s="403"/>
      <c r="C5" s="403"/>
      <c r="D5" s="403"/>
      <c r="E5" s="403"/>
      <c r="F5" s="404"/>
    </row>
    <row r="6" spans="1:6" ht="26.25">
      <c r="A6" s="393" t="s">
        <v>2030</v>
      </c>
      <c r="B6" s="394"/>
      <c r="C6" s="394"/>
      <c r="D6" s="394"/>
      <c r="E6" s="394"/>
      <c r="F6" s="395"/>
    </row>
    <row r="7" spans="1:6" ht="26.25">
      <c r="A7" s="396">
        <v>19800</v>
      </c>
      <c r="B7" s="397"/>
      <c r="C7" s="397"/>
      <c r="D7" s="397"/>
      <c r="E7" s="397"/>
      <c r="F7" s="398"/>
    </row>
    <row r="15" spans="1:6" ht="26.25">
      <c r="A15" s="399" t="s">
        <v>2033</v>
      </c>
      <c r="B15" s="400"/>
      <c r="C15" s="400"/>
      <c r="D15" s="400"/>
      <c r="E15" s="400"/>
      <c r="F15" s="401"/>
    </row>
    <row r="16" spans="1:6" ht="26.25">
      <c r="A16" s="399" t="s">
        <v>2029</v>
      </c>
      <c r="B16" s="400"/>
      <c r="C16" s="400"/>
      <c r="D16" s="400"/>
      <c r="E16" s="400"/>
      <c r="F16" s="401"/>
    </row>
    <row r="17" spans="1:6" ht="26.25">
      <c r="A17" s="405">
        <v>19800</v>
      </c>
      <c r="B17" s="406"/>
      <c r="C17" s="406"/>
      <c r="D17" s="406"/>
      <c r="E17" s="406"/>
      <c r="F17" s="407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399" t="s">
        <v>2034</v>
      </c>
      <c r="B19" s="400"/>
      <c r="C19" s="400"/>
      <c r="D19" s="400"/>
      <c r="E19" s="400"/>
      <c r="F19" s="401"/>
    </row>
    <row r="20" spans="1:6" ht="26.25">
      <c r="A20" s="399" t="s">
        <v>2030</v>
      </c>
      <c r="B20" s="400"/>
      <c r="C20" s="400"/>
      <c r="D20" s="400"/>
      <c r="E20" s="400"/>
      <c r="F20" s="401"/>
    </row>
    <row r="21" spans="1:6" ht="26.25">
      <c r="A21" s="405">
        <v>19800</v>
      </c>
      <c r="B21" s="406"/>
      <c r="C21" s="406"/>
      <c r="D21" s="406"/>
      <c r="E21" s="406"/>
      <c r="F21" s="407"/>
    </row>
  </sheetData>
  <mergeCells count="12">
    <mergeCell ref="A16:F16"/>
    <mergeCell ref="A17:F17"/>
    <mergeCell ref="A19:F19"/>
    <mergeCell ref="A20:F20"/>
    <mergeCell ref="A21:F21"/>
    <mergeCell ref="A6:F6"/>
    <mergeCell ref="A7:F7"/>
    <mergeCell ref="A15:F15"/>
    <mergeCell ref="A1:F1"/>
    <mergeCell ref="A2:F2"/>
    <mergeCell ref="A3:F3"/>
    <mergeCell ref="A5:F5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B7" sqref="B7"/>
    </sheetView>
  </sheetViews>
  <sheetFormatPr defaultRowHeight="16.5"/>
  <sheetData>
    <row r="5" spans="2:2">
      <c r="B5" t="s">
        <v>2098</v>
      </c>
    </row>
    <row r="6" spans="2:2">
      <c r="B6" t="s">
        <v>2106</v>
      </c>
    </row>
    <row r="7" spans="2:2">
      <c r="B7" t="s">
        <v>2099</v>
      </c>
    </row>
    <row r="8" spans="2:2">
      <c r="B8" t="s">
        <v>2100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</vt:i4>
      </vt:variant>
    </vt:vector>
  </HeadingPairs>
  <TitlesOfParts>
    <vt:vector size="21" baseType="lpstr">
      <vt:lpstr>Home</vt:lpstr>
      <vt:lpstr>경비처리</vt:lpstr>
      <vt:lpstr>주문</vt:lpstr>
      <vt:lpstr>Login</vt:lpstr>
      <vt:lpstr>매출관리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2025-04-21T00:58:53Z</cp:lastPrinted>
  <dcterms:created xsi:type="dcterms:W3CDTF">2020-10-02T11:51:16Z</dcterms:created>
  <dcterms:modified xsi:type="dcterms:W3CDTF">2025-04-26T06:18:49Z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