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870A75E-F6F3-487C-82DE-996F62F0ED6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거래처!$A$1:$J$226</definedName>
    <definedName name="_xlnm._FilterDatabase" localSheetId="4" hidden="1">매출관리!$A$8:$P$180</definedName>
    <definedName name="_xlnm._FilterDatabase" localSheetId="16" hidden="1">재고!$A$1:$J$6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31" i="4" l="1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<sst xmlns="http://schemas.openxmlformats.org/spreadsheetml/2006/main" count="4021" uniqueCount="2273">
  <si>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</si>
  <si>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</si>
  <si>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</si>
  <si>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</si>
  <si>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</si>
  <si>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</si>
  <si>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</si>
  <si>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</si>
  <si>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</si>
  <si>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</si>
  <si>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</si>
  <si>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</si>
  <si>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</si>
  <si>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</si>
  <si>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</si>
  <si>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</si>
  <si>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</si>
  <si>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</si>
  <si>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</si>
  <si>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</si>
  <si>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</si>
  <si>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</si>
  <si>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</si>
  <si>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</si>
  <si>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</si>
  <si>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</si>
  <si>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</si>
  <si>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</si>
  <si>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</si>
  <si>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</si>
  <si>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</si>
  <si>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</si>
  <si>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</si>
  <si>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</si>
  <si>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</si>
  <si>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</si>
  <si>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</si>
  <si>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</si>
  <si>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</si>
  <si>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</si>
  <si>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</si>
  <si>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</si>
  <si>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</si>
  <si>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</si>
  <si>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</si>
  <si>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</si>
  <si>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</si>
  <si>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</si>
  <si>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</si>
  <si>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</si>
  <si>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</si>
  <si>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</si>
  <si>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</si>
  <si>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</si>
  <si>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</si>
  <si>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</si>
  <si>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</si>
  <si>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</si>
  <si>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</si>
  <si>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</si>
  <si>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</si>
  <si>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</si>
  <si>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</si>
  <si>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</si>
  <si>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</si>
  <si>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</si>
  <si>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</si>
  <si>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</si>
  <si>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</si>
  <si>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</si>
  <si>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</si>
  <si>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</si>
  <si>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</si>
  <si>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</si>
  <si>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</si>
  <si>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</si>
  <si>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</si>
  <si>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</si>
  <si>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</si>
  <si>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</si>
  <si>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</si>
  <si>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</si>
  <si>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</si>
  <si>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</si>
  <si>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</si>
  <si>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</si>
  <si>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</si>
  <si>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</si>
  <si>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</si>
  <si>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</si>
  <si>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</si>
  <si>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</si>
  <si>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</si>
  <si>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</si>
  <si>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</si>
  <si>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</si>
  <si>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</si>
  <si>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</si>
  <si>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</si>
  <si>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</si>
  <si>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</si>
  <si>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</si>
  <si>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</si>
  <si>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</si>
  <si>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</si>
  <si>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</si>
  <si>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</si>
  <si>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</si>
  <si>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</si>
  <si>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</si>
  <si>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</si>
  <si>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</si>
  <si>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</si>
  <si>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</si>
  <si>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</si>
  <si>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</si>
  <si>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</si>
  <si>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</si>
  <si>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</si>
  <si>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</si>
  <si>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</si>
  <si>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</si>
  <si>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</si>
  <si>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</si>
  <si>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</si>
  <si>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</si>
  <si>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</si>
  <si>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</si>
  <si>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</si>
  <si>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</si>
  <si>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</si>
  <si>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</si>
  <si>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</si>
  <si>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</si>
  <si>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</si>
  <si>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</si>
  <si>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</si>
  <si>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</si>
  <si>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</si>
  <si>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</si>
  <si>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</si>
  <si>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</si>
  <si>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</si>
  <si>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</si>
  <si>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</si>
  <si>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</si>
  <si>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</si>
  <si>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</si>
  <si>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</si>
  <si>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</si>
  <si>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</si>
  <si>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</si>
  <si>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</si>
  <si>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</si>
  <si>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</si>
  <si>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</si>
  <si>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</si>
  <si>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</si>
  <si>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</si>
  <si>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</si>
  <si>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</si>
  <si>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</si>
  <si>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</si>
  <si>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</si>
  <si>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</si>
  <si>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</si>
  <si>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</si>
  <si>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</si>
  <si>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</si>
  <si>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</si>
  <si>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</si>
  <si>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</si>
  <si>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</si>
  <si>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</si>
  <si>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</si>
  <si>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</si>
  <si>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</si>
  <si>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</si>
  <si>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</si>
  <si>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</si>
  <si>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</si>
  <si>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</si>
  <si>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</si>
  <si>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</si>
  <si>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</si>
  <si>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</si>
  <si>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</si>
  <si>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</si>
  <si>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</si>
  <si>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</si>
  <si>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</si>
  <si>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</si>
  <si>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</si>
  <si>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</si>
  <si>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</si>
  <si>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</si>
  <si>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</si>
  <si>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</si>
  <si>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</si>
  <si>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</si>
  <si>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</si>
  <si>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</si>
  <si>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</si>
  <si>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</si>
  <si>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</si>
  <si>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</si>
  <si>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</si>
  <si>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</si>
  <si>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</si>
  <si>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</si>
  <si>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</si>
  <si>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</si>
  <si>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</si>
  <si>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</si>
  <si>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</si>
  <si>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</si>
  <si>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</si>
  <si>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</si>
  <si>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</si>
  <si>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</si>
  <si>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</si>
  <si>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</si>
  <si>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</si>
  <si>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</si>
  <si>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</si>
  <si>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</si>
  <si>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</si>
  <si>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</si>
  <si>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</si>
  <si>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</si>
  <si>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</si>
  <si>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</si>
  <si>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</si>
  <si>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</si>
  <si>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</si>
  <si>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</si>
  <si>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</si>
  <si>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</si>
  <si>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</si>
  <si>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</si>
  <si>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</si>
  <si>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</si>
  <si>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</si>
  <si>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</si>
  <si>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</si>
  <si>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</si>
  <si>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</si>
  <si>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</si>
  <si>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</si>
  <si>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</si>
  <si>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</si>
  <si>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</si>
  <si>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</si>
  <si>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</si>
  <si>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</si>
  <si>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</si>
  <si>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</si>
  <si>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</si>
  <si>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</si>
  <si>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</si>
  <si>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</si>
  <si>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</si>
  <si>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</si>
  <si>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</si>
  <si>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</si>
  <si>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</si>
  <si>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</si>
  <si>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</si>
  <si>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</si>
  <si>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</si>
  <si>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</si>
  <si>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</si>
  <si>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</si>
  <si>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</si>
  <si>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</si>
  <si>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</si>
  <si>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</si>
  <si>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</si>
  <si>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</si>
  <si>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</si>
  <si>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</si>
  <si>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</si>
  <si>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</si>
  <si>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</si>
  <si>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</si>
  <si>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</si>
  <si>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</si>
  <si>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</si>
  <si>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</si>
  <si>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</si>
  <si>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</si>
  <si>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</si>
  <si>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</si>
  <si>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</si>
  <si>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</si>
  <si>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</si>
  <si>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</si>
  <si>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</si>
  <si>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</si>
  <si>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</si>
  <si>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</si>
  <si>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</si>
  <si>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</si>
  <si>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</si>
  <si>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</si>
  <si>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</si>
  <si>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</si>
  <si>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</si>
  <si>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</si>
  <si>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</si>
  <si>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</si>
  <si>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</si>
  <si>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</si>
  <si>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</si>
  <si>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</si>
  <si>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</si>
  <si>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</si>
  <si>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</si>
  <si>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</si>
  <si>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</si>
  <si>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</si>
  <si>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</si>
  <si>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</si>
  <si>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</si>
  <si>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</si>
  <si>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</si>
  <si>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</si>
  <si>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</si>
  <si>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</si>
  <si>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</si>
  <si>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</si>
  <si>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</si>
  <si>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</si>
  <si>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</si>
  <si>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</si>
  <si>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</si>
  <si>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</si>
  <si>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</si>
  <si>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</si>
  <si>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</si>
  <si>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</si>
  <si>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</si>
  <si>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</si>
  <si>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</si>
  <si>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</si>
  <si>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</si>
  <si>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</si>
  <si>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</si>
  <si>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</si>
  <si>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</si>
  <si>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</si>
  <si>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</si>
  <si>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</si>
  <si>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</si>
  <si>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</si>
  <si>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</si>
  <si>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</si>
  <si>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</si>
  <si>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</si>
  <si>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</si>
  <si>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</si>
  <si>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</si>
  <si>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</si>
  <si>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</si>
  <si>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</si>
  <si>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</si>
  <si>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</si>
  <si>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</si>
  <si>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</si>
  <si>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</si>
  <si>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</si>
  <si>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</si>
  <si>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</si>
  <si>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</si>
  <si>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</si>
  <si>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</si>
  <si>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</si>
  <si>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</si>
  <si>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</si>
  <si>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</si>
  <si>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</si>
  <si>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</si>
  <si>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</si>
  <si>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</si>
  <si>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</si>
  <si>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</si>
  <si>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</si>
  <si>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</si>
  <si>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</si>
  <si>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</si>
  <si>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</si>
  <si>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</si>
  <si>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</si>
  <si>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</si>
  <si>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</si>
  <si>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</si>
  <si>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</si>
  <si>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</si>
  <si>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</si>
  <si>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</si>
  <si>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</si>
  <si>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</si>
  <si>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</si>
  <si>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</si>
  <si>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</si>
  <si>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</si>
  <si>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</si>
  <si>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</si>
  <si>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</si>
  <si>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</si>
  <si>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</si>
  <si>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</si>
  <si>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</si>
  <si>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</si>
  <si>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</si>
  <si>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</si>
  <si>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</si>
  <si>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</si>
  <si>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</si>
  <si>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</si>
  <si>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</si>
  <si>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</si>
  <si>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</si>
  <si>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</si>
  <si>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</si>
  <si>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</si>
  <si>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</si>
  <si>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</si>
  <si>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</si>
  <si>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</si>
  <si>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</si>
  <si>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</si>
  <si>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</si>
  <si>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</si>
  <si>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</si>
  <si>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</si>
  <si>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</si>
  <si>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</si>
  <si>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</si>
  <si>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</si>
  <si>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</si>
  <si>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</si>
  <si>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</si>
  <si>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</si>
  <si>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</si>
  <si>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</si>
  <si>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</si>
  <si>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</si>
  <si>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</si>
  <si>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</si>
  <si>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</si>
  <si>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</si>
  <si>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</si>
  <si>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</si>
  <si>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</si>
  <si>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</si>
  <si>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</si>
  <si>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</si>
  <si>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</si>
  <si>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</si>
  <si>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</si>
  <si>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</si>
  <si>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</si>
  <si>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</si>
  <si>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</si>
  <si>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</si>
  <si>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</si>
  <si>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</si>
  <si>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</si>
  <si>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</si>
  <si>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</si>
  <si>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</si>
  <si>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</si>
  <si>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</si>
  <si>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</si>
  <si>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</si>
  <si>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</si>
  <si>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</si>
  <si>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</si>
  <si>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</si>
  <si>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</si>
  <si>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</si>
  <si>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</si>
  <si>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</si>
  <si>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</si>
  <si>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</si>
  <si>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</si>
  <si>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</si>
  <si>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</si>
  <si>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</si>
  <si>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</si>
  <si>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</si>
  <si>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</si>
  <si>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</si>
  <si>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</si>
  <si>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</si>
  <si>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</si>
  <si>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</si>
  <si>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</si>
  <si>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</si>
  <si>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</si>
  <si>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</si>
  <si>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</si>
  <si>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</si>
  <si>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</si>
  <si>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</si>
  <si>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</si>
  <si>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</si>
  <si>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</si>
  <si>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</si>
  <si>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</si>
  <si>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</si>
  <si>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</si>
  <si>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</si>
  <si>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</si>
  <si>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</si>
  <si>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</si>
  <si>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</si>
  <si>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</si>
  <si>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</si>
  <si>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</si>
  <si>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</si>
  <si>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</si>
  <si>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</si>
  <si>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</si>
  <si>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</si>
  <si>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</si>
  <si>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</si>
  <si>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</si>
  <si>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</si>
  <si>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</si>
  <si>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</si>
  <si>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</si>
  <si>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</si>
  <si>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</si>
  <si>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</si>
  <si>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</si>
  <si>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</si>
  <si>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</si>
  <si>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</si>
  <si>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</si>
  <si>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</si>
  <si>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</si>
  <si>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</si>
  <si>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</si>
  <si>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</si>
  <si>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</si>
  <si>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</si>
  <si>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</si>
  <si>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</si>
  <si>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</si>
  <si>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</si>
  <si>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</si>
  <si>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</si>
  <si>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</si>
  <si>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</si>
  <si>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</si>
  <si>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</si>
  <si>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</si>
  <si>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</si>
  <si>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</si>
  <si>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</si>
  <si>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</si>
  <si>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</si>
  <si>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</si>
  <si>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</si>
  <si>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</si>
  <si>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</si>
  <si>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</si>
  <si>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</si>
  <si>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</si>
  <si>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</si>
  <si>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</si>
  <si>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</si>
  <si>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</si>
  <si>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</si>
  <si>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</si>
  <si>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</si>
  <si>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</si>
  <si>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</si>
  <si>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</si>
  <si>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</si>
  <si>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</si>
  <si>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</si>
  <si>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</si>
  <si>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</si>
  <si>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</si>
  <si>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</si>
  <si>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</si>
  <si>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</si>
  <si>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</si>
  <si>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</si>
  <si>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</si>
  <si>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</si>
  <si>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</si>
  <si>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</si>
  <si>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</si>
  <si>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</si>
  <si>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</si>
  <si>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</si>
  <si>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</si>
  <si>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</si>
  <si>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</si>
  <si>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</si>
  <si>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</si>
  <si>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</si>
  <si>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</si>
  <si>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</si>
  <si>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</si>
  <si>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</si>
  <si>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</si>
  <si>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</si>
  <si>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</si>
  <si>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</si>
  <si>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</si>
  <si>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</si>
  <si>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</si>
  <si>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</si>
  <si>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</si>
  <si>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</si>
  <si>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</si>
  <si>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</si>
  <si>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</si>
  <si>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</si>
  <si>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</si>
  <si>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</si>
  <si>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</si>
  <si>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</si>
  <si>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</si>
  <si>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</si>
  <si>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</si>
  <si>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</si>
  <si>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</si>
  <si>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</si>
  <si>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</si>
  <si>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</si>
  <si>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</si>
  <si>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</si>
  <si>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</si>
  <si>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</si>
  <si>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</si>
  <si>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</si>
  <si>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</si>
  <si>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</si>
  <si>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</si>
  <si>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</si>
  <si>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</si>
  <si>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</si>
  <si>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</si>
  <si>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</si>
  <si>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</si>
  <si>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</si>
  <si>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</si>
  <si>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</si>
  <si>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</si>
  <si>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</si>
  <si>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</si>
  <si>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</si>
  <si>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</si>
  <si>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</si>
  <si>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</si>
  <si>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</si>
  <si>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</si>
  <si>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</si>
  <si>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</si>
  <si>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</si>
  <si>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</si>
  <si>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</si>
  <si>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</si>
  <si>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</si>
  <si>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</si>
  <si>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</si>
  <si>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</si>
  <si>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</si>
  <si>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</si>
  <si>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</si>
  <si>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</si>
  <si>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</si>
  <si>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</si>
  <si>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</si>
  <si>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</si>
  <si>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</si>
  <si>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</si>
  <si>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</si>
  <si>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</si>
  <si>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</si>
  <si>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</si>
  <si>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</si>
  <si>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</si>
  <si>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</si>
  <si>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</si>
  <si>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</si>
  <si>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</si>
  <si>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</si>
  <si>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</si>
  <si>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</si>
  <si>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</si>
  <si>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</si>
  <si>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</si>
  <si>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</si>
  <si>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</si>
  <si>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</si>
  <si>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</si>
  <si>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</si>
  <si>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</si>
  <si>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</si>
  <si>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</si>
  <si>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</si>
  <si>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</si>
  <si>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</si>
  <si>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</si>
  <si>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</si>
  <si>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</si>
  <si>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</si>
  <si>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</si>
  <si>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</si>
  <si>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</si>
  <si>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</si>
  <si>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</si>
  <si>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</si>
  <si>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</si>
  <si>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</si>
  <si>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</si>
  <si>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</si>
  <si>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</si>
  <si>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</si>
  <si>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</si>
  <si>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</si>
  <si>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</si>
  <si>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</si>
  <si>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</si>
  <si>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</si>
  <si>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</si>
  <si>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</si>
  <si>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</si>
  <si>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</si>
  <si>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</si>
  <si>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</si>
  <si>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</si>
  <si>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</si>
  <si>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</si>
  <si>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</si>
  <si>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</si>
  <si>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</si>
  <si>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</si>
  <si>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</si>
  <si>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</si>
  <si>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</si>
  <si>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</si>
  <si>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</si>
  <si>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</si>
  <si>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</si>
  <si>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</si>
  <si>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</si>
  <si>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</si>
  <si>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</si>
  <si>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</si>
  <si>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</si>
  <si>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</si>
  <si>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</si>
  <si>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</si>
  <si>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</si>
  <si>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</si>
  <si>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</si>
  <si>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</si>
  <si>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</si>
  <si>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</si>
  <si>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</si>
  <si>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</si>
  <si>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</si>
  <si>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</si>
  <si>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</si>
  <si>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</si>
  <si>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</si>
  <si>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</si>
  <si>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</si>
  <si>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</si>
  <si>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</si>
  <si>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</si>
  <si>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</si>
  <si>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</si>
  <si>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</si>
  <si>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</si>
  <si>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</si>
  <si>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</si>
  <si>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</si>
  <si>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</si>
  <si>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</si>
  <si>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</si>
  <si>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</si>
  <si>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</si>
  <si>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</si>
  <si>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</si>
  <si>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</si>
  <si>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</si>
  <si>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</si>
  <si>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</si>
  <si>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</si>
  <si>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</si>
  <si>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</si>
  <si>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</si>
  <si>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</si>
  <si>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</si>
  <si>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</si>
  <si>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</si>
  <si>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</si>
  <si>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</si>
  <si>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</si>
  <si>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</si>
  <si>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</si>
  <si>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</si>
  <si>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</si>
  <si>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</si>
  <si>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</si>
  <si>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</si>
  <si>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</si>
  <si>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</si>
  <si>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</si>
  <si>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</si>
  <si>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</si>
  <si>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</si>
  <si>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</si>
  <si>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</si>
  <si>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</si>
  <si>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</si>
  <si>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</si>
  <si>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</si>
  <si>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</si>
  <si>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</si>
  <si>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</si>
  <si>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</si>
  <si>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</si>
  <si>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</si>
  <si>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</si>
  <si>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</si>
  <si>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</si>
  <si>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</si>
  <si>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</si>
  <si>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</si>
  <si>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</si>
  <si>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</si>
  <si>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</si>
  <si>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</si>
  <si>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</si>
  <si>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</si>
  <si>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</si>
  <si>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</si>
  <si>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</si>
  <si>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</si>
  <si>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</si>
  <si>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</si>
  <si>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</si>
  <si>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</si>
  <si>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</si>
  <si>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</si>
  <si>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</si>
  <si>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</si>
  <si>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</si>
  <si>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</si>
  <si>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</si>
  <si>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</si>
  <si>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</si>
  <si>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</si>
  <si>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</si>
  <si>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</si>
  <si>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</si>
  <si>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</si>
  <si>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</si>
  <si>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</si>
  <si>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</si>
  <si>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</si>
  <si>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</si>
  <si>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</si>
  <si>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</si>
  <si>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</si>
  <si>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</si>
  <si>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</si>
  <si>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</si>
  <si>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</si>
  <si>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</si>
  <si>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</si>
  <si>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</si>
  <si>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</si>
  <si>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</si>
  <si>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</si>
  <si>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</si>
  <si>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</si>
  <si>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</si>
  <si>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</si>
  <si>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</si>
  <si>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</si>
  <si>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</si>
  <si>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</si>
  <si>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</si>
  <si>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</si>
  <si>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</si>
  <si>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</si>
  <si>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</si>
  <si>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</si>
  <si>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</si>
  <si>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</si>
  <si>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</si>
  <si>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</si>
  <si>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</si>
  <si>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</si>
  <si>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</si>
  <si>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</si>
  <si>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</si>
  <si>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</si>
  <si>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</si>
  <si>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</si>
  <si>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</si>
  <si>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</si>
  <si>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</si>
  <si>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</si>
  <si>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</si>
  <si>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</si>
  <si>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</si>
  <si>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</si>
  <si>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</si>
  <si>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</si>
  <si>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</si>
  <si>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</si>
  <si>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</si>
  <si>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</si>
  <si>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</si>
  <si>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</si>
  <si>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</si>
  <si>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</si>
  <si>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</si>
  <si>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</si>
  <si>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</si>
  <si>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</si>
  <si>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</si>
  <si>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</si>
  <si>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</si>
  <si>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</si>
  <si>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</si>
  <si>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</si>
  <si>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</si>
  <si>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</si>
  <si>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</si>
  <si>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</si>
  <si>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</si>
  <si>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</si>
  <si>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</si>
  <si>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</si>
  <si>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</si>
  <si>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</si>
  <si>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</si>
  <si>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</si>
  <si>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</si>
  <si>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</si>
  <si>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</si>
  <si>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</si>
  <si>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</si>
  <si>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</si>
  <si>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</si>
  <si>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</si>
  <si>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</si>
  <si>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</si>
  <si>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</si>
  <si>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</si>
  <si>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</si>
  <si>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</si>
  <si>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</si>
  <si>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</si>
  <si>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</si>
  <si>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</si>
  <si>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</si>
  <si>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</si>
  <si>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</si>
  <si>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</si>
  <si>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</si>
  <si>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</si>
  <si>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</si>
  <si>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</si>
  <si>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</si>
  <si>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</si>
  <si>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</si>
  <si>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</si>
  <si>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</si>
  <si>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</si>
  <si>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</si>
  <si>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</si>
  <si>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</si>
  <si>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</si>
  <si>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</si>
  <si>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</si>
  <si>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</si>
  <si>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</si>
  <si>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</si>
  <si>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</si>
  <si>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</si>
  <si>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</si>
  <si>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</si>
  <si>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</si>
  <si>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</si>
  <si>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</si>
  <si>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</si>
  <si>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</si>
  <si>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</si>
  <si>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</si>
  <si>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</si>
  <si>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</si>
  <si>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</si>
  <si>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</si>
  <si>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</si>
  <si>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</si>
  <si>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</si>
  <si>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</si>
  <si>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</si>
  <si>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</si>
  <si>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</si>
  <si>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</si>
  <si>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</si>
  <si>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</si>
  <si>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</si>
  <si>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</si>
  <si>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</si>
  <si>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</si>
  <si>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</si>
  <si>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</si>
  <si>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</si>
  <si>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</si>
  <si>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</si>
  <si>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</si>
  <si>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</si>
  <si>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</si>
  <si>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</si>
  <si>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</si>
  <si>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</si>
  <si>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</si>
  <si>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</si>
  <si>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</si>
  <si>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</si>
  <si>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</si>
  <si>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</si>
  <si>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</si>
  <si>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</si>
  <si>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</si>
  <si>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</si>
  <si>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</si>
  <si>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</si>
  <si>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</si>
  <si>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</si>
  <si>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</si>
  <si>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</si>
  <si>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</si>
  <si>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</si>
  <si>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</si>
  <si>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</si>
  <si>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</si>
  <si>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</si>
  <si>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</si>
  <si>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</si>
  <si>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</si>
  <si>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</si>
  <si>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</si>
  <si>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</si>
  <si>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</si>
  <si>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</si>
  <si>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</si>
  <si>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</si>
  <si>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</si>
  <si>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</si>
  <si>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</si>
  <si>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</si>
  <si>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</si>
  <si>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</si>
  <si>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</si>
  <si>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</si>
  <si>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</si>
  <si>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</si>
  <si>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</si>
  <si>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</si>
  <si>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</si>
  <si>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</si>
  <si>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</si>
  <si>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</si>
  <si>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</si>
  <si>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</si>
  <si>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</si>
  <si>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</si>
  <si>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</si>
  <si>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</si>
  <si>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</si>
  <si>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</si>
  <si>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</si>
  <si>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</si>
  <si>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</si>
  <si>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</si>
  <si>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</si>
  <si>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</si>
  <si>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</si>
  <si>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</si>
  <si>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</si>
  <si>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</si>
  <si>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</si>
  <si>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</si>
  <si>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</si>
  <si>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</si>
  <si>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</si>
  <si>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</si>
  <si>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</si>
  <si>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</si>
  <si>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</si>
  <si>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</si>
  <si>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</si>
  <si>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</si>
  <si>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</si>
  <si>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</si>
  <si>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</si>
  <si>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</si>
  <si>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</si>
  <si>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</si>
  <si>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</si>
  <si>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</si>
  <si>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</si>
  <si>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</si>
  <si>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</si>
  <si>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</si>
  <si>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</si>
  <si>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</si>
  <si>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</si>
  <si>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</si>
  <si>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</si>
  <si>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</si>
  <si>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</si>
  <si>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</si>
  <si>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</si>
  <si>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</si>
  <si>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</si>
  <si>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</si>
  <si>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</si>
  <si>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</si>
  <si>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</si>
  <si>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</si>
  <si>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</si>
  <si>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</si>
  <si>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</si>
  <si>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</si>
  <si>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</si>
  <si>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</si>
  <si>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</si>
  <si>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</si>
  <si>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</si>
  <si>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</si>
  <si>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</si>
  <si>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</si>
  <si>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</si>
  <si>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</si>
  <si>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</si>
  <si>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</si>
  <si>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</si>
  <si>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</si>
  <si>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</si>
  <si>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</si>
  <si>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</si>
  <si>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</si>
  <si>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</si>
  <si>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</si>
  <si>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</si>
  <si>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</si>
  <si>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</si>
  <si>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</si>
  <si>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</si>
  <si>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</si>
  <si>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</si>
  <si>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</si>
  <si>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</si>
  <si>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</si>
  <si>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</si>
  <si>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</si>
  <si>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</si>
  <si>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</si>
  <si>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</si>
  <si>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</si>
  <si>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</si>
  <si>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</si>
  <si>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</si>
  <si>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</si>
  <si>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</si>
  <si>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</si>
  <si>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</si>
  <si>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</si>
  <si>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</si>
  <si>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</si>
  <si>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</si>
  <si>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</si>
  <si>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</si>
  <si>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</si>
  <si>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</si>
  <si>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</si>
  <si>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</si>
  <si>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</si>
  <si>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</si>
  <si>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</si>
  <si>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</si>
  <si>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</si>
  <si>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</si>
  <si>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</si>
  <si>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</si>
  <si>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</si>
  <si>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</si>
  <si>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</si>
  <si>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</si>
  <si>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</si>
  <si>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</si>
  <si>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</si>
  <si>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</si>
  <si>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</si>
  <si>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</si>
  <si>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</si>
  <si>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</si>
  <si>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</si>
  <si>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</si>
  <si>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</si>
  <si>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</si>
  <si>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</si>
  <si>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</si>
  <si>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</si>
  <si>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</si>
  <si>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</si>
  <si>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</si>
  <si>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</si>
  <si>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</si>
  <si>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</si>
  <si>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</si>
  <si>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</si>
  <si>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</si>
  <si>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</si>
  <si>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</si>
  <si>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</si>
  <si>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</si>
  <si>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</si>
  <si>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</si>
  <si>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</si>
  <si>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</si>
  <si>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</si>
  <si>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</si>
  <si>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</si>
  <si>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</si>
  <si>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</si>
  <si>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</si>
  <si>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</si>
  <si>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</si>
  <si>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</si>
  <si>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</si>
  <si>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</si>
  <si>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</si>
  <si>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</si>
  <si>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</si>
  <si>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</si>
  <si>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</si>
  <si>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</si>
  <si>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</si>
  <si>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</si>
  <si>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</si>
  <si>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</si>
  <si>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</si>
  <si>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</si>
  <si>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</si>
  <si>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</si>
  <si>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</si>
  <si>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</si>
  <si>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</si>
  <si>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</si>
  <si>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</si>
  <si>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</si>
  <si>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</si>
  <si>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</si>
  <si>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</si>
  <si>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</si>
  <si>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</si>
  <si>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</si>
  <si>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</si>
  <si>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</si>
  <si>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</si>
  <si>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</si>
  <si>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</si>
  <si>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</si>
  <si>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</si>
  <si>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</si>
  <si>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</si>
  <si>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</si>
  <si>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</si>
  <si>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</si>
  <si>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</si>
  <si>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</si>
  <si>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</si>
  <si>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</si>
  <si>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</si>
  <si>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</si>
  <si>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</si>
  <si>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</si>
  <si>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</si>
  <si>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</si>
  <si>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</si>
  <si>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</si>
  <si>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</si>
  <si>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</si>
  <si>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</si>
  <si>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</si>
  <si>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</si>
  <si>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</si>
  <si>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</si>
  <si>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</si>
  <si>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</si>
  <si>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</si>
  <si>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</si>
  <si>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</si>
  <si>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</si>
  <si>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</si>
  <si>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</si>
  <si>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</si>
  <si>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</si>
  <si>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</si>
  <si>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</si>
  <si>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</si>
  <si>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</si>
  <si>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</si>
  <si>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</si>
  <si>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</si>
  <si>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</si>
  <si>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</si>
  <si>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</si>
  <si>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</si>
  <si>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</si>
  <si>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</si>
  <si>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</si>
  <si>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</si>
  <si>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</si>
  <si>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</si>
  <si>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</si>
  <si>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</si>
  <si>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</si>
  <si>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</si>
  <si>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</si>
  <si>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</si>
  <si>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</si>
  <si>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</si>
  <si>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</si>
  <si>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</si>
  <si>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</si>
  <si>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</si>
  <si>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</si>
  <si>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</si>
  <si>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</si>
  <si>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</si>
  <si>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</si>
  <si>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</si>
  <si>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</si>
  <si>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</si>
  <si>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</si>
  <si>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</si>
  <si>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</si>
  <si>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</si>
  <si>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</si>
  <si>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</si>
  <si>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</si>
  <si>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</si>
  <si>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</si>
  <si>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</si>
  <si>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</si>
  <si>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</si>
  <si>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</si>
  <si>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</si>
  <si>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</si>
  <si>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</si>
  <si>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</si>
  <si>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</si>
  <si>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</si>
  <si>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</si>
  <si>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</si>
  <si>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</si>
  <si>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</si>
  <si>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</si>
  <si>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</si>
  <si>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</si>
  <si>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</si>
  <si>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</si>
  <si>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</si>
  <si>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</si>
  <si>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</si>
  <si>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</si>
  <si>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</si>
  <si>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</si>
  <si>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</si>
  <si>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</si>
  <si>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</si>
  <si>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</si>
  <si>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</si>
  <si>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</si>
  <si>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</si>
  <si>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</si>
  <si>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</si>
  <si>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</si>
  <si>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</si>
  <si>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</si>
  <si>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</si>
  <si>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</si>
  <si>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</si>
  <si>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</si>
  <si>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</si>
  <si>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</si>
  <si>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</si>
  <si>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</si>
  <si>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</si>
  <si>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</si>
  <si>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</si>
  <si>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</si>
  <si>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</si>
  <si>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</si>
  <si>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</si>
  <si>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</si>
  <si>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</si>
  <si>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</si>
  <si>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</si>
  <si>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</si>
  <si>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</si>
  <si>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</si>
  <si>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</si>
  <si>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</si>
  <si>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</si>
  <si>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</si>
  <si>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</si>
  <si>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</si>
  <si>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</si>
  <si>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</si>
  <si>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</si>
  <si>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</si>
  <si>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</si>
  <si>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</si>
  <si>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</si>
  <si>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</si>
  <si>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</si>
  <si>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</si>
  <si>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</si>
  <si>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</si>
  <si>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</si>
  <si>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</si>
  <si>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</si>
  <si>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</si>
  <si>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</si>
  <si>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</si>
  <si>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</si>
  <si>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</si>
  <si>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</si>
  <si>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</si>
  <si>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</si>
  <si>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</si>
  <si>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</si>
  <si>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</si>
  <si>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</si>
  <si>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</si>
  <si>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</si>
  <si>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</si>
  <si>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</si>
  <si>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</si>
  <si>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</si>
  <si>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</si>
  <si>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</si>
  <si>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</si>
  <si>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</si>
  <si>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</si>
  <si>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</si>
  <si>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</si>
  <si>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</si>
  <si>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</si>
  <si>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</si>
  <si>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</si>
  <si>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</si>
  <si>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</si>
  <si>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</si>
  <si>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</si>
  <si>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</si>
  <si>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</si>
  <si>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</si>
  <si>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</si>
  <si>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</si>
  <si>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</si>
  <si>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</si>
  <si>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</si>
  <si>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</si>
  <si>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</si>
  <si>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</si>
  <si>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</si>
  <si>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</si>
  <si>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</si>
  <si>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</si>
  <si>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</si>
  <si>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</si>
  <si>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</si>
  <si>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</si>
  <si>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</si>
  <si>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</si>
  <si>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</si>
  <si>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</si>
  <si>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</si>
  <si>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</si>
  <si>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</si>
  <si>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</si>
  <si>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</si>
  <si>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</si>
  <si>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</si>
  <si>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</si>
  <si>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</si>
  <si>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</si>
  <si>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</si>
  <si>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</si>
  <si>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</si>
  <si>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</si>
  <si>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</si>
  <si>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</si>
  <si>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</si>
  <si>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</si>
  <si>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</si>
  <si>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</si>
  <si>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</si>
  <si>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</si>
  <si>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</si>
  <si>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</si>
  <si>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</si>
  <si>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</si>
  <si>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</si>
  <si>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</si>
  <si>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</si>
  <si>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</si>
  <si>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</si>
  <si>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</si>
  <si>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</si>
  <si>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</si>
  <si>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</si>
  <si>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</si>
  <si>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</si>
  <si>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</si>
  <si>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</si>
  <si>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</si>
  <si>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</si>
  <si>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</si>
  <si>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</si>
  <si>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</si>
  <si>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</si>
  <si>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</si>
  <si>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</si>
  <si>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</si>
  <si>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</si>
  <si>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</si>
  <si>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</si>
  <si>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</si>
  <si>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</si>
  <si>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</si>
  <si>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</si>
  <si>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</si>
  <si>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</si>
  <si>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</si>
  <si>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</si>
  <si>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</si>
  <si>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</si>
  <si>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</si>
  <si>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</si>
  <si>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</si>
  <si>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</si>
  <si>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</si>
  <si>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</si>
  <si>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</si>
  <si>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</si>
  <si>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</si>
  <si>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</si>
  <si>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</si>
  <si>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</si>
  <si>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</si>
  <si>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</si>
  <si>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</si>
  <si>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</si>
  <si>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</si>
  <si>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</si>
  <si>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</si>
  <si>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</si>
  <si>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</si>
  <si>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</si>
  <si>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</si>
  <si>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</si>
  <si>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</si>
  <si>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</si>
  <si>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</si>
  <si>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</si>
  <si>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</si>
  <si>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</si>
  <si>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</si>
  <si>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</si>
  <si>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</si>
  <si>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</si>
  <si>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</si>
  <si>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</si>
  <si>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</si>
  <si>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</si>
  <si>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</si>
  <si>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</si>
  <si>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</si>
  <si>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</si>
  <si>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</si>
  <si>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</si>
  <si>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</si>
  <si>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</si>
  <si>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</si>
  <si>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</si>
  <si>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</si>
  <si>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</si>
  <si>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</si>
  <si>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</si>
  <si>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</si>
  <si>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</si>
  <si>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</si>
  <si>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</si>
  <si>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</si>
  <si>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</si>
  <si>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</si>
  <si>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</si>
  <si>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</si>
  <si>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</si>
  <si>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</si>
  <si>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</si>
  <si>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</si>
  <si>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</si>
  <si>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</si>
  <si>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</si>
  <si>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</si>
  <si>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</si>
  <si>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</si>
  <si>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</si>
  <si>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</si>
  <si>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</si>
  <si>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</si>
  <si>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</si>
  <si>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</si>
  <si>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</si>
  <si>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</si>
  <si>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</si>
  <si>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</si>
  <si>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</si>
  <si>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</si>
  <si>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</si>
  <si>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</si>
  <si>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</si>
  <si>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</si>
  <si>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</si>
  <si>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</si>
  <si>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</si>
  <si>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</si>
  <si>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</si>
  <si>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</si>
  <si>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</si>
  <si>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</si>
  <si>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</si>
  <si>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</si>
  <si>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</si>
  <si>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</si>
  <si>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</si>
  <si>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</si>
  <si>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</si>
  <si>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</si>
  <si>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</si>
  <si>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</si>
  <si>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</si>
  <si>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</si>
  <si>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</si>
  <si>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</si>
  <si>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</si>
  <si>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</si>
  <si>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</si>
  <si>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</si>
  <si>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</si>
  <si>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</si>
  <si>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</si>
  <si>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</si>
  <si>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</si>
  <si>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</si>
  <si>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</si>
  <si>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</si>
  <si>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</si>
  <si>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</si>
  <si>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</si>
  <si>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</si>
  <si>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</si>
  <si>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</si>
  <si>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</si>
  <si>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</si>
  <si>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</si>
  <si>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</si>
  <si>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</si>
  <si>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</si>
  <si>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</si>
  <si>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</si>
  <si>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</si>
  <si>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</si>
  <si>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</si>
  <si>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</si>
  <si>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</si>
  <si>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</si>
  <si>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</si>
  <si>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</si>
  <si>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</si>
  <si>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</si>
  <si>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</si>
  <si>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</si>
  <si>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</si>
  <si>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</si>
  <si>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</si>
  <si>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</si>
  <si>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</si>
  <si>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</si>
  <si>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</si>
  <si>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</si>
  <si>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</si>
  <si>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</si>
  <si>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</si>
  <si>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</si>
  <si>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</si>
  <si>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</si>
  <si>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</si>
  <si>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</si>
  <si>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</si>
  <si>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</si>
  <si>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</si>
  <si>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</si>
  <si>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</si>
  <si>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</si>
  <si>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</si>
  <si>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</si>
  <si>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</si>
  <si>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</si>
  <si>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</si>
  <si>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</si>
  <si>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</si>
  <si>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</si>
  <si>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</si>
  <si>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</si>
  <si>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</si>
  <si>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</si>
  <si>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</si>
  <si>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</si>
  <si>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</si>
  <si>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</si>
  <si>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</si>
  <si>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</si>
  <si>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</si>
  <si>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</si>
  <si>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</si>
  <si>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</si>
  <si>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</si>
  <si>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</si>
  <si>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</si>
  <si>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</si>
  <si>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</si>
  <si>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</si>
  <si>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</si>
  <si>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</si>
  <si>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</si>
  <si>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</si>
  <si>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</si>
  <si>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</si>
  <si>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</si>
  <si>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</si>
  <si>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</si>
  <si>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</si>
  <si>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</si>
  <si>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</si>
  <si>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</si>
  <si>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</si>
  <si>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</si>
  <si>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</si>
  <si>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</si>
  <si>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</si>
  <si>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</si>
  <si>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</si>
  <si>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</si>
  <si>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</si>
  <si>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</si>
  <si>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</si>
  <si>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</si>
  <si>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</si>
  <si>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</si>
  <si>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</si>
  <si>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</si>
  <si>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</si>
  <si>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</si>
  <si>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</si>
  <si>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</si>
  <si>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</si>
  <si>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</si>
  <si>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</si>
  <si>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</si>
  <si>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</si>
  <si>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</si>
  <si>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</si>
  <si>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</si>
  <si>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</si>
  <si>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</si>
  <si>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</si>
  <si>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</si>
  <si>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</si>
  <si>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</si>
  <si>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</si>
  <si>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</si>
  <si>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</si>
  <si>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</si>
  <si>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</si>
  <si>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</si>
  <si>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</si>
  <si>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</si>
  <si>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</si>
  <si>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</si>
  <si>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</si>
  <si>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</si>
  <si>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</si>
  <si>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</si>
  <si>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</si>
  <si>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</si>
  <si>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</si>
  <si>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</si>
  <si>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</si>
  <si>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</si>
  <si>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</si>
  <si>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</si>
  <si>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</si>
  <si>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</si>
  <si>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</si>
  <si>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</si>
  <si>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</si>
  <si>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</si>
  <si>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</si>
  <si>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</si>
  <si>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</si>
  <si>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</si>
  <si>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</si>
  <si>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</si>
  <si>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</si>
  <si>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</si>
  <si>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</si>
  <si>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</si>
  <si>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</si>
  <si>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</si>
  <si>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</si>
  <si>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</si>
  <si>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</si>
  <si>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</si>
  <si>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</si>
  <si>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</si>
  <si>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</si>
  <si>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</si>
  <si>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</si>
  <si>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</si>
  <si>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</si>
  <si>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</si>
  <si>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</si>
  <si>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</si>
  <si>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</si>
  <si>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</si>
  <si>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</si>
  <si>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</si>
  <si>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</si>
  <si>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</si>
  <si>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</si>
  <si>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</si>
  <si>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</si>
  <si>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</si>
  <si>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</si>
  <si>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</si>
  <si>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</si>
  <si>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</si>
  <si>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</si>
  <si>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</si>
  <si>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</si>
  <si>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</si>
  <si>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</si>
  <si>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</si>
  <si>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</si>
  <si>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</si>
  <si>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</si>
  <si>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</si>
  <si>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</si>
  <si>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</si>
  <si>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</si>
  <si>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</si>
  <si>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</si>
  <si>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</si>
  <si>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</si>
  <si>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</si>
  <si>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</si>
  <si>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</si>
  <si>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</si>
  <si>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</si>
  <si>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</si>
  <si>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</si>
  <si>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</si>
  <si>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</si>
  <si>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</si>
  <si>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</si>
  <si>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</si>
  <si>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</si>
  <si>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</si>
  <si>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</si>
  <si>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</si>
  <si>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</si>
  <si>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</si>
  <si>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</si>
  <si>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</si>
  <si>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</si>
  <si>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</si>
  <si>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</si>
  <si>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</si>
  <si>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</si>
  <si>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</si>
  <si>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</si>
  <si>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</si>
  <si>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</si>
  <si>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</si>
  <si>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</si>
  <si>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</si>
  <si>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</si>
  <si>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</si>
  <si>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</si>
  <si>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</si>
  <si>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</si>
  <si>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</si>
  <si>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</si>
  <si>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</si>
  <si>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</si>
  <si>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</si>
  <si>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</si>
  <si>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</si>
  <si>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</si>
  <si>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</si>
  <si>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</si>
  <si>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</si>
  <si>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</si>
  <si>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</si>
  <si>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</si>
  <si>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</si>
  <si>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</si>
  <si>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</si>
  <si>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</si>
  <si>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</si>
  <si>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</si>
  <si>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</si>
  <si>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</si>
  <si>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</si>
  <si>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</si>
  <si>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</si>
  <si>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</si>
  <si>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</si>
  <si>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</si>
  <si>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</si>
  <si>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</si>
  <si>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</si>
  <si>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</si>
  <si>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</si>
  <si>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</si>
  <si>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</si>
  <si>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</si>
  <si>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</si>
  <si>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</si>
  <si>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</si>
  <si>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</si>
  <si>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</si>
  <si>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</si>
  <si>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</si>
  <si>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</si>
  <si>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</si>
  <si>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</si>
  <si>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</si>
  <si>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</si>
  <si>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</si>
  <si>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</si>
  <si>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</si>
  <si>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</si>
  <si>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</si>
  <si>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</si>
  <si>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</si>
  <si>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</si>
  <si>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</si>
  <si>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</si>
  <si>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</si>
  <si>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</si>
  <si>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</si>
  <si>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</si>
  <si>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</si>
  <si>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</si>
  <si>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</si>
  <si>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</si>
  <si>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</si>
  <si>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</si>
  <si>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</si>
  <si>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</si>
  <si>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</si>
  <si>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</si>
  <si>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</si>
  <si>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</si>
  <si>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</si>
  <si>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</si>
  <si>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</si>
  <si>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</si>
  <si>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</si>
  <si>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</si>
  <si>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</si>
  <si>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</si>
  <si>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</si>
  <si>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</si>
  <si>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</si>
  <si>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</si>
  <si>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</si>
  <si>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</si>
  <si>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</si>
  <si>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</si>
  <si>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</si>
  <si>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</si>
  <si>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</si>
  <si>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</si>
  <si>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</si>
  <si>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</si>
  <si>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</si>
  <si>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</si>
  <si>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</si>
  <si>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</si>
  <si>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</si>
  <si>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</si>
  <si>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</si>
  <si>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</si>
  <si>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</si>
  <si>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</si>
  <si>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</si>
  <si>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</si>
  <si>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</si>
  <si>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</si>
  <si>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</si>
  <si>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</si>
  <si>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</si>
  <si>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</si>
  <si>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</si>
  <si>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</si>
  <si>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</si>
  <si>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</si>
  <si>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</si>
  <si>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</si>
  <si>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</si>
  <si>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</si>
  <si>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</si>
  <si>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</si>
  <si>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</si>
  <si>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</si>
  <si>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</si>
  <si>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</si>
  <si>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</si>
  <si>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</si>
  <si>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</si>
  <si>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</si>
  <si>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</si>
  <si>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</si>
  <si>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</si>
  <si>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</si>
  <si>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</si>
  <si>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</si>
  <si>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</si>
  <si>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</si>
  <si>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</si>
  <si>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</si>
  <si>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</si>
  <si>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</si>
  <si>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</si>
  <si>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</si>
  <si>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</si>
  <si>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</si>
  <si>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</si>
  <si>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</si>
  <si>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</si>
  <si>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</si>
  <si>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</si>
  <si>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</si>
  <si>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</si>
  <si>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</si>
  <si>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</si>
  <si>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</si>
  <si>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</si>
  <si>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</si>
  <si>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</si>
  <si>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</si>
  <si>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</si>
  <si>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</si>
  <si>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</si>
  <si>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</si>
  <si>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</si>
  <si>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</si>
  <si>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</si>
  <si>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</si>
  <si>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</si>
  <si>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</si>
  <si>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</si>
  <si>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</si>
  <si>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</si>
  <si>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</si>
  <si>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</si>
  <si>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</si>
  <si>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</si>
  <si>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</si>
  <si>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</si>
  <si>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</si>
  <si>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</si>
  <si>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</si>
  <si>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</si>
  <si>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</si>
  <si>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</si>
  <si>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</si>
  <si>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</si>
  <si>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</si>
  <si>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</si>
  <si>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</si>
  <si>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</si>
  <si>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</si>
  <si>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</si>
  <si>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</si>
  <si>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</si>
  <si>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</si>
  <si>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</si>
  <si>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</si>
  <si>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</si>
  <si>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</si>
  <si>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</si>
  <si>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</si>
  <si>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</si>
  <si>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</si>
  <si>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</si>
  <si>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</si>
  <si>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</si>
  <si>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</si>
  <si>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</si>
  <si>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</si>
  <si>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</si>
  <si>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</si>
  <si>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</si>
  <si>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</si>
  <si>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</si>
  <si>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</si>
  <si>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</si>
  <si>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</si>
  <si>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</si>
  <si>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</si>
  <si>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</si>
  <si>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</si>
  <si>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</si>
  <si>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</si>
  <si>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</si>
  <si>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</si>
  <si>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</si>
  <si>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</si>
  <si>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</si>
  <si>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</si>
  <si>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</si>
  <si>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</si>
  <si>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</si>
  <si>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</si>
  <si>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</si>
  <si>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</si>
  <si>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</si>
  <si>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</si>
  <si>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</si>
  <si>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</si>
  <si>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</si>
  <si>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</si>
  <si>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</si>
  <si>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</si>
  <si>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</si>
  <si>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</si>
  <si>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</si>
  <si>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</si>
  <si>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</si>
  <si>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</si>
  <si>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</si>
  <si>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</si>
  <si>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</si>
  <si>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</si>
  <si>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</si>
  <si>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</si>
  <si>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</si>
  <si>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</si>
  <si>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</si>
  <si>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</si>
  <si>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</si>
  <si>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</si>
  <si>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</si>
  <si>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</si>
  <si>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</si>
  <si>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</si>
  <si>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</si>
  <si>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</si>
  <si>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</si>
  <si>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</si>
  <si>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</si>
  <si>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</si>
  <si>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</si>
  <si>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</si>
  <si>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</si>
  <si>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</si>
  <si>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</si>
  <si>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</si>
  <si>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</si>
  <si>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</si>
  <si>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</si>
  <si>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</si>
  <si>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</si>
  <si>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</si>
  <si>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</si>
  <si>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</si>
  <si>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</si>
  <si>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</si>
  <si>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</si>
  <si>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</si>
  <si>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</si>
  <si>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</si>
  <si>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</si>
  <si>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</si>
  <si>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</si>
  <si>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</si>
  <si>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</si>
  <si>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</si>
  <si>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</si>
  <si>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</si>
  <si>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</si>
  <si>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</si>
  <si>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</si>
  <si>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</si>
  <si>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</si>
  <si>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</si>
  <si>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</si>
  <si>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</si>
  <si>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</si>
  <si>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</si>
  <si>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</si>
  <si>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</si>
  <si>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</si>
  <si>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</si>
  <si>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</si>
  <si>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</si>
  <si>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</si>
  <si>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</si>
  <si>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</si>
  <si>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</si>
  <si>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</si>
  <si>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</si>
  <si>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6HP32/34</t>
  </si>
  <si>
    <t>6HP_Plug_set_32/34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</si>
  <si>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</si>
  <si>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</si>
  <si>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</si>
  <si>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</si>
  <si>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</si>
  <si>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</si>
  <si>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177-01-03420</t>
  </si>
  <si>
    <t>대구 서구 가르뱅이로10길 3-5</t>
  </si>
  <si>
    <t>010-6859-2065</t>
  </si>
  <si>
    <t>카카오뱅크 3333181865047</t>
    <phoneticPr fontId="2" type="noConversion"/>
  </si>
  <si>
    <t>미르오토(대구)_250502_164737.xlsx</t>
  </si>
  <si>
    <t>미르오토(대구)_250502_164807.xlsx</t>
  </si>
  <si>
    <t>미르오토(대구)_250502_164807.xlsx</t>
    <phoneticPr fontId="2" type="noConversion"/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</si>
  <si>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</si>
  <si>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</si>
  <si>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</si>
  <si>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</si>
  <si>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</si>
  <si>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</si>
  <si>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</si>
  <si>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현찰받음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</si>
</sst>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R31" sqref="R31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1808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32"/>
  <sheetViews>
    <sheetView workbookViewId="0">
      <selection activeCell="E1" sqref="E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1721</v>
      </c>
      <c r="D1" s="214" t="s">
        <v>40</v>
      </c>
      <c r="E1" s="214" t="s">
        <v>1722</v>
      </c>
      <c r="F1" s="214" t="s">
        <v>4</v>
      </c>
      <c r="G1" s="118">
        <v>32</v>
      </c>
    </row>
    <row r="2" spans="1:7">
      <c r="A2">
        <v>1</v>
      </c>
      <c r="B2" s="13">
        <v>45748</v>
      </c>
      <c r="C2" t="s">
        <v>2192</v>
      </c>
      <c r="D2" t="s">
        <v>2186</v>
      </c>
      <c r="E2" s="272">
        <v>21000</v>
      </c>
    </row>
    <row r="3" spans="1:7">
      <c r="A3">
        <v>2</v>
      </c>
      <c r="B3" s="13">
        <v>45747</v>
      </c>
      <c r="C3" t="s">
        <v>2193</v>
      </c>
      <c r="D3" t="s">
        <v>2190</v>
      </c>
      <c r="E3" s="272">
        <v>48210</v>
      </c>
    </row>
    <row r="4" spans="1:7">
      <c r="A4">
        <v>3</v>
      </c>
      <c r="B4" s="13">
        <v>45749</v>
      </c>
      <c r="C4" t="s">
        <v>2189</v>
      </c>
      <c r="D4" t="s">
        <v>2189</v>
      </c>
      <c r="E4" s="272">
        <v>16600</v>
      </c>
      <c r="F4" t="s">
        <v>2194</v>
      </c>
    </row>
    <row r="5" spans="1:7">
      <c r="A5">
        <v>4</v>
      </c>
      <c r="B5" s="13">
        <v>45749</v>
      </c>
      <c r="C5" t="s">
        <v>1754</v>
      </c>
      <c r="D5" t="s">
        <v>2187</v>
      </c>
      <c r="E5">
        <v>19500</v>
      </c>
    </row>
    <row r="6" spans="1:7">
      <c r="A6">
        <v>5</v>
      </c>
      <c r="B6" s="13">
        <v>45749</v>
      </c>
      <c r="C6" t="s">
        <v>2189</v>
      </c>
      <c r="D6" t="s">
        <v>1751</v>
      </c>
      <c r="E6">
        <v>8000</v>
      </c>
      <c r="F6" t="s">
        <v>2195</v>
      </c>
    </row>
    <row r="7" spans="1:7">
      <c r="A7">
        <v>6</v>
      </c>
      <c r="B7" s="13">
        <v>45750</v>
      </c>
      <c r="C7" t="s">
        <v>1754</v>
      </c>
      <c r="D7" t="s">
        <v>2187</v>
      </c>
      <c r="E7">
        <v>22000</v>
      </c>
    </row>
    <row r="8" spans="1:7">
      <c r="A8">
        <v>7</v>
      </c>
      <c r="B8" s="13">
        <v>45751</v>
      </c>
      <c r="C8" t="s">
        <v>1829</v>
      </c>
      <c r="D8" t="s">
        <v>2187</v>
      </c>
      <c r="E8">
        <v>7900</v>
      </c>
    </row>
    <row r="9" spans="1:7">
      <c r="A9">
        <v>8</v>
      </c>
      <c r="B9" s="13">
        <v>45751</v>
      </c>
      <c r="C9" t="s">
        <v>1846</v>
      </c>
      <c r="D9" t="s">
        <v>2187</v>
      </c>
      <c r="E9">
        <v>5400</v>
      </c>
      <c r="F9" t="s">
        <v>1847</v>
      </c>
    </row>
    <row r="10" spans="1:7">
      <c r="A10">
        <v>9</v>
      </c>
      <c r="B10" s="13">
        <v>45754</v>
      </c>
      <c r="C10" t="s">
        <v>1605</v>
      </c>
      <c r="D10" t="s">
        <v>2189</v>
      </c>
      <c r="E10">
        <v>8000</v>
      </c>
      <c r="F10" t="s">
        <v>1889</v>
      </c>
    </row>
    <row r="11" spans="1:7">
      <c r="A11">
        <v>10</v>
      </c>
      <c r="B11" s="13">
        <v>45754</v>
      </c>
      <c r="C11" t="s">
        <v>1754</v>
      </c>
      <c r="D11" t="s">
        <v>2187</v>
      </c>
      <c r="E11">
        <v>11000</v>
      </c>
    </row>
    <row r="12" spans="1:7">
      <c r="A12">
        <v>11</v>
      </c>
      <c r="B12" s="13">
        <v>45754</v>
      </c>
      <c r="C12" t="s">
        <v>1720</v>
      </c>
      <c r="D12" t="s">
        <v>2191</v>
      </c>
      <c r="E12">
        <v>47970</v>
      </c>
    </row>
    <row r="13" spans="1:7">
      <c r="A13">
        <v>12</v>
      </c>
      <c r="B13" s="13">
        <v>45755</v>
      </c>
      <c r="C13" t="s">
        <v>1846</v>
      </c>
      <c r="D13" t="s">
        <v>2187</v>
      </c>
      <c r="E13">
        <v>5400</v>
      </c>
      <c r="F13" t="s">
        <v>1951</v>
      </c>
    </row>
    <row r="14" spans="1:7">
      <c r="A14">
        <v>13</v>
      </c>
      <c r="B14" s="13">
        <v>45756</v>
      </c>
      <c r="C14" t="s">
        <v>1985</v>
      </c>
      <c r="D14" t="s">
        <v>2188</v>
      </c>
      <c r="E14">
        <v>44600</v>
      </c>
    </row>
    <row r="15" spans="1:7">
      <c r="A15">
        <v>14</v>
      </c>
      <c r="B15" s="13">
        <v>45756</v>
      </c>
      <c r="C15" t="s">
        <v>1754</v>
      </c>
      <c r="D15" t="s">
        <v>2187</v>
      </c>
      <c r="E15">
        <v>11000</v>
      </c>
    </row>
    <row r="16" spans="1:7">
      <c r="A16">
        <v>15</v>
      </c>
      <c r="B16" s="13">
        <v>45758</v>
      </c>
      <c r="C16" t="s">
        <v>1829</v>
      </c>
      <c r="D16" t="s">
        <v>2187</v>
      </c>
      <c r="E16">
        <v>7900</v>
      </c>
    </row>
    <row r="17" spans="1:6">
      <c r="A17">
        <v>16</v>
      </c>
      <c r="B17" s="13">
        <v>45762</v>
      </c>
      <c r="C17" t="s">
        <v>1720</v>
      </c>
      <c r="D17" t="s">
        <v>2191</v>
      </c>
      <c r="E17">
        <v>47550</v>
      </c>
    </row>
    <row r="18" spans="1:6">
      <c r="A18">
        <v>17</v>
      </c>
      <c r="B18" s="13">
        <v>45762</v>
      </c>
      <c r="C18" t="s">
        <v>1720</v>
      </c>
      <c r="D18" t="s">
        <v>2191</v>
      </c>
      <c r="E18">
        <v>5000</v>
      </c>
      <c r="F18" t="s">
        <v>2056</v>
      </c>
    </row>
    <row r="19" spans="1:6">
      <c r="A19">
        <v>18</v>
      </c>
      <c r="B19" s="13">
        <v>45762</v>
      </c>
      <c r="C19" t="s">
        <v>2057</v>
      </c>
      <c r="D19" t="s">
        <v>2187</v>
      </c>
      <c r="E19">
        <v>40600</v>
      </c>
    </row>
    <row r="20" spans="1:6">
      <c r="A20">
        <v>19</v>
      </c>
      <c r="B20" s="13">
        <v>45771</v>
      </c>
      <c r="C20" t="s">
        <v>1720</v>
      </c>
      <c r="D20" t="s">
        <v>2191</v>
      </c>
      <c r="E20">
        <v>47550</v>
      </c>
    </row>
    <row r="21" spans="1:6">
      <c r="A21">
        <v>20</v>
      </c>
      <c r="B21" s="13">
        <v>45771</v>
      </c>
      <c r="C21" t="s">
        <v>2155</v>
      </c>
      <c r="D21" t="s">
        <v>2191</v>
      </c>
      <c r="E21">
        <v>5000</v>
      </c>
      <c r="F21" t="s">
        <v>2056</v>
      </c>
    </row>
    <row r="22" spans="1:6">
      <c r="A22">
        <v>21</v>
      </c>
      <c r="B22" s="13">
        <v>45772</v>
      </c>
      <c r="C22" t="s">
        <v>1605</v>
      </c>
      <c r="D22" t="s">
        <v>2189</v>
      </c>
      <c r="E22">
        <v>7000</v>
      </c>
      <c r="F22" t="s">
        <v>2174</v>
      </c>
    </row>
    <row r="23" spans="1:6">
      <c r="A23">
        <v>22</v>
      </c>
      <c r="B23" s="13">
        <v>45775</v>
      </c>
      <c r="C23" t="s">
        <v>2182</v>
      </c>
      <c r="D23" t="s">
        <v>2187</v>
      </c>
      <c r="E23">
        <v>8000</v>
      </c>
    </row>
    <row r="24" spans="1:6">
      <c r="A24">
        <v>23</v>
      </c>
      <c r="B24" s="13">
        <v>45775</v>
      </c>
      <c r="C24" t="s">
        <v>1605</v>
      </c>
      <c r="D24" t="s">
        <v>2189</v>
      </c>
      <c r="E24">
        <v>5000</v>
      </c>
      <c r="F24" t="s">
        <v>1216</v>
      </c>
    </row>
    <row r="25" spans="1:6">
      <c r="A25">
        <v>24</v>
      </c>
      <c r="B25" s="13">
        <v>45778</v>
      </c>
      <c r="C25" t="s">
        <v>2246</v>
      </c>
      <c r="D25" t="s">
        <v>1931</v>
      </c>
      <c r="E25">
        <v>2000</v>
      </c>
      <c r="F25" t="s">
        <v>2247</v>
      </c>
    </row>
    <row r="26" spans="1:6">
      <c r="A26">
        <v>25</v>
      </c>
      <c r="B26" s="13">
        <v>45778</v>
      </c>
      <c r="C26" t="s">
        <v>2246</v>
      </c>
      <c r="D26" t="s">
        <v>1931</v>
      </c>
      <c r="E26">
        <v>2000</v>
      </c>
      <c r="F26" t="s">
        <v>2247</v>
      </c>
    </row>
    <row r="27" spans="1:6">
      <c r="A27">
        <v>26</v>
      </c>
      <c r="B27" s="13">
        <v>45777</v>
      </c>
      <c r="C27" t="s">
        <v>2249</v>
      </c>
      <c r="D27" t="s">
        <v>2186</v>
      </c>
      <c r="E27">
        <v>32000</v>
      </c>
    </row>
    <row r="28" spans="1:6">
      <c r="A28">
        <v>27</v>
      </c>
      <c r="B28" s="13">
        <v>45778</v>
      </c>
      <c r="C28" t="s">
        <v>2182</v>
      </c>
      <c r="D28" t="s">
        <v>2186</v>
      </c>
      <c r="E28" s="272">
        <v>8000</v>
      </c>
    </row>
    <row r="29" spans="1:6">
      <c r="A29">
        <v>28</v>
      </c>
      <c r="B29" s="13">
        <v>45779</v>
      </c>
      <c r="C29" t="s">
        <v>2246</v>
      </c>
      <c r="D29" t="s">
        <v>1931</v>
      </c>
      <c r="E29">
        <v>6000</v>
      </c>
      <c r="F29" t="s">
        <v>2254</v>
      </c>
    </row>
    <row r="30" spans="1:6">
      <c r="A30">
        <v>29</v>
      </c>
      <c r="B30" s="13">
        <v>45779</v>
      </c>
      <c r="C30" t="s">
        <v>2270</v>
      </c>
      <c r="D30" t="s">
        <v>2185</v>
      </c>
      <c r="E30">
        <v>74100</v>
      </c>
      <c r="F30" t="s">
        <v>2271</v>
      </c>
    </row>
    <row r="31" spans="1:6">
      <c r="A31">
        <v>30</v>
      </c>
      <c r="B31" s="13">
        <v>45780</v>
      </c>
      <c r="C31" t="s">
        <v>2268</v>
      </c>
      <c r="D31" t="s">
        <v>2185</v>
      </c>
      <c r="E31">
        <v>7000</v>
      </c>
      <c r="F31" t="s">
        <v>2269</v>
      </c>
    </row>
    <row r="32" spans="1:6">
      <c r="A32">
        <v>31</v>
      </c>
      <c r="B32" s="13">
        <v>45780</v>
      </c>
      <c r="C32" t="s">
        <v>2246</v>
      </c>
      <c r="D32" t="s">
        <v>1931</v>
      </c>
      <c r="E32">
        <v>7000</v>
      </c>
      <c r="F32" t="s">
        <v>2067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24" sqref="D24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4" t="s">
        <v>55</v>
      </c>
      <c r="C4" s="275"/>
      <c r="D4" s="202" t="s">
        <v>59</v>
      </c>
      <c r="E4" s="241"/>
      <c r="F4" s="255"/>
      <c r="H4" s="207"/>
      <c r="I4" s="202" t="s">
        <v>61</v>
      </c>
      <c r="J4" s="262">
        <f>J28</f>
        <v>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45779</v>
      </c>
      <c r="D5" s="203" t="s">
        <v>1</v>
      </c>
      <c r="E5" s="242"/>
      <c r="F5" s="255"/>
      <c r="H5" s="197"/>
      <c r="I5" s="210" t="s">
        <v>969</v>
      </c>
      <c r="J5" s="212">
        <v>0</v>
      </c>
      <c r="K5" s="185"/>
      <c r="L5" s="169"/>
      <c r="M5" s="169"/>
      <c r="N5" s="169"/>
      <c r="O5" s="169"/>
    </row>
    <row r="6" spans="1:18" ht="18" customHeight="1">
      <c r="A6" s="184" t="s">
        <v>2160</v>
      </c>
      <c r="B6" s="203" t="s">
        <v>55</v>
      </c>
      <c r="C6" s="204" t="s">
        <v>1382</v>
      </c>
      <c r="D6" s="203" t="s">
        <v>0</v>
      </c>
      <c r="E6" s="243"/>
      <c r="F6" s="255"/>
      <c r="H6" s="197"/>
      <c r="I6" s="211" t="s">
        <v>970</v>
      </c>
      <c r="J6" s="213">
        <f>J4+J5</f>
        <v>0</v>
      </c>
      <c r="K6" s="185"/>
      <c r="L6" s="169"/>
      <c r="M6" s="169"/>
      <c r="N6" s="169"/>
      <c r="O6" s="169"/>
    </row>
    <row r="7" spans="1:18" ht="18" customHeight="1">
      <c r="A7" s="195" t="s">
        <v>2264</v>
      </c>
      <c r="B7" s="203" t="s">
        <v>33</v>
      </c>
      <c r="C7" s="204" t="s">
        <v>2258</v>
      </c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25</v>
      </c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24</v>
      </c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985</v>
      </c>
      <c r="D10" s="203" t="s">
        <v>1180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/>
      <c r="B16" s="192"/>
      <c r="C16" s="215"/>
      <c r="D16" s="233"/>
      <c r="E16" s="231"/>
      <c r="F16" s="261"/>
      <c r="G16" s="178"/>
      <c r="H16" s="177"/>
      <c r="I16" s="176"/>
      <c r="J16" s="194"/>
      <c r="K16" s="185"/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9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9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9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6" t="s">
        <v>96</v>
      </c>
      <c r="C28" s="277"/>
      <c r="D28" s="277"/>
      <c r="E28" s="278"/>
      <c r="F28" s="277"/>
      <c r="G28" s="277"/>
      <c r="H28" s="222">
        <f>SUM(H16:H27)</f>
        <v>0</v>
      </c>
      <c r="I28" s="222">
        <f>SUM(I16:I27)</f>
        <v>0</v>
      </c>
      <c r="J28" s="223">
        <f>SUM(J16:J27)</f>
        <v>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2" t="s">
        <v>1646</v>
      </c>
      <c r="F6" s="282"/>
      <c r="G6" s="282"/>
      <c r="H6" s="282"/>
      <c r="I6" s="282"/>
      <c r="J6" s="282"/>
      <c r="K6" s="282"/>
    </row>
    <row r="7" spans="5:11"/>
    <row r="8" spans="5:11"/>
    <row r="9" spans="5:11">
      <c r="G9" s="279"/>
      <c r="H9" s="279"/>
      <c r="I9" s="279"/>
      <c r="J9" s="279"/>
    </row>
    <row r="10" spans="5:11" ht="33" customHeight="1">
      <c r="F10" s="145"/>
      <c r="G10" s="280"/>
      <c r="H10" s="281"/>
      <c r="I10" s="281"/>
      <c r="J10" s="281"/>
    </row>
    <row r="11" spans="5:11"/>
    <row r="12" spans="5:11" ht="32.25" customHeight="1">
      <c r="F12" s="146"/>
      <c r="G12" s="280" t="s">
        <v>1649</v>
      </c>
      <c r="H12" s="281"/>
      <c r="I12" s="281"/>
      <c r="J12" s="28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workbookViewId="0">
      <selection activeCell="C16" sqref="C16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45779</v>
      </c>
      <c r="B3" s="110" t="s">
        <v>1195</v>
      </c>
      <c r="C3" s="97">
        <f>SUMIF($B:$B,A3,I:I)</f>
        <v>2980000</v>
      </c>
      <c r="D3" s="142" t="s">
        <v>1181</v>
      </c>
      <c r="E3" s="97">
        <f ca="1">SUMIF($B:$B,TODAY(),E:E)</f>
        <v>0</v>
      </c>
      <c r="F3" s="265" t="s">
        <v>1183</v>
      </c>
      <c r="G3" s="98"/>
      <c r="H3" s="158" t="s">
        <v>1184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1196</v>
      </c>
      <c r="C4" s="99">
        <f>SUMIFS($I:$I,$B:$B,"&gt;="&amp;DATE(A5,A4,1),$B:$B,"&lt;="&amp;EOMONTH(DATE(A5,A4,1),0))</f>
        <v>4685000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4685000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1818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2232</v>
      </c>
      <c r="D9" s="138" t="s">
        <v>1194</v>
      </c>
      <c r="E9" s="87"/>
      <c r="F9" s="268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1530</v>
      </c>
      <c r="D10" s="138" t="s">
        <v>1194</v>
      </c>
      <c r="E10" s="87"/>
      <c r="F10" s="268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1553</v>
      </c>
      <c r="D11" s="138" t="s">
        <v>1194</v>
      </c>
      <c r="E11" s="87"/>
      <c r="F11" s="268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1485</v>
      </c>
      <c r="D12" s="138" t="s">
        <v>1194</v>
      </c>
      <c r="E12" s="87"/>
      <c r="F12" s="268"/>
      <c r="H12" s="162"/>
      <c r="J12" s="88">
        <v>-7200000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1673</v>
      </c>
      <c r="D13" s="138" t="s">
        <v>1765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1673</v>
      </c>
      <c r="D14" s="138" t="s">
        <v>1668</v>
      </c>
      <c r="E14" s="87">
        <v>33000</v>
      </c>
      <c r="F14" s="268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1673</v>
      </c>
      <c r="D15" s="138" t="s">
        <v>2244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309</v>
      </c>
      <c r="B16" s="114">
        <v>45779</v>
      </c>
      <c r="C16" s="91" t="s">
        <v>1642</v>
      </c>
      <c r="D16" s="139" t="s">
        <v>1194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310</v>
      </c>
      <c r="B17" s="115">
        <v>45779</v>
      </c>
      <c r="C17" s="93" t="s">
        <v>2220</v>
      </c>
      <c r="D17" s="138" t="s">
        <v>1194</v>
      </c>
      <c r="E17" s="86"/>
      <c r="F17" s="88"/>
      <c r="J17" s="88">
        <v>-1200000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312</v>
      </c>
      <c r="B18" s="115">
        <v>45779</v>
      </c>
      <c r="C18" s="93" t="s">
        <v>1673</v>
      </c>
      <c r="D18" s="138" t="s">
        <v>1343</v>
      </c>
      <c r="E18" s="87"/>
      <c r="F18" s="268">
        <v>50000</v>
      </c>
      <c r="G18" s="93">
        <v>2</v>
      </c>
      <c r="H18" s="162">
        <v>10000</v>
      </c>
      <c r="I18" s="88">
        <v>110000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313</v>
      </c>
      <c r="B19" s="115">
        <v>45779</v>
      </c>
      <c r="C19" s="93" t="s">
        <v>2162</v>
      </c>
      <c r="D19" s="138" t="s">
        <v>2163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314</v>
      </c>
      <c r="B20" s="115">
        <v>45779</v>
      </c>
      <c r="C20" s="93" t="s">
        <v>1485</v>
      </c>
      <c r="D20" s="138" t="s">
        <v>1723</v>
      </c>
      <c r="E20" s="87"/>
      <c r="F20" s="268">
        <v>378000</v>
      </c>
      <c r="G20" s="93">
        <v>1</v>
      </c>
      <c r="H20" s="162"/>
      <c r="I20" s="88">
        <v>370000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315</v>
      </c>
      <c r="B21" s="115">
        <v>45779</v>
      </c>
      <c r="C21" s="93" t="s">
        <v>1485</v>
      </c>
      <c r="D21" s="138" t="s">
        <v>1224</v>
      </c>
      <c r="E21" s="87"/>
      <c r="F21" s="268">
        <v>1500000</v>
      </c>
      <c r="G21" s="93">
        <v>1</v>
      </c>
      <c r="H21" s="162"/>
      <c r="I21" s="88">
        <v>1500000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/>
      <c r="B22" s="115"/>
      <c r="C22" s="93"/>
      <c r="D22" s="138"/>
      <c r="E22" s="86"/>
      <c r="F22" s="88"/>
      <c r="G22" s="93"/>
      <c r="H22" s="159"/>
      <c r="I22" s="88"/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/>
      <c r="B23" s="115"/>
      <c r="C23" s="93"/>
      <c r="D23" s="138"/>
      <c r="E23" s="86"/>
      <c r="F23" s="88"/>
      <c r="G23" s="93"/>
      <c r="H23" s="159"/>
      <c r="I23" s="88"/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/>
      <c r="B24" s="115"/>
      <c r="C24" s="93"/>
      <c r="D24" s="138"/>
      <c r="E24" s="86"/>
      <c r="F24" s="88"/>
      <c r="G24" s="93"/>
      <c r="H24" s="159"/>
      <c r="I24" s="88"/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/>
      <c r="B25" s="115"/>
      <c r="C25" s="93"/>
      <c r="D25" s="138"/>
      <c r="E25" s="86"/>
      <c r="F25" s="88"/>
      <c r="M25" s="89"/>
      <c r="N25" s="89">
        <f t="shared" si="0"/>
        <v>0</v>
      </c>
    </row>
    <row r="26" spans="1:22" ht="18" customHeight="1">
      <c r="A26" s="107"/>
      <c r="B26" s="115"/>
      <c r="C26" s="93"/>
      <c r="D26" s="138"/>
      <c r="E26" s="86"/>
      <c r="F26" s="88"/>
      <c r="M26" s="89"/>
      <c r="N26" s="89">
        <f t="shared" si="0"/>
        <v>0</v>
      </c>
    </row>
    <row r="27" spans="1:22" ht="18" customHeight="1">
      <c r="A27" s="107"/>
      <c r="B27" s="115"/>
      <c r="C27" s="93"/>
      <c r="D27" s="138"/>
      <c r="E27" s="86"/>
      <c r="F27" s="88"/>
      <c r="M27" s="89"/>
      <c r="N27" s="89">
        <f t="shared" si="0"/>
        <v>0</v>
      </c>
    </row>
    <row r="28" spans="1:22" ht="18" customHeight="1">
      <c r="A28" s="107"/>
      <c r="B28" s="115"/>
      <c r="C28" s="93"/>
      <c r="D28" s="138"/>
      <c r="E28" s="86"/>
      <c r="F28" s="88"/>
      <c r="M28" s="89"/>
      <c r="N28" s="89">
        <f t="shared" si="0"/>
        <v>0</v>
      </c>
    </row>
    <row r="29" spans="1:22" ht="18" customHeight="1">
      <c r="A29" s="107"/>
      <c r="B29" s="115"/>
      <c r="C29" s="93"/>
      <c r="D29" s="138"/>
      <c r="E29" s="86"/>
      <c r="F29" s="88"/>
      <c r="M29" s="89"/>
      <c r="N29" s="89">
        <f t="shared" si="0"/>
        <v>0</v>
      </c>
    </row>
    <row r="30" spans="1:22" ht="18" customHeight="1">
      <c r="A30" s="107"/>
      <c r="B30" s="115"/>
      <c r="C30" s="93"/>
      <c r="D30" s="138"/>
      <c r="E30" s="86"/>
      <c r="F30" s="88"/>
      <c r="M30" s="89"/>
      <c r="N30" s="89">
        <f t="shared" si="0"/>
        <v>0</v>
      </c>
    </row>
    <row r="31" spans="1:22" ht="18" customHeight="1">
      <c r="A31" s="107"/>
      <c r="B31" s="115"/>
      <c r="C31" s="93"/>
      <c r="D31" s="138"/>
      <c r="E31" s="86"/>
      <c r="F31" s="88"/>
      <c r="M31" s="89"/>
      <c r="N31" s="89">
        <f t="shared" si="0"/>
        <v>0</v>
      </c>
    </row>
    <row r="32" spans="1:22" ht="18" customHeight="1">
      <c r="A32" s="107"/>
      <c r="B32" s="115"/>
      <c r="C32" s="93"/>
      <c r="D32" s="138"/>
      <c r="E32" s="86"/>
      <c r="F32" s="88"/>
      <c r="M32" s="89"/>
      <c r="N32" s="89">
        <f t="shared" si="0"/>
        <v>0</v>
      </c>
    </row>
    <row r="33" spans="1:14" ht="18" customHeight="1">
      <c r="A33" s="107"/>
      <c r="B33" s="115"/>
      <c r="C33" s="93"/>
      <c r="D33" s="138"/>
      <c r="E33" s="87"/>
      <c r="F33" s="268"/>
      <c r="H33" s="162"/>
      <c r="K33" s="88"/>
      <c r="L33" s="89">
        <f>E33*G33</f>
        <v>0</v>
      </c>
      <c r="M33" s="89"/>
      <c r="N33" s="89">
        <f t="shared" si="0"/>
        <v>0</v>
      </c>
    </row>
    <row r="35" spans="1:14" ht="18" customHeight="1">
      <c r="M35" s="89"/>
      <c r="N35" s="89"/>
    </row>
    <row r="36" spans="1:14" ht="18" customHeight="1">
      <c r="M36" s="89"/>
      <c r="N36" s="89"/>
    </row>
    <row r="42" spans="1:14" ht="18" customHeight="1">
      <c r="B42" s="115"/>
      <c r="C42" s="93"/>
      <c r="D42" s="138"/>
      <c r="E42" s="86"/>
      <c r="F42" s="88"/>
      <c r="M42" s="89"/>
      <c r="N42" s="89">
        <f t="shared" ref="N42:N48" si="1">M42-L42</f>
        <v>0</v>
      </c>
    </row>
    <row r="43" spans="1:14" ht="18" customHeight="1">
      <c r="A43" s="107"/>
      <c r="B43" s="115"/>
      <c r="C43" s="93"/>
      <c r="D43" s="138"/>
      <c r="E43" s="87"/>
      <c r="F43" s="268"/>
      <c r="H43" s="162"/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B44" s="115"/>
      <c r="C44" s="93"/>
      <c r="D44" s="138"/>
      <c r="E44" s="86"/>
      <c r="F44" s="88"/>
      <c r="M44" s="89"/>
      <c r="N44" s="89">
        <f t="shared" si="1"/>
        <v>0</v>
      </c>
    </row>
    <row r="45" spans="1:14" ht="18" customHeight="1">
      <c r="B45" s="115"/>
      <c r="C45" s="93"/>
      <c r="D45" s="138"/>
      <c r="E45" s="86"/>
      <c r="F45" s="88"/>
      <c r="M45" s="89"/>
      <c r="N45" s="89">
        <f t="shared" si="1"/>
        <v>0</v>
      </c>
    </row>
    <row r="46" spans="1:14" ht="18" customHeight="1">
      <c r="A46" s="107"/>
      <c r="B46" s="115"/>
      <c r="C46" s="93"/>
      <c r="D46" s="138"/>
      <c r="E46" s="86"/>
      <c r="F46" s="88"/>
      <c r="M46" s="89"/>
      <c r="N46" s="89">
        <f t="shared" si="1"/>
        <v>0</v>
      </c>
    </row>
    <row r="47" spans="1:14" ht="18" customHeight="1">
      <c r="M47" s="89"/>
      <c r="N47" s="89">
        <f t="shared" si="1"/>
        <v>0</v>
      </c>
    </row>
    <row r="48" spans="1:14" ht="18" customHeight="1">
      <c r="M48" s="89"/>
      <c r="N48" s="89">
        <f t="shared" si="1"/>
        <v>0</v>
      </c>
    </row>
    <row r="49" spans="13:14" ht="18" customHeight="1">
      <c r="M49" s="89"/>
      <c r="N49" s="89"/>
    </row>
    <row r="50" spans="13:14" ht="18" customHeight="1"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8"/>
      <c r="L92" s="148"/>
    </row>
    <row r="93" spans="6:12" ht="18" customHeight="1">
      <c r="F93" s="88"/>
      <c r="G93" s="148"/>
      <c r="L93" s="148"/>
    </row>
    <row r="94" spans="6:12" ht="18" customHeight="1">
      <c r="F94" s="88"/>
      <c r="G94" s="148"/>
      <c r="L94" s="148"/>
    </row>
    <row r="95" spans="6:12" ht="18" customHeight="1">
      <c r="F95" s="88"/>
      <c r="G95" s="148"/>
      <c r="L95" s="148"/>
    </row>
    <row r="96" spans="6:12" ht="18" customHeight="1">
      <c r="F96" s="88"/>
      <c r="G96" s="148"/>
      <c r="L96" s="148"/>
    </row>
    <row r="97" spans="6:13" ht="18" customHeight="1">
      <c r="F97" s="88"/>
      <c r="G97" s="148"/>
      <c r="L97" s="148"/>
    </row>
    <row r="98" spans="6:13" ht="18" customHeight="1">
      <c r="F98" s="88"/>
      <c r="G98" s="148"/>
      <c r="L98" s="148"/>
    </row>
    <row r="99" spans="6:13" ht="18" customHeight="1">
      <c r="F99" s="88"/>
      <c r="G99" s="148"/>
      <c r="L99" s="148"/>
    </row>
    <row r="100" spans="6:13" ht="18" customHeight="1">
      <c r="F100" s="88"/>
      <c r="G100" s="148"/>
      <c r="L100" s="148"/>
    </row>
    <row r="101" spans="6:13" ht="18" customHeight="1">
      <c r="F101" s="88"/>
      <c r="G101" s="148"/>
      <c r="L101" s="148"/>
    </row>
    <row r="102" spans="6:13" ht="18" customHeight="1">
      <c r="F102" s="88"/>
      <c r="G102" s="148"/>
      <c r="L102" s="148"/>
    </row>
    <row r="103" spans="6:13" ht="18" customHeight="1">
      <c r="F103" s="88"/>
      <c r="G103" s="148"/>
      <c r="L103" s="148"/>
    </row>
    <row r="104" spans="6:13" ht="18" customHeight="1">
      <c r="F104" s="88"/>
      <c r="G104" s="148"/>
      <c r="L104" s="148"/>
    </row>
    <row r="105" spans="6:13" ht="18" customHeight="1">
      <c r="F105" s="88"/>
      <c r="G105" s="148"/>
      <c r="L105" s="148"/>
    </row>
    <row r="106" spans="6:13" ht="18" customHeight="1">
      <c r="F106" s="88"/>
      <c r="G106" s="148"/>
      <c r="L106" s="148"/>
    </row>
    <row r="107" spans="6:13" ht="18" customHeight="1">
      <c r="F107" s="88"/>
      <c r="G107" s="148"/>
      <c r="L107" s="148"/>
    </row>
    <row r="108" spans="6:13" ht="18" customHeight="1">
      <c r="F108" s="88"/>
      <c r="G108" s="148"/>
      <c r="L108" s="148"/>
    </row>
    <row r="109" spans="6:13" ht="18" customHeight="1">
      <c r="F109" s="88"/>
      <c r="G109" s="148"/>
      <c r="L109" s="148"/>
    </row>
    <row r="110" spans="6:13" ht="18" customHeight="1">
      <c r="F110" s="88"/>
      <c r="G110" s="148"/>
      <c r="L110" s="148"/>
    </row>
    <row r="111" spans="6:13" ht="18" customHeight="1">
      <c r="F111" s="88"/>
      <c r="G111" s="148"/>
      <c r="L111" s="148"/>
      <c r="M111" s="88"/>
    </row>
    <row r="112" spans="6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2185</v>
      </c>
    </row>
    <row r="3" spans="1:2">
      <c r="A3" t="s">
        <v>2187</v>
      </c>
    </row>
    <row r="4" spans="1:2">
      <c r="A4" t="s">
        <v>2188</v>
      </c>
    </row>
    <row r="5" spans="1:2">
      <c r="A5" t="s">
        <v>2189</v>
      </c>
    </row>
    <row r="6" spans="1:2">
      <c r="A6" t="s">
        <v>2191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1748</v>
      </c>
      <c r="D2" s="52">
        <v>6000</v>
      </c>
      <c r="E2" t="s">
        <v>1749</v>
      </c>
      <c r="F2" t="s">
        <v>1750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1747</v>
      </c>
      <c r="D6" s="52">
        <v>6000</v>
      </c>
    </row>
    <row r="7" spans="1:8">
      <c r="A7">
        <v>2</v>
      </c>
      <c r="B7" s="13">
        <v>45750</v>
      </c>
      <c r="C7" t="s">
        <v>1807</v>
      </c>
      <c r="D7" s="52">
        <v>2000</v>
      </c>
    </row>
    <row r="8" spans="1:8">
      <c r="A8">
        <v>3</v>
      </c>
      <c r="B8" s="13">
        <v>45754</v>
      </c>
      <c r="C8" t="s">
        <v>1931</v>
      </c>
      <c r="D8" s="52">
        <v>4600</v>
      </c>
    </row>
    <row r="9" spans="1:8">
      <c r="A9">
        <v>4</v>
      </c>
      <c r="B9" s="13">
        <v>45755</v>
      </c>
      <c r="C9" t="s">
        <v>1952</v>
      </c>
      <c r="D9" s="52">
        <v>6000</v>
      </c>
    </row>
    <row r="10" spans="1:8">
      <c r="A10">
        <v>5</v>
      </c>
      <c r="B10" s="13">
        <v>45756</v>
      </c>
      <c r="C10" t="s">
        <v>1978</v>
      </c>
      <c r="D10" s="52">
        <v>4500</v>
      </c>
      <c r="E10" t="s">
        <v>1979</v>
      </c>
    </row>
    <row r="11" spans="1:8">
      <c r="A11">
        <v>6</v>
      </c>
      <c r="B11" s="13">
        <v>45756</v>
      </c>
      <c r="C11" t="s">
        <v>1976</v>
      </c>
      <c r="D11" s="52">
        <v>5000</v>
      </c>
      <c r="E11" t="s">
        <v>1977</v>
      </c>
    </row>
    <row r="12" spans="1:8">
      <c r="A12">
        <v>7</v>
      </c>
      <c r="B12" s="13">
        <v>45756</v>
      </c>
      <c r="C12" t="s">
        <v>1980</v>
      </c>
      <c r="D12" s="52">
        <v>7500</v>
      </c>
      <c r="E12" t="s">
        <v>1981</v>
      </c>
    </row>
    <row r="13" spans="1:8">
      <c r="A13">
        <v>8</v>
      </c>
      <c r="B13" s="13">
        <v>45759</v>
      </c>
      <c r="C13" t="s">
        <v>2010</v>
      </c>
      <c r="D13" s="52">
        <v>6000</v>
      </c>
      <c r="E13" t="s">
        <v>2011</v>
      </c>
    </row>
    <row r="14" spans="1:8">
      <c r="A14">
        <v>9</v>
      </c>
      <c r="B14" s="13">
        <v>45762</v>
      </c>
      <c r="C14" t="s">
        <v>1976</v>
      </c>
      <c r="D14" s="52">
        <v>4000</v>
      </c>
      <c r="E14" t="s">
        <v>2058</v>
      </c>
    </row>
    <row r="15" spans="1:8">
      <c r="A15">
        <v>10</v>
      </c>
      <c r="B15" s="13">
        <v>45762</v>
      </c>
      <c r="C15" t="s">
        <v>2059</v>
      </c>
      <c r="D15" s="52">
        <v>4000</v>
      </c>
    </row>
    <row r="16" spans="1:8">
      <c r="A16">
        <v>11</v>
      </c>
      <c r="B16" s="13">
        <v>45762</v>
      </c>
      <c r="C16" t="s">
        <v>2060</v>
      </c>
      <c r="D16" s="52">
        <v>4000</v>
      </c>
      <c r="E16" t="s">
        <v>1886</v>
      </c>
    </row>
    <row r="17" spans="1:5">
      <c r="A17">
        <v>12</v>
      </c>
      <c r="B17" s="13">
        <v>45763</v>
      </c>
      <c r="C17" t="s">
        <v>2067</v>
      </c>
      <c r="D17" s="52">
        <v>4000</v>
      </c>
    </row>
    <row r="18" spans="1:5">
      <c r="A18">
        <v>13</v>
      </c>
      <c r="B18" s="13">
        <v>45769</v>
      </c>
      <c r="C18" t="s">
        <v>2138</v>
      </c>
      <c r="D18" s="52">
        <v>6000</v>
      </c>
      <c r="E18" t="s">
        <v>2139</v>
      </c>
    </row>
    <row r="19" spans="1:5">
      <c r="A19">
        <v>14</v>
      </c>
      <c r="B19" s="271">
        <v>45769</v>
      </c>
      <c r="C19" t="s">
        <v>1747</v>
      </c>
      <c r="D19" s="52">
        <v>6000</v>
      </c>
    </row>
    <row r="20" spans="1:5">
      <c r="A20">
        <v>15</v>
      </c>
      <c r="B20" s="13">
        <v>45771</v>
      </c>
      <c r="C20" t="s">
        <v>1976</v>
      </c>
      <c r="D20" s="52">
        <v>2000</v>
      </c>
    </row>
    <row r="21" spans="1:5">
      <c r="A21">
        <v>16</v>
      </c>
      <c r="B21" s="13">
        <v>45771</v>
      </c>
      <c r="C21" t="s">
        <v>2166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86"/>
      <c r="B1" s="287"/>
      <c r="C1" s="287"/>
      <c r="D1" s="287"/>
      <c r="E1" s="287"/>
      <c r="F1" s="287"/>
      <c r="G1" s="287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285" t="s">
        <v>1268</v>
      </c>
      <c r="R1" s="285"/>
      <c r="S1" s="283"/>
      <c r="T1" s="283"/>
      <c r="U1" s="284"/>
    </row>
    <row r="2" spans="1:21">
      <c r="A2" s="397" t="s">
        <v>73</v>
      </c>
      <c r="B2" s="320"/>
      <c r="C2" s="394" t="s">
        <v>2261</v>
      </c>
      <c r="D2" s="395"/>
      <c r="E2" s="395"/>
      <c r="F2" s="395"/>
      <c r="G2" s="396"/>
      <c r="H2" s="394" t="s">
        <v>84</v>
      </c>
      <c r="I2" s="395"/>
      <c r="J2" s="395"/>
      <c r="K2" s="395"/>
      <c r="L2" s="395"/>
      <c r="M2" s="395"/>
      <c r="N2" s="395"/>
      <c r="O2" s="396"/>
      <c r="P2" s="318" t="s">
        <v>71</v>
      </c>
      <c r="Q2" s="319"/>
      <c r="R2" s="319"/>
      <c r="S2" s="320"/>
      <c r="T2" s="313">
        <v>45779</v>
      </c>
      <c r="U2" s="314"/>
    </row>
    <row r="3" spans="1:21" ht="24" customHeight="1">
      <c r="A3" s="353" t="s">
        <v>1236</v>
      </c>
      <c r="B3" s="37" t="s">
        <v>67</v>
      </c>
      <c r="C3" s="356" t="s">
        <v>1485</v>
      </c>
      <c r="D3" s="357"/>
      <c r="E3" s="357"/>
      <c r="F3" s="357"/>
      <c r="G3" s="357"/>
      <c r="H3" s="357"/>
      <c r="I3" s="357"/>
      <c r="J3" s="358"/>
      <c r="K3" s="347" t="s">
        <v>1237</v>
      </c>
      <c r="L3" s="37" t="s">
        <v>67</v>
      </c>
      <c r="M3" s="350" t="s">
        <v>973</v>
      </c>
      <c r="N3" s="351"/>
      <c r="O3" s="351"/>
      <c r="P3" s="351"/>
      <c r="Q3" s="351"/>
      <c r="R3" s="351"/>
      <c r="S3" s="351"/>
      <c r="T3" s="351"/>
      <c r="U3" s="352"/>
    </row>
    <row r="4" spans="1:21" ht="24.95" customHeight="1">
      <c r="A4" s="354"/>
      <c r="B4" s="37" t="s">
        <v>69</v>
      </c>
      <c r="C4" s="361" t="s">
        <v>2258</v>
      </c>
      <c r="D4" s="362"/>
      <c r="E4" s="362"/>
      <c r="F4" s="362"/>
      <c r="G4" s="362"/>
      <c r="H4" s="362"/>
      <c r="I4" s="362"/>
      <c r="J4" s="363"/>
      <c r="K4" s="348"/>
      <c r="L4" s="37" t="s">
        <v>69</v>
      </c>
      <c r="M4" s="309" t="s">
        <v>971</v>
      </c>
      <c r="N4" s="310"/>
      <c r="O4" s="310"/>
      <c r="P4" s="310"/>
      <c r="Q4" s="310"/>
      <c r="R4" s="311"/>
      <c r="S4" s="38" t="s">
        <v>70</v>
      </c>
      <c r="T4" s="359" t="s">
        <v>81</v>
      </c>
      <c r="U4" s="360"/>
    </row>
    <row r="5" spans="1:21" ht="15.75" customHeight="1">
      <c r="A5" s="354"/>
      <c r="B5" s="38" t="s">
        <v>68</v>
      </c>
      <c r="C5" s="309" t="s">
        <v>2259</v>
      </c>
      <c r="D5" s="310"/>
      <c r="E5" s="310"/>
      <c r="F5" s="310"/>
      <c r="G5" s="310"/>
      <c r="H5" s="310"/>
      <c r="I5" s="310"/>
      <c r="J5" s="311"/>
      <c r="K5" s="348"/>
      <c r="L5" s="38" t="s">
        <v>68</v>
      </c>
      <c r="M5" s="309" t="s">
        <v>82</v>
      </c>
      <c r="N5" s="310"/>
      <c r="O5" s="310"/>
      <c r="P5" s="310"/>
      <c r="Q5" s="310"/>
      <c r="R5" s="310"/>
      <c r="S5" s="310"/>
      <c r="T5" s="310"/>
      <c r="U5" s="312"/>
    </row>
    <row r="6" spans="1:21" ht="15.75" customHeight="1">
      <c r="A6" s="355"/>
      <c r="B6" s="38" t="s">
        <v>83</v>
      </c>
      <c r="C6" s="309" t="s">
        <v>2260</v>
      </c>
      <c r="D6" s="310"/>
      <c r="E6" s="310"/>
      <c r="F6" s="310"/>
      <c r="G6" s="310"/>
      <c r="H6" s="310"/>
      <c r="I6" s="310"/>
      <c r="J6" s="311"/>
      <c r="K6" s="349"/>
      <c r="L6" s="38" t="s">
        <v>83</v>
      </c>
      <c r="M6" s="309" t="s">
        <v>74</v>
      </c>
      <c r="N6" s="310"/>
      <c r="O6" s="310"/>
      <c r="P6" s="310"/>
      <c r="Q6" s="310"/>
      <c r="R6" s="311"/>
      <c r="S6" s="38" t="s">
        <v>26</v>
      </c>
      <c r="T6" s="309" t="s">
        <v>985</v>
      </c>
      <c r="U6" s="312"/>
    </row>
    <row r="7" spans="1:21" ht="15.75" customHeight="1">
      <c r="A7" s="288" t="s">
        <v>78</v>
      </c>
      <c r="B7" s="289"/>
      <c r="C7" s="289"/>
      <c r="D7" s="289"/>
      <c r="E7" s="306"/>
      <c r="F7" s="305" t="s">
        <v>86</v>
      </c>
      <c r="G7" s="289"/>
      <c r="H7" s="289"/>
      <c r="I7" s="306"/>
      <c r="J7" s="305" t="s">
        <v>75</v>
      </c>
      <c r="K7" s="306"/>
      <c r="L7" s="305" t="s">
        <v>47</v>
      </c>
      <c r="M7" s="289"/>
      <c r="N7" s="289"/>
      <c r="O7" s="289"/>
      <c r="P7" s="306"/>
      <c r="Q7" s="305" t="s">
        <v>76</v>
      </c>
      <c r="R7" s="289"/>
      <c r="S7" s="306"/>
      <c r="T7" s="305" t="s">
        <v>77</v>
      </c>
      <c r="U7" s="329"/>
    </row>
    <row r="8" spans="1:21" ht="15" customHeight="1">
      <c r="A8" s="364" t="s">
        <v>1224</v>
      </c>
      <c r="B8" s="365"/>
      <c r="C8" s="365"/>
      <c r="D8" s="365"/>
      <c r="E8" s="366"/>
      <c r="F8" s="367"/>
      <c r="G8" s="365"/>
      <c r="H8" s="365"/>
      <c r="I8" s="366"/>
      <c r="J8" s="368">
        <v>1</v>
      </c>
      <c r="K8" s="369"/>
      <c r="L8" s="331">
        <v>1500000</v>
      </c>
      <c r="M8" s="332"/>
      <c r="N8" s="332"/>
      <c r="O8" s="332"/>
      <c r="P8" s="333"/>
      <c r="Q8" s="331">
        <v>1500000</v>
      </c>
      <c r="R8" s="332"/>
      <c r="S8" s="333"/>
      <c r="T8" s="334"/>
      <c r="U8" s="335"/>
    </row>
    <row r="9" spans="1:21" ht="15" customHeight="1">
      <c r="A9" s="336"/>
      <c r="B9" s="337"/>
      <c r="C9" s="337"/>
      <c r="D9" s="337"/>
      <c r="E9" s="338"/>
      <c r="F9" s="339"/>
      <c r="G9" s="337"/>
      <c r="H9" s="337"/>
      <c r="I9" s="338"/>
      <c r="J9" s="340"/>
      <c r="K9" s="341"/>
      <c r="L9" s="342"/>
      <c r="M9" s="343"/>
      <c r="N9" s="343"/>
      <c r="O9" s="343"/>
      <c r="P9" s="344"/>
      <c r="Q9" s="342"/>
      <c r="R9" s="343"/>
      <c r="S9" s="344"/>
      <c r="T9" s="345"/>
      <c r="U9" s="346"/>
    </row>
    <row r="10" spans="1:21" ht="15" customHeight="1">
      <c r="A10" s="336"/>
      <c r="B10" s="337"/>
      <c r="C10" s="337"/>
      <c r="D10" s="337"/>
      <c r="E10" s="338"/>
      <c r="F10" s="339"/>
      <c r="G10" s="337"/>
      <c r="H10" s="337"/>
      <c r="I10" s="338"/>
      <c r="J10" s="340"/>
      <c r="K10" s="341"/>
      <c r="L10" s="342"/>
      <c r="M10" s="343"/>
      <c r="N10" s="343"/>
      <c r="O10" s="343"/>
      <c r="P10" s="344"/>
      <c r="Q10" s="342"/>
      <c r="R10" s="343"/>
      <c r="S10" s="344"/>
      <c r="T10" s="345"/>
      <c r="U10" s="346"/>
    </row>
    <row r="11" spans="1:21" ht="15" customHeight="1">
      <c r="A11" s="336"/>
      <c r="B11" s="337"/>
      <c r="C11" s="337"/>
      <c r="D11" s="337"/>
      <c r="E11" s="338"/>
      <c r="F11" s="339"/>
      <c r="G11" s="337"/>
      <c r="H11" s="337"/>
      <c r="I11" s="338"/>
      <c r="J11" s="340"/>
      <c r="K11" s="341"/>
      <c r="L11" s="342"/>
      <c r="M11" s="343"/>
      <c r="N11" s="343"/>
      <c r="O11" s="343"/>
      <c r="P11" s="344"/>
      <c r="Q11" s="342"/>
      <c r="R11" s="343"/>
      <c r="S11" s="344"/>
      <c r="T11" s="345"/>
      <c r="U11" s="346"/>
    </row>
    <row r="12" spans="1:21" ht="15" customHeight="1">
      <c r="A12" s="336"/>
      <c r="B12" s="337"/>
      <c r="C12" s="337"/>
      <c r="D12" s="337"/>
      <c r="E12" s="338"/>
      <c r="F12" s="339"/>
      <c r="G12" s="337"/>
      <c r="H12" s="337"/>
      <c r="I12" s="338"/>
      <c r="J12" s="340"/>
      <c r="K12" s="341"/>
      <c r="L12" s="342"/>
      <c r="M12" s="343"/>
      <c r="N12" s="343"/>
      <c r="O12" s="343"/>
      <c r="P12" s="344"/>
      <c r="Q12" s="342"/>
      <c r="R12" s="343"/>
      <c r="S12" s="344"/>
      <c r="T12" s="345"/>
      <c r="U12" s="346"/>
    </row>
    <row r="13" spans="1:21" ht="15" customHeight="1">
      <c r="A13" s="336"/>
      <c r="B13" s="337"/>
      <c r="C13" s="337"/>
      <c r="D13" s="337"/>
      <c r="E13" s="338"/>
      <c r="F13" s="370"/>
      <c r="G13" s="371"/>
      <c r="H13" s="371"/>
      <c r="I13" s="372"/>
      <c r="J13" s="340"/>
      <c r="K13" s="341"/>
      <c r="L13" s="342"/>
      <c r="M13" s="343"/>
      <c r="N13" s="343"/>
      <c r="O13" s="343"/>
      <c r="P13" s="344"/>
      <c r="Q13" s="342"/>
      <c r="R13" s="343"/>
      <c r="S13" s="344"/>
      <c r="T13" s="345"/>
      <c r="U13" s="346"/>
    </row>
    <row r="14" spans="1:21" ht="15" customHeight="1">
      <c r="A14" s="336"/>
      <c r="B14" s="337"/>
      <c r="C14" s="337"/>
      <c r="D14" s="337"/>
      <c r="E14" s="338"/>
      <c r="F14" s="339"/>
      <c r="G14" s="337"/>
      <c r="H14" s="337"/>
      <c r="I14" s="338"/>
      <c r="J14" s="340"/>
      <c r="K14" s="341"/>
      <c r="L14" s="342"/>
      <c r="M14" s="343"/>
      <c r="N14" s="343"/>
      <c r="O14" s="343"/>
      <c r="P14" s="344"/>
      <c r="Q14" s="342"/>
      <c r="R14" s="343"/>
      <c r="S14" s="344"/>
      <c r="T14" s="345"/>
      <c r="U14" s="346"/>
    </row>
    <row r="15" spans="1:21" ht="15" customHeight="1">
      <c r="A15" s="373"/>
      <c r="B15" s="374"/>
      <c r="C15" s="374"/>
      <c r="D15" s="374"/>
      <c r="E15" s="341"/>
      <c r="F15" s="340"/>
      <c r="G15" s="374"/>
      <c r="H15" s="374"/>
      <c r="I15" s="341"/>
      <c r="J15" s="340"/>
      <c r="K15" s="341"/>
      <c r="L15" s="375"/>
      <c r="M15" s="376"/>
      <c r="N15" s="376"/>
      <c r="O15" s="376"/>
      <c r="P15" s="377"/>
      <c r="Q15" s="375"/>
      <c r="R15" s="376"/>
      <c r="S15" s="377"/>
      <c r="T15" s="345"/>
      <c r="U15" s="346"/>
    </row>
    <row r="16" spans="1:21" ht="15" customHeight="1">
      <c r="A16" s="373"/>
      <c r="B16" s="374"/>
      <c r="C16" s="374"/>
      <c r="D16" s="374"/>
      <c r="E16" s="341"/>
      <c r="F16" s="340"/>
      <c r="G16" s="374"/>
      <c r="H16" s="374"/>
      <c r="I16" s="341"/>
      <c r="J16" s="340"/>
      <c r="K16" s="341"/>
      <c r="L16" s="375"/>
      <c r="M16" s="376"/>
      <c r="N16" s="376"/>
      <c r="O16" s="376"/>
      <c r="P16" s="377"/>
      <c r="Q16" s="375"/>
      <c r="R16" s="376"/>
      <c r="S16" s="377"/>
      <c r="T16" s="345"/>
      <c r="U16" s="346"/>
    </row>
    <row r="17" spans="1:21" ht="15" customHeight="1">
      <c r="A17" s="373"/>
      <c r="B17" s="374"/>
      <c r="C17" s="374"/>
      <c r="D17" s="374"/>
      <c r="E17" s="341"/>
      <c r="F17" s="340"/>
      <c r="G17" s="374"/>
      <c r="H17" s="374"/>
      <c r="I17" s="341"/>
      <c r="J17" s="340"/>
      <c r="K17" s="341"/>
      <c r="L17" s="375"/>
      <c r="M17" s="376"/>
      <c r="N17" s="376"/>
      <c r="O17" s="376"/>
      <c r="P17" s="377"/>
      <c r="Q17" s="375"/>
      <c r="R17" s="376"/>
      <c r="S17" s="377"/>
      <c r="T17" s="345"/>
      <c r="U17" s="346"/>
    </row>
    <row r="18" spans="1:21" ht="15" customHeight="1">
      <c r="A18" s="373"/>
      <c r="B18" s="374"/>
      <c r="C18" s="374"/>
      <c r="D18" s="374"/>
      <c r="E18" s="341"/>
      <c r="F18" s="340"/>
      <c r="G18" s="374"/>
      <c r="H18" s="374"/>
      <c r="I18" s="341"/>
      <c r="J18" s="340"/>
      <c r="K18" s="341"/>
      <c r="L18" s="375"/>
      <c r="M18" s="376"/>
      <c r="N18" s="376"/>
      <c r="O18" s="376"/>
      <c r="P18" s="377"/>
      <c r="Q18" s="375"/>
      <c r="R18" s="376"/>
      <c r="S18" s="377"/>
      <c r="T18" s="345"/>
      <c r="U18" s="346"/>
    </row>
    <row r="19" spans="1:21" ht="15" customHeight="1">
      <c r="A19" s="403"/>
      <c r="B19" s="404"/>
      <c r="C19" s="404"/>
      <c r="D19" s="404"/>
      <c r="E19" s="400"/>
      <c r="F19" s="399"/>
      <c r="G19" s="404"/>
      <c r="H19" s="404"/>
      <c r="I19" s="400"/>
      <c r="J19" s="399"/>
      <c r="K19" s="400"/>
      <c r="L19" s="321"/>
      <c r="M19" s="322"/>
      <c r="N19" s="322"/>
      <c r="O19" s="322"/>
      <c r="P19" s="323"/>
      <c r="Q19" s="321"/>
      <c r="R19" s="322"/>
      <c r="S19" s="323"/>
      <c r="T19" s="401"/>
      <c r="U19" s="402"/>
    </row>
    <row r="20" spans="1:21">
      <c r="A20" s="288" t="s">
        <v>89</v>
      </c>
      <c r="B20" s="289"/>
      <c r="C20" s="289"/>
      <c r="D20" s="289"/>
      <c r="E20" s="289"/>
      <c r="F20" s="290">
        <v>0</v>
      </c>
      <c r="G20" s="290"/>
      <c r="H20" s="290"/>
      <c r="I20" s="291"/>
      <c r="J20" s="330">
        <f>SUM(J8:K19)</f>
        <v>1</v>
      </c>
      <c r="K20" s="330"/>
      <c r="L20" s="292" t="s">
        <v>968</v>
      </c>
      <c r="M20" s="293"/>
      <c r="N20" s="293"/>
      <c r="O20" s="293"/>
      <c r="P20" s="294"/>
      <c r="Q20" s="327">
        <f>SUM(Q8:S19)</f>
        <v>1500000</v>
      </c>
      <c r="R20" s="290"/>
      <c r="S20" s="290"/>
      <c r="T20" s="290"/>
      <c r="U20" s="328"/>
    </row>
    <row r="21" spans="1:21" ht="17.25" thickBot="1">
      <c r="A21" s="324" t="s">
        <v>99</v>
      </c>
      <c r="B21" s="299"/>
      <c r="C21" s="299"/>
      <c r="D21" s="299"/>
      <c r="E21" s="299"/>
      <c r="F21" s="325">
        <f>F20+Q20</f>
        <v>1500000</v>
      </c>
      <c r="G21" s="325"/>
      <c r="H21" s="325"/>
      <c r="I21" s="326"/>
      <c r="J21" s="298" t="s">
        <v>974</v>
      </c>
      <c r="K21" s="299"/>
      <c r="L21" s="300" t="str">
        <f>T4</f>
        <v>장효주</v>
      </c>
      <c r="M21" s="300"/>
      <c r="N21" s="300"/>
      <c r="O21" s="298" t="s">
        <v>72</v>
      </c>
      <c r="P21" s="304"/>
      <c r="Q21" s="301" t="str">
        <f>C3</f>
        <v>미르오토(대구)</v>
      </c>
      <c r="R21" s="302"/>
      <c r="S21" s="302"/>
      <c r="T21" s="302"/>
      <c r="U21" s="303"/>
    </row>
    <row r="22" spans="1:21" ht="9" customHeight="1">
      <c r="A22" s="279"/>
      <c r="B22" s="279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</row>
    <row r="23" spans="1:21" ht="11.25" customHeight="1" thickBot="1">
      <c r="A23" s="398"/>
      <c r="B23" s="398"/>
      <c r="C23" s="398"/>
      <c r="D23" s="398"/>
      <c r="E23" s="398"/>
      <c r="F23" s="398"/>
      <c r="G23" s="398"/>
      <c r="H23" s="398"/>
      <c r="I23" s="398"/>
      <c r="J23" s="398"/>
      <c r="K23" s="398"/>
      <c r="L23" s="398"/>
      <c r="M23" s="398"/>
      <c r="N23" s="398"/>
      <c r="O23" s="398"/>
      <c r="P23" s="398"/>
      <c r="Q23" s="398"/>
      <c r="R23" s="398"/>
      <c r="S23" s="398"/>
      <c r="T23" s="398"/>
      <c r="U23" s="398"/>
    </row>
    <row r="24" spans="1:21" ht="24" customHeight="1" thickBot="1">
      <c r="A24" s="391" t="s">
        <v>79</v>
      </c>
      <c r="B24" s="392"/>
      <c r="C24" s="392"/>
      <c r="D24" s="392"/>
      <c r="E24" s="392"/>
      <c r="F24" s="392"/>
      <c r="G24" s="392"/>
      <c r="H24" s="392"/>
      <c r="I24" s="392"/>
      <c r="J24" s="392"/>
      <c r="K24" s="392"/>
      <c r="L24" s="392"/>
      <c r="M24" s="392"/>
      <c r="N24" s="392"/>
      <c r="O24" s="392"/>
      <c r="P24" s="392"/>
      <c r="Q24" s="392"/>
      <c r="R24" s="392"/>
      <c r="S24" s="392"/>
      <c r="T24" s="392"/>
      <c r="U24" s="393"/>
    </row>
    <row r="25" spans="1:21">
      <c r="A25" s="397" t="s">
        <v>73</v>
      </c>
      <c r="B25" s="320"/>
      <c r="C25" s="394" t="str">
        <f>C2</f>
        <v>카카오뱅크 3333181865047</v>
      </c>
      <c r="D25" s="395"/>
      <c r="E25" s="395"/>
      <c r="F25" s="395"/>
      <c r="G25" s="396"/>
      <c r="H25" s="394" t="s">
        <v>85</v>
      </c>
      <c r="I25" s="395"/>
      <c r="J25" s="395"/>
      <c r="K25" s="395"/>
      <c r="L25" s="395"/>
      <c r="M25" s="395"/>
      <c r="N25" s="395"/>
      <c r="O25" s="396"/>
      <c r="P25" s="318" t="s">
        <v>71</v>
      </c>
      <c r="Q25" s="319"/>
      <c r="R25" s="319"/>
      <c r="S25" s="320"/>
      <c r="T25" s="313">
        <f>T2</f>
        <v>45779</v>
      </c>
      <c r="U25" s="314"/>
    </row>
    <row r="26" spans="1:21" ht="27" customHeight="1">
      <c r="A26" s="353" t="s">
        <v>1236</v>
      </c>
      <c r="B26" s="37" t="s">
        <v>67</v>
      </c>
      <c r="C26" s="381" t="str">
        <f>C3</f>
        <v>미르오토(대구)</v>
      </c>
      <c r="D26" s="382"/>
      <c r="E26" s="382"/>
      <c r="F26" s="382"/>
      <c r="G26" s="382"/>
      <c r="H26" s="382"/>
      <c r="I26" s="382"/>
      <c r="J26" s="383"/>
      <c r="K26" s="347" t="s">
        <v>1237</v>
      </c>
      <c r="L26" s="37" t="s">
        <v>67</v>
      </c>
      <c r="M26" s="350" t="str">
        <f>M3</f>
        <v>BTS&amp;P</v>
      </c>
      <c r="N26" s="351"/>
      <c r="O26" s="351"/>
      <c r="P26" s="351"/>
      <c r="Q26" s="351"/>
      <c r="R26" s="351"/>
      <c r="S26" s="351"/>
      <c r="T26" s="351"/>
      <c r="U26" s="352"/>
    </row>
    <row r="27" spans="1:21" ht="24.95" customHeight="1">
      <c r="A27" s="354"/>
      <c r="B27" s="37" t="s">
        <v>69</v>
      </c>
      <c r="C27" s="315" t="str">
        <f>C4</f>
        <v>177-01-03420</v>
      </c>
      <c r="D27" s="316"/>
      <c r="E27" s="316"/>
      <c r="F27" s="316"/>
      <c r="G27" s="316"/>
      <c r="H27" s="316"/>
      <c r="I27" s="316"/>
      <c r="J27" s="317"/>
      <c r="K27" s="348"/>
      <c r="L27" s="37" t="s">
        <v>69</v>
      </c>
      <c r="M27" s="309" t="str">
        <f>M4</f>
        <v>259-12-01768</v>
      </c>
      <c r="N27" s="310"/>
      <c r="O27" s="310"/>
      <c r="P27" s="310"/>
      <c r="Q27" s="310"/>
      <c r="R27" s="311"/>
      <c r="S27" s="38" t="s">
        <v>70</v>
      </c>
      <c r="T27" s="359" t="str">
        <f>T4</f>
        <v>장효주</v>
      </c>
      <c r="U27" s="360"/>
    </row>
    <row r="28" spans="1:21" ht="15.75" customHeight="1">
      <c r="A28" s="354"/>
      <c r="B28" s="38" t="s">
        <v>10</v>
      </c>
      <c r="C28" s="309" t="str">
        <f>C5</f>
        <v>대구 서구 가르뱅이로10길 3-5</v>
      </c>
      <c r="D28" s="310"/>
      <c r="E28" s="310"/>
      <c r="F28" s="310"/>
      <c r="G28" s="310"/>
      <c r="H28" s="310"/>
      <c r="I28" s="310"/>
      <c r="J28" s="311"/>
      <c r="K28" s="348"/>
      <c r="L28" s="38" t="s">
        <v>10</v>
      </c>
      <c r="M28" s="309" t="str">
        <f>M5</f>
        <v>대구 달서구 용산로 28(본리동)</v>
      </c>
      <c r="N28" s="310"/>
      <c r="O28" s="310"/>
      <c r="P28" s="310"/>
      <c r="Q28" s="310"/>
      <c r="R28" s="310"/>
      <c r="S28" s="310"/>
      <c r="T28" s="310"/>
      <c r="U28" s="312"/>
    </row>
    <row r="29" spans="1:21" ht="15.75" customHeight="1">
      <c r="A29" s="355"/>
      <c r="B29" s="38" t="s">
        <v>83</v>
      </c>
      <c r="C29" s="309" t="str">
        <f>C6</f>
        <v>010-6859-2065</v>
      </c>
      <c r="D29" s="310"/>
      <c r="E29" s="310"/>
      <c r="F29" s="310"/>
      <c r="G29" s="310"/>
      <c r="H29" s="310"/>
      <c r="I29" s="310"/>
      <c r="J29" s="311"/>
      <c r="K29" s="349"/>
      <c r="L29" s="38" t="s">
        <v>83</v>
      </c>
      <c r="M29" s="309" t="str">
        <f>M6</f>
        <v>010-5168-3542</v>
      </c>
      <c r="N29" s="310"/>
      <c r="O29" s="310"/>
      <c r="P29" s="310"/>
      <c r="Q29" s="310"/>
      <c r="R29" s="311"/>
      <c r="S29" s="38" t="s">
        <v>26</v>
      </c>
      <c r="T29" s="309"/>
      <c r="U29" s="312"/>
    </row>
    <row r="30" spans="1:21" ht="15.75" customHeight="1">
      <c r="A30" s="288" t="s">
        <v>78</v>
      </c>
      <c r="B30" s="289"/>
      <c r="C30" s="289"/>
      <c r="D30" s="289"/>
      <c r="E30" s="306"/>
      <c r="F30" s="305" t="s">
        <v>49</v>
      </c>
      <c r="G30" s="289"/>
      <c r="H30" s="289"/>
      <c r="I30" s="306"/>
      <c r="J30" s="305" t="s">
        <v>75</v>
      </c>
      <c r="K30" s="306"/>
      <c r="L30" s="305" t="s">
        <v>47</v>
      </c>
      <c r="M30" s="289"/>
      <c r="N30" s="289"/>
      <c r="O30" s="289"/>
      <c r="P30" s="306"/>
      <c r="Q30" s="305" t="s">
        <v>76</v>
      </c>
      <c r="R30" s="289"/>
      <c r="S30" s="306"/>
      <c r="T30" s="305" t="s">
        <v>77</v>
      </c>
      <c r="U30" s="329"/>
    </row>
    <row r="31" spans="1:21" ht="15" customHeight="1">
      <c r="A31" s="386" t="str">
        <f>A8</f>
        <v>OAM_Mechatronics</v>
      </c>
      <c r="B31" s="384"/>
      <c r="C31" s="384"/>
      <c r="D31" s="384"/>
      <c r="E31" s="384"/>
      <c r="F31" s="384">
        <f>F8</f>
        <v>0</v>
      </c>
      <c r="G31" s="384"/>
      <c r="H31" s="384"/>
      <c r="I31" s="384"/>
      <c r="J31" s="384">
        <f>J8</f>
        <v>1</v>
      </c>
      <c r="K31" s="384"/>
      <c r="L31" s="307">
        <f>L8</f>
        <v>1500000</v>
      </c>
      <c r="M31" s="307"/>
      <c r="N31" s="307"/>
      <c r="O31" s="307"/>
      <c r="P31" s="307"/>
      <c r="Q31" s="307">
        <f>Q8</f>
        <v>1500000</v>
      </c>
      <c r="R31" s="307"/>
      <c r="S31" s="307"/>
      <c r="T31" s="384">
        <f>T8</f>
        <v>0</v>
      </c>
      <c r="U31" s="385"/>
    </row>
    <row r="32" spans="1:21" ht="15" customHeight="1">
      <c r="A32" s="380">
        <f t="shared" ref="A32:A42" si="0">A9</f>
        <v>0</v>
      </c>
      <c r="B32" s="378"/>
      <c r="C32" s="378"/>
      <c r="D32" s="378"/>
      <c r="E32" s="378"/>
      <c r="F32" s="378">
        <f t="shared" ref="F32:F42" si="1">F9</f>
        <v>0</v>
      </c>
      <c r="G32" s="378"/>
      <c r="H32" s="378"/>
      <c r="I32" s="378"/>
      <c r="J32" s="378">
        <f t="shared" ref="J32:J42" si="2">J9</f>
        <v>0</v>
      </c>
      <c r="K32" s="378"/>
      <c r="L32" s="308">
        <f t="shared" ref="L32:L42" si="3">L9</f>
        <v>0</v>
      </c>
      <c r="M32" s="308"/>
      <c r="N32" s="308"/>
      <c r="O32" s="308"/>
      <c r="P32" s="308"/>
      <c r="Q32" s="308">
        <f t="shared" ref="Q32:Q42" si="4">Q9</f>
        <v>0</v>
      </c>
      <c r="R32" s="308"/>
      <c r="S32" s="308"/>
      <c r="T32" s="378">
        <f t="shared" ref="T32:T42" si="5">T9</f>
        <v>0</v>
      </c>
      <c r="U32" s="379"/>
    </row>
    <row r="33" spans="1:21" ht="15" customHeight="1">
      <c r="A33" s="380">
        <f t="shared" si="0"/>
        <v>0</v>
      </c>
      <c r="B33" s="378"/>
      <c r="C33" s="378"/>
      <c r="D33" s="378"/>
      <c r="E33" s="378"/>
      <c r="F33" s="378">
        <f t="shared" si="1"/>
        <v>0</v>
      </c>
      <c r="G33" s="378"/>
      <c r="H33" s="378"/>
      <c r="I33" s="378"/>
      <c r="J33" s="378">
        <f t="shared" si="2"/>
        <v>0</v>
      </c>
      <c r="K33" s="378"/>
      <c r="L33" s="308">
        <f t="shared" si="3"/>
        <v>0</v>
      </c>
      <c r="M33" s="308"/>
      <c r="N33" s="308"/>
      <c r="O33" s="308"/>
      <c r="P33" s="308"/>
      <c r="Q33" s="308">
        <f t="shared" si="4"/>
        <v>0</v>
      </c>
      <c r="R33" s="308"/>
      <c r="S33" s="308"/>
      <c r="T33" s="378">
        <f t="shared" si="5"/>
        <v>0</v>
      </c>
      <c r="U33" s="379"/>
    </row>
    <row r="34" spans="1:21" ht="15" customHeight="1">
      <c r="A34" s="380">
        <f t="shared" si="0"/>
        <v>0</v>
      </c>
      <c r="B34" s="378"/>
      <c r="C34" s="378"/>
      <c r="D34" s="378"/>
      <c r="E34" s="378"/>
      <c r="F34" s="378">
        <f t="shared" si="1"/>
        <v>0</v>
      </c>
      <c r="G34" s="378"/>
      <c r="H34" s="378"/>
      <c r="I34" s="378"/>
      <c r="J34" s="378">
        <v>1</v>
      </c>
      <c r="K34" s="378"/>
      <c r="L34" s="308">
        <f t="shared" si="3"/>
        <v>0</v>
      </c>
      <c r="M34" s="308"/>
      <c r="N34" s="308"/>
      <c r="O34" s="308"/>
      <c r="P34" s="308"/>
      <c r="Q34" s="308">
        <f t="shared" si="4"/>
        <v>0</v>
      </c>
      <c r="R34" s="308"/>
      <c r="S34" s="308"/>
      <c r="T34" s="378">
        <f t="shared" si="5"/>
        <v>0</v>
      </c>
      <c r="U34" s="379"/>
    </row>
    <row r="35" spans="1:21" ht="15" customHeight="1">
      <c r="A35" s="380">
        <f t="shared" si="0"/>
        <v>0</v>
      </c>
      <c r="B35" s="378"/>
      <c r="C35" s="378"/>
      <c r="D35" s="378"/>
      <c r="E35" s="378"/>
      <c r="F35" s="378">
        <f t="shared" si="1"/>
        <v>0</v>
      </c>
      <c r="G35" s="378"/>
      <c r="H35" s="378"/>
      <c r="I35" s="378"/>
      <c r="J35" s="378">
        <f t="shared" si="2"/>
        <v>0</v>
      </c>
      <c r="K35" s="378"/>
      <c r="L35" s="308">
        <f t="shared" si="3"/>
        <v>0</v>
      </c>
      <c r="M35" s="308"/>
      <c r="N35" s="308"/>
      <c r="O35" s="308"/>
      <c r="P35" s="308"/>
      <c r="Q35" s="308">
        <f t="shared" si="4"/>
        <v>0</v>
      </c>
      <c r="R35" s="308"/>
      <c r="S35" s="308"/>
      <c r="T35" s="378">
        <f t="shared" si="5"/>
        <v>0</v>
      </c>
      <c r="U35" s="379"/>
    </row>
    <row r="36" spans="1:21" ht="15" customHeight="1">
      <c r="A36" s="380">
        <f t="shared" si="0"/>
        <v>0</v>
      </c>
      <c r="B36" s="378"/>
      <c r="C36" s="378"/>
      <c r="D36" s="378"/>
      <c r="E36" s="378"/>
      <c r="F36" s="378">
        <f t="shared" si="1"/>
        <v>0</v>
      </c>
      <c r="G36" s="378"/>
      <c r="H36" s="378"/>
      <c r="I36" s="378"/>
      <c r="J36" s="378">
        <f t="shared" si="2"/>
        <v>0</v>
      </c>
      <c r="K36" s="378"/>
      <c r="L36" s="308">
        <f t="shared" si="3"/>
        <v>0</v>
      </c>
      <c r="M36" s="308"/>
      <c r="N36" s="308"/>
      <c r="O36" s="308"/>
      <c r="P36" s="308"/>
      <c r="Q36" s="308">
        <f t="shared" si="4"/>
        <v>0</v>
      </c>
      <c r="R36" s="308"/>
      <c r="S36" s="308"/>
      <c r="T36" s="378">
        <f t="shared" si="5"/>
        <v>0</v>
      </c>
      <c r="U36" s="379"/>
    </row>
    <row r="37" spans="1:21" ht="15" customHeight="1">
      <c r="A37" s="380">
        <f t="shared" si="0"/>
        <v>0</v>
      </c>
      <c r="B37" s="378"/>
      <c r="C37" s="378"/>
      <c r="D37" s="378"/>
      <c r="E37" s="378"/>
      <c r="F37" s="378">
        <f t="shared" si="1"/>
        <v>0</v>
      </c>
      <c r="G37" s="378"/>
      <c r="H37" s="378"/>
      <c r="I37" s="378"/>
      <c r="J37" s="378">
        <f t="shared" si="2"/>
        <v>0</v>
      </c>
      <c r="K37" s="378"/>
      <c r="L37" s="308">
        <f t="shared" si="3"/>
        <v>0</v>
      </c>
      <c r="M37" s="308"/>
      <c r="N37" s="308"/>
      <c r="O37" s="308"/>
      <c r="P37" s="308"/>
      <c r="Q37" s="308">
        <f t="shared" si="4"/>
        <v>0</v>
      </c>
      <c r="R37" s="308"/>
      <c r="S37" s="308"/>
      <c r="T37" s="378">
        <f t="shared" si="5"/>
        <v>0</v>
      </c>
      <c r="U37" s="379"/>
    </row>
    <row r="38" spans="1:21" ht="15" customHeight="1">
      <c r="A38" s="380">
        <f t="shared" si="0"/>
        <v>0</v>
      </c>
      <c r="B38" s="378"/>
      <c r="C38" s="378"/>
      <c r="D38" s="378"/>
      <c r="E38" s="378"/>
      <c r="F38" s="378">
        <f t="shared" si="1"/>
        <v>0</v>
      </c>
      <c r="G38" s="378"/>
      <c r="H38" s="378"/>
      <c r="I38" s="378"/>
      <c r="J38" s="378">
        <f t="shared" si="2"/>
        <v>0</v>
      </c>
      <c r="K38" s="378"/>
      <c r="L38" s="308">
        <f t="shared" si="3"/>
        <v>0</v>
      </c>
      <c r="M38" s="308"/>
      <c r="N38" s="308"/>
      <c r="O38" s="308"/>
      <c r="P38" s="308"/>
      <c r="Q38" s="308">
        <f t="shared" si="4"/>
        <v>0</v>
      </c>
      <c r="R38" s="308"/>
      <c r="S38" s="308"/>
      <c r="T38" s="378">
        <f t="shared" si="5"/>
        <v>0</v>
      </c>
      <c r="U38" s="379"/>
    </row>
    <row r="39" spans="1:21" ht="15" customHeight="1">
      <c r="A39" s="380">
        <f t="shared" si="0"/>
        <v>0</v>
      </c>
      <c r="B39" s="378"/>
      <c r="C39" s="378"/>
      <c r="D39" s="378"/>
      <c r="E39" s="378"/>
      <c r="F39" s="378">
        <f t="shared" si="1"/>
        <v>0</v>
      </c>
      <c r="G39" s="378"/>
      <c r="H39" s="378"/>
      <c r="I39" s="378"/>
      <c r="J39" s="378">
        <f t="shared" si="2"/>
        <v>0</v>
      </c>
      <c r="K39" s="378"/>
      <c r="L39" s="308">
        <f t="shared" si="3"/>
        <v>0</v>
      </c>
      <c r="M39" s="308"/>
      <c r="N39" s="308"/>
      <c r="O39" s="308"/>
      <c r="P39" s="308"/>
      <c r="Q39" s="308">
        <f t="shared" si="4"/>
        <v>0</v>
      </c>
      <c r="R39" s="308"/>
      <c r="S39" s="308"/>
      <c r="T39" s="378">
        <f t="shared" si="5"/>
        <v>0</v>
      </c>
      <c r="U39" s="379"/>
    </row>
    <row r="40" spans="1:21" ht="15" customHeight="1">
      <c r="A40" s="380">
        <f t="shared" si="0"/>
        <v>0</v>
      </c>
      <c r="B40" s="378"/>
      <c r="C40" s="378"/>
      <c r="D40" s="378"/>
      <c r="E40" s="378"/>
      <c r="F40" s="378">
        <f t="shared" si="1"/>
        <v>0</v>
      </c>
      <c r="G40" s="378"/>
      <c r="H40" s="378"/>
      <c r="I40" s="378"/>
      <c r="J40" s="378">
        <f t="shared" si="2"/>
        <v>0</v>
      </c>
      <c r="K40" s="378"/>
      <c r="L40" s="308">
        <f t="shared" si="3"/>
        <v>0</v>
      </c>
      <c r="M40" s="308"/>
      <c r="N40" s="308"/>
      <c r="O40" s="308"/>
      <c r="P40" s="308"/>
      <c r="Q40" s="308">
        <f t="shared" si="4"/>
        <v>0</v>
      </c>
      <c r="R40" s="308"/>
      <c r="S40" s="308"/>
      <c r="T40" s="378">
        <f t="shared" si="5"/>
        <v>0</v>
      </c>
      <c r="U40" s="379"/>
    </row>
    <row r="41" spans="1:21" ht="15" customHeight="1">
      <c r="A41" s="380">
        <f t="shared" si="0"/>
        <v>0</v>
      </c>
      <c r="B41" s="378"/>
      <c r="C41" s="378"/>
      <c r="D41" s="378"/>
      <c r="E41" s="378"/>
      <c r="F41" s="378">
        <f t="shared" si="1"/>
        <v>0</v>
      </c>
      <c r="G41" s="378"/>
      <c r="H41" s="378"/>
      <c r="I41" s="378"/>
      <c r="J41" s="378">
        <f t="shared" si="2"/>
        <v>0</v>
      </c>
      <c r="K41" s="378"/>
      <c r="L41" s="308">
        <f t="shared" si="3"/>
        <v>0</v>
      </c>
      <c r="M41" s="308"/>
      <c r="N41" s="308"/>
      <c r="O41" s="308"/>
      <c r="P41" s="308"/>
      <c r="Q41" s="308">
        <f t="shared" si="4"/>
        <v>0</v>
      </c>
      <c r="R41" s="308"/>
      <c r="S41" s="308"/>
      <c r="T41" s="378">
        <f t="shared" si="5"/>
        <v>0</v>
      </c>
      <c r="U41" s="379"/>
    </row>
    <row r="42" spans="1:21" ht="15" customHeight="1">
      <c r="A42" s="387">
        <f t="shared" si="0"/>
        <v>0</v>
      </c>
      <c r="B42" s="388"/>
      <c r="C42" s="388"/>
      <c r="D42" s="388"/>
      <c r="E42" s="388"/>
      <c r="F42" s="388">
        <f t="shared" si="1"/>
        <v>0</v>
      </c>
      <c r="G42" s="388"/>
      <c r="H42" s="388"/>
      <c r="I42" s="388"/>
      <c r="J42" s="388">
        <f t="shared" si="2"/>
        <v>0</v>
      </c>
      <c r="K42" s="388"/>
      <c r="L42" s="389">
        <f t="shared" si="3"/>
        <v>0</v>
      </c>
      <c r="M42" s="389"/>
      <c r="N42" s="389"/>
      <c r="O42" s="389"/>
      <c r="P42" s="389"/>
      <c r="Q42" s="389">
        <f t="shared" si="4"/>
        <v>0</v>
      </c>
      <c r="R42" s="389"/>
      <c r="S42" s="389"/>
      <c r="T42" s="388">
        <f t="shared" si="5"/>
        <v>0</v>
      </c>
      <c r="U42" s="390"/>
    </row>
    <row r="43" spans="1:21">
      <c r="A43" s="288" t="s">
        <v>89</v>
      </c>
      <c r="B43" s="289"/>
      <c r="C43" s="289"/>
      <c r="D43" s="289"/>
      <c r="E43" s="289"/>
      <c r="F43" s="290">
        <f>F20</f>
        <v>0</v>
      </c>
      <c r="G43" s="290"/>
      <c r="H43" s="290"/>
      <c r="I43" s="291"/>
      <c r="J43" s="330">
        <f>J20</f>
        <v>1</v>
      </c>
      <c r="K43" s="330"/>
      <c r="L43" s="292" t="s">
        <v>968</v>
      </c>
      <c r="M43" s="293"/>
      <c r="N43" s="293"/>
      <c r="O43" s="293"/>
      <c r="P43" s="294"/>
      <c r="Q43" s="295">
        <f>Q20</f>
        <v>1500000</v>
      </c>
      <c r="R43" s="296"/>
      <c r="S43" s="296"/>
      <c r="T43" s="296"/>
      <c r="U43" s="297"/>
    </row>
    <row r="44" spans="1:21" ht="17.25" thickBot="1">
      <c r="A44" s="324" t="s">
        <v>99</v>
      </c>
      <c r="B44" s="299"/>
      <c r="C44" s="299"/>
      <c r="D44" s="299"/>
      <c r="E44" s="299"/>
      <c r="F44" s="325">
        <f>F21</f>
        <v>1500000</v>
      </c>
      <c r="G44" s="325"/>
      <c r="H44" s="325"/>
      <c r="I44" s="326"/>
      <c r="J44" s="298" t="s">
        <v>974</v>
      </c>
      <c r="K44" s="299"/>
      <c r="L44" s="300" t="str">
        <f>L21</f>
        <v>장효주</v>
      </c>
      <c r="M44" s="300"/>
      <c r="N44" s="300"/>
      <c r="O44" s="298" t="s">
        <v>72</v>
      </c>
      <c r="P44" s="304"/>
      <c r="Q44" s="301" t="str">
        <f>Q21</f>
        <v>미르오토(대구)</v>
      </c>
      <c r="R44" s="302"/>
      <c r="S44" s="302"/>
      <c r="T44" s="302"/>
      <c r="U44" s="30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24"/>
  <sheetViews>
    <sheetView topLeftCell="A178" workbookViewId="0">
      <selection activeCell="D208" sqref="D208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221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1726</v>
      </c>
    </row>
    <row r="102" spans="1:4">
      <c r="A102">
        <v>99</v>
      </c>
      <c r="B102" s="13">
        <v>45748</v>
      </c>
      <c r="C102" t="s">
        <v>1670</v>
      </c>
      <c r="D102" t="s">
        <v>1728</v>
      </c>
    </row>
    <row r="103" spans="1:4">
      <c r="A103">
        <v>100</v>
      </c>
      <c r="B103" s="13">
        <v>45749</v>
      </c>
      <c r="C103" t="s">
        <v>1535</v>
      </c>
      <c r="D103" t="s">
        <v>1753</v>
      </c>
    </row>
    <row r="104" spans="1:4">
      <c r="A104">
        <v>101</v>
      </c>
      <c r="B104" s="13">
        <v>45749</v>
      </c>
      <c r="C104" t="s">
        <v>1627</v>
      </c>
      <c r="D104" t="s">
        <v>1782</v>
      </c>
    </row>
    <row r="105" spans="1:4">
      <c r="A105">
        <v>102</v>
      </c>
      <c r="B105" s="13">
        <v>45749</v>
      </c>
      <c r="C105" t="s">
        <v>1485</v>
      </c>
      <c r="D105" t="s">
        <v>1783</v>
      </c>
    </row>
    <row r="106" spans="1:4">
      <c r="A106">
        <v>103</v>
      </c>
      <c r="B106" s="13">
        <v>45749</v>
      </c>
      <c r="C106" t="s">
        <v>1044</v>
      </c>
      <c r="D106" t="s">
        <v>1784</v>
      </c>
    </row>
    <row r="107" spans="1:4">
      <c r="A107">
        <v>104</v>
      </c>
      <c r="B107" s="13">
        <v>45749</v>
      </c>
      <c r="C107" t="s">
        <v>1785</v>
      </c>
      <c r="D107" t="s">
        <v>1789</v>
      </c>
    </row>
    <row r="108" spans="1:4">
      <c r="A108">
        <v>105</v>
      </c>
      <c r="B108" s="13">
        <v>45749</v>
      </c>
      <c r="C108" t="s">
        <v>1790</v>
      </c>
      <c r="D108" t="s">
        <v>1792</v>
      </c>
    </row>
    <row r="109" spans="1:4">
      <c r="A109">
        <v>106</v>
      </c>
      <c r="B109" s="13">
        <v>45749</v>
      </c>
      <c r="C109" t="s">
        <v>1627</v>
      </c>
      <c r="D109" t="s">
        <v>1794</v>
      </c>
    </row>
    <row r="110" spans="1:4">
      <c r="A110">
        <v>107</v>
      </c>
      <c r="B110" s="13">
        <v>45750</v>
      </c>
      <c r="C110" t="s">
        <v>1535</v>
      </c>
      <c r="D110" t="s">
        <v>1796</v>
      </c>
    </row>
    <row r="111" spans="1:4">
      <c r="A111">
        <v>108</v>
      </c>
      <c r="B111" s="13">
        <v>45750</v>
      </c>
      <c r="C111" t="s">
        <v>1800</v>
      </c>
      <c r="D111" t="s">
        <v>1804</v>
      </c>
    </row>
    <row r="112" spans="1:4">
      <c r="A112">
        <v>109</v>
      </c>
      <c r="B112" s="13">
        <v>45750</v>
      </c>
      <c r="C112" t="s">
        <v>1805</v>
      </c>
      <c r="D112" t="s">
        <v>1806</v>
      </c>
    </row>
    <row r="113" spans="1:4">
      <c r="A113">
        <v>110</v>
      </c>
      <c r="B113" s="13">
        <v>45750</v>
      </c>
      <c r="C113" t="s">
        <v>1530</v>
      </c>
      <c r="D113" t="s">
        <v>1821</v>
      </c>
    </row>
    <row r="114" spans="1:4">
      <c r="A114">
        <v>111</v>
      </c>
      <c r="B114" s="13">
        <v>45751</v>
      </c>
      <c r="C114" t="s">
        <v>1459</v>
      </c>
      <c r="D114" t="s">
        <v>1827</v>
      </c>
    </row>
    <row r="115" spans="1:4">
      <c r="A115">
        <v>112</v>
      </c>
      <c r="B115" s="13">
        <v>45751</v>
      </c>
      <c r="C115" t="s">
        <v>1555</v>
      </c>
      <c r="D115" t="s">
        <v>1831</v>
      </c>
    </row>
    <row r="116" spans="1:4">
      <c r="A116">
        <v>113</v>
      </c>
      <c r="B116" s="13">
        <v>45751</v>
      </c>
      <c r="C116" t="s">
        <v>1858</v>
      </c>
      <c r="D116" t="s">
        <v>1861</v>
      </c>
    </row>
    <row r="117" spans="1:4">
      <c r="A117">
        <v>114</v>
      </c>
      <c r="B117" s="13">
        <v>45751</v>
      </c>
      <c r="C117" t="s">
        <v>1858</v>
      </c>
      <c r="D117" t="s">
        <v>1862</v>
      </c>
    </row>
    <row r="118" spans="1:4">
      <c r="A118">
        <v>115</v>
      </c>
      <c r="B118" s="13">
        <v>45751</v>
      </c>
      <c r="C118" t="s">
        <v>1858</v>
      </c>
      <c r="D118" t="s">
        <v>1865</v>
      </c>
    </row>
    <row r="119" spans="1:4">
      <c r="A119">
        <v>116</v>
      </c>
      <c r="B119" s="13">
        <v>45752</v>
      </c>
      <c r="C119" t="s">
        <v>1627</v>
      </c>
      <c r="D119" t="s">
        <v>1883</v>
      </c>
    </row>
    <row r="120" spans="1:4">
      <c r="A120">
        <v>117</v>
      </c>
      <c r="B120" s="13">
        <v>45752</v>
      </c>
      <c r="C120" t="s">
        <v>1485</v>
      </c>
      <c r="D120" t="s">
        <v>1887</v>
      </c>
    </row>
    <row r="121" spans="1:4">
      <c r="A121">
        <v>118</v>
      </c>
      <c r="B121" s="13">
        <v>45754</v>
      </c>
      <c r="C121" t="s">
        <v>1885</v>
      </c>
      <c r="D121" t="s">
        <v>1888</v>
      </c>
    </row>
    <row r="122" spans="1:4">
      <c r="A122">
        <v>118</v>
      </c>
      <c r="B122" s="13">
        <v>45754</v>
      </c>
      <c r="C122" t="s">
        <v>1216</v>
      </c>
      <c r="D122" t="s">
        <v>1902</v>
      </c>
    </row>
    <row r="123" spans="1:4">
      <c r="A123">
        <v>119</v>
      </c>
      <c r="B123" s="13">
        <v>45754</v>
      </c>
      <c r="C123" t="s">
        <v>1858</v>
      </c>
      <c r="D123" t="s">
        <v>1918</v>
      </c>
    </row>
    <row r="124" spans="1:4">
      <c r="A124">
        <v>120</v>
      </c>
      <c r="B124" s="13">
        <v>45754</v>
      </c>
      <c r="C124" t="s">
        <v>1093</v>
      </c>
      <c r="D124" t="s">
        <v>1943</v>
      </c>
    </row>
    <row r="125" spans="1:4">
      <c r="A125">
        <v>121</v>
      </c>
      <c r="B125" s="13">
        <v>45754</v>
      </c>
      <c r="C125" t="s">
        <v>1940</v>
      </c>
      <c r="D125" t="s">
        <v>1947</v>
      </c>
    </row>
    <row r="126" spans="1:4">
      <c r="A126">
        <v>122</v>
      </c>
      <c r="B126" s="13">
        <v>45754</v>
      </c>
      <c r="C126" t="s">
        <v>1858</v>
      </c>
      <c r="D126" t="s">
        <v>1948</v>
      </c>
    </row>
    <row r="127" spans="1:4">
      <c r="A127">
        <v>123</v>
      </c>
      <c r="B127" s="13">
        <v>45754</v>
      </c>
      <c r="C127" t="s">
        <v>1485</v>
      </c>
      <c r="D127" t="s">
        <v>1949</v>
      </c>
    </row>
    <row r="128" spans="1:4">
      <c r="A128">
        <v>124</v>
      </c>
      <c r="B128" s="13">
        <v>45755</v>
      </c>
      <c r="C128" t="s">
        <v>1535</v>
      </c>
      <c r="D128" t="s">
        <v>1955</v>
      </c>
    </row>
    <row r="129" spans="1:5">
      <c r="A129">
        <v>125</v>
      </c>
      <c r="B129" s="13">
        <v>45755</v>
      </c>
      <c r="C129" t="s">
        <v>1956</v>
      </c>
      <c r="D129" t="s">
        <v>1958</v>
      </c>
      <c r="E129" t="s">
        <v>1957</v>
      </c>
    </row>
    <row r="130" spans="1:5">
      <c r="A130">
        <v>126</v>
      </c>
      <c r="B130" s="13">
        <v>45755</v>
      </c>
      <c r="C130" t="s">
        <v>1044</v>
      </c>
      <c r="D130" t="s">
        <v>1959</v>
      </c>
    </row>
    <row r="131" spans="1:5">
      <c r="A131">
        <v>127</v>
      </c>
      <c r="B131" s="13">
        <v>45755</v>
      </c>
      <c r="C131" t="s">
        <v>1960</v>
      </c>
      <c r="D131" t="s">
        <v>1961</v>
      </c>
    </row>
    <row r="132" spans="1:5">
      <c r="A132">
        <v>128</v>
      </c>
      <c r="B132" s="13">
        <v>45755</v>
      </c>
      <c r="C132" t="s">
        <v>1673</v>
      </c>
      <c r="D132" t="s">
        <v>1962</v>
      </c>
    </row>
    <row r="133" spans="1:5">
      <c r="A133">
        <v>129</v>
      </c>
      <c r="B133" s="13">
        <v>45755</v>
      </c>
      <c r="C133" t="s">
        <v>1963</v>
      </c>
      <c r="D133" t="s">
        <v>1967</v>
      </c>
    </row>
    <row r="134" spans="1:5">
      <c r="A134">
        <v>130</v>
      </c>
      <c r="B134" s="13">
        <v>45756</v>
      </c>
      <c r="C134" t="s">
        <v>1858</v>
      </c>
      <c r="D134" t="s">
        <v>1984</v>
      </c>
    </row>
    <row r="135" spans="1:5">
      <c r="A135">
        <v>131</v>
      </c>
      <c r="B135" s="13">
        <v>45757</v>
      </c>
      <c r="C135" t="s">
        <v>1544</v>
      </c>
      <c r="D135" t="s">
        <v>1986</v>
      </c>
    </row>
    <row r="136" spans="1:5">
      <c r="A136">
        <v>132</v>
      </c>
      <c r="B136" s="13">
        <v>45757</v>
      </c>
      <c r="C136" t="s">
        <v>1627</v>
      </c>
      <c r="D136" t="s">
        <v>1988</v>
      </c>
    </row>
    <row r="137" spans="1:5">
      <c r="A137">
        <v>133</v>
      </c>
      <c r="B137" s="13">
        <v>45757</v>
      </c>
      <c r="C137" t="s">
        <v>1627</v>
      </c>
      <c r="D137" t="s">
        <v>1992</v>
      </c>
    </row>
    <row r="138" spans="1:5">
      <c r="A138">
        <v>134</v>
      </c>
      <c r="B138" s="13">
        <v>45757</v>
      </c>
      <c r="C138" t="s">
        <v>1544</v>
      </c>
      <c r="D138" t="s">
        <v>1993</v>
      </c>
    </row>
    <row r="139" spans="1:5">
      <c r="A139">
        <v>135</v>
      </c>
      <c r="B139" s="13">
        <v>45757</v>
      </c>
      <c r="C139" t="s">
        <v>1956</v>
      </c>
      <c r="D139" t="s">
        <v>1994</v>
      </c>
    </row>
    <row r="140" spans="1:5">
      <c r="A140">
        <v>136</v>
      </c>
      <c r="B140" s="13">
        <v>45758</v>
      </c>
      <c r="C140" t="s">
        <v>1555</v>
      </c>
      <c r="D140" t="s">
        <v>2006</v>
      </c>
    </row>
    <row r="141" spans="1:5">
      <c r="A141">
        <v>137</v>
      </c>
      <c r="B141" s="13">
        <v>45758</v>
      </c>
      <c r="C141" t="s">
        <v>2001</v>
      </c>
      <c r="D141" t="s">
        <v>2008</v>
      </c>
    </row>
    <row r="142" spans="1:5">
      <c r="A142">
        <v>138</v>
      </c>
      <c r="B142" s="13">
        <v>45759</v>
      </c>
      <c r="C142" t="s">
        <v>1044</v>
      </c>
      <c r="D142" t="s">
        <v>2009</v>
      </c>
    </row>
    <row r="143" spans="1:5">
      <c r="A143">
        <v>139</v>
      </c>
      <c r="B143" s="13">
        <v>45759</v>
      </c>
      <c r="C143" t="s">
        <v>1670</v>
      </c>
      <c r="D143" t="s">
        <v>2013</v>
      </c>
      <c r="E143" t="s">
        <v>2012</v>
      </c>
    </row>
    <row r="144" spans="1:5">
      <c r="A144">
        <v>140</v>
      </c>
      <c r="B144" s="13">
        <v>45759</v>
      </c>
      <c r="C144" t="s">
        <v>1044</v>
      </c>
      <c r="D144" t="s">
        <v>2014</v>
      </c>
    </row>
    <row r="145" spans="1:4">
      <c r="A145">
        <v>141</v>
      </c>
      <c r="B145" s="13">
        <v>45761</v>
      </c>
      <c r="C145" t="s">
        <v>1044</v>
      </c>
      <c r="D145" t="s">
        <v>2016</v>
      </c>
    </row>
    <row r="146" spans="1:4">
      <c r="A146">
        <v>142</v>
      </c>
      <c r="B146" s="13">
        <v>45759</v>
      </c>
      <c r="C146" t="s">
        <v>2015</v>
      </c>
      <c r="D146" t="s">
        <v>2021</v>
      </c>
    </row>
    <row r="147" spans="1:4">
      <c r="A147">
        <v>143</v>
      </c>
      <c r="B147" s="13">
        <v>45761</v>
      </c>
      <c r="C147" t="s">
        <v>1216</v>
      </c>
      <c r="D147" t="s">
        <v>2024</v>
      </c>
    </row>
    <row r="148" spans="1:4">
      <c r="A148">
        <v>144</v>
      </c>
      <c r="B148" s="13">
        <v>45761</v>
      </c>
      <c r="C148" t="s">
        <v>1093</v>
      </c>
      <c r="D148" t="s">
        <v>2025</v>
      </c>
    </row>
    <row r="149" spans="1:4">
      <c r="A149">
        <v>145</v>
      </c>
      <c r="B149" s="13">
        <v>45761</v>
      </c>
      <c r="C149" t="s">
        <v>1044</v>
      </c>
      <c r="D149" t="s">
        <v>2033</v>
      </c>
    </row>
    <row r="150" spans="1:4">
      <c r="A150">
        <v>146</v>
      </c>
      <c r="B150" s="13">
        <v>45761</v>
      </c>
      <c r="C150" t="s">
        <v>1960</v>
      </c>
      <c r="D150" t="s">
        <v>2035</v>
      </c>
    </row>
    <row r="151" spans="1:4">
      <c r="A151">
        <v>147</v>
      </c>
      <c r="B151" s="13">
        <v>45761</v>
      </c>
      <c r="C151" t="s">
        <v>2036</v>
      </c>
      <c r="D151" t="s">
        <v>2038</v>
      </c>
    </row>
    <row r="152" spans="1:4">
      <c r="A152">
        <v>148</v>
      </c>
      <c r="B152" s="13">
        <v>45691</v>
      </c>
      <c r="C152" t="s">
        <v>1858</v>
      </c>
      <c r="D152" t="s">
        <v>2040</v>
      </c>
    </row>
    <row r="153" spans="1:4">
      <c r="A153">
        <v>149</v>
      </c>
      <c r="B153" s="13">
        <v>45761</v>
      </c>
      <c r="C153" t="s">
        <v>1858</v>
      </c>
      <c r="D153" t="s">
        <v>2041</v>
      </c>
    </row>
    <row r="154" spans="1:4">
      <c r="A154">
        <v>150</v>
      </c>
      <c r="B154" s="13">
        <v>45761</v>
      </c>
      <c r="C154" t="s">
        <v>2042</v>
      </c>
      <c r="D154" t="s">
        <v>2043</v>
      </c>
    </row>
    <row r="155" spans="1:4">
      <c r="A155">
        <v>151</v>
      </c>
      <c r="B155" s="13">
        <v>45761</v>
      </c>
      <c r="C155" t="s">
        <v>2045</v>
      </c>
      <c r="D155" t="s">
        <v>2046</v>
      </c>
    </row>
    <row r="156" spans="1:4">
      <c r="A156">
        <v>152</v>
      </c>
      <c r="B156" s="13">
        <v>45762</v>
      </c>
      <c r="C156" t="s">
        <v>2051</v>
      </c>
      <c r="D156" t="s">
        <v>2052</v>
      </c>
    </row>
    <row r="157" spans="1:4">
      <c r="A157">
        <v>153</v>
      </c>
      <c r="B157" s="13">
        <v>45762</v>
      </c>
      <c r="C157" t="s">
        <v>1858</v>
      </c>
      <c r="D157" t="s">
        <v>2053</v>
      </c>
    </row>
    <row r="158" spans="1:4">
      <c r="A158">
        <v>154</v>
      </c>
      <c r="B158" s="13">
        <v>45762</v>
      </c>
      <c r="C158" t="s">
        <v>1082</v>
      </c>
      <c r="D158" t="s">
        <v>2054</v>
      </c>
    </row>
    <row r="159" spans="1:4">
      <c r="A159">
        <v>155</v>
      </c>
      <c r="B159" s="13">
        <v>45762</v>
      </c>
      <c r="C159" t="s">
        <v>1082</v>
      </c>
      <c r="D159" t="s">
        <v>2055</v>
      </c>
    </row>
    <row r="160" spans="1:4">
      <c r="A160">
        <v>156</v>
      </c>
      <c r="B160" s="13">
        <v>45762</v>
      </c>
      <c r="C160" t="s">
        <v>1528</v>
      </c>
      <c r="D160" t="s">
        <v>2064</v>
      </c>
    </row>
    <row r="161" spans="1:5">
      <c r="A161">
        <v>157</v>
      </c>
      <c r="B161" s="13">
        <v>45762</v>
      </c>
      <c r="C161" t="s">
        <v>1800</v>
      </c>
      <c r="D161" t="s">
        <v>2065</v>
      </c>
    </row>
    <row r="162" spans="1:5">
      <c r="A162">
        <v>158</v>
      </c>
      <c r="B162" s="13">
        <v>45762</v>
      </c>
      <c r="C162" t="s">
        <v>1960</v>
      </c>
      <c r="D162" t="s">
        <v>2066</v>
      </c>
    </row>
    <row r="163" spans="1:5">
      <c r="A163">
        <v>159</v>
      </c>
      <c r="B163" s="13">
        <v>45763</v>
      </c>
      <c r="C163" t="s">
        <v>2068</v>
      </c>
      <c r="D163" t="s">
        <v>2072</v>
      </c>
    </row>
    <row r="164" spans="1:5">
      <c r="A164">
        <v>160</v>
      </c>
      <c r="B164" s="13">
        <v>45763</v>
      </c>
      <c r="C164" t="s">
        <v>2073</v>
      </c>
      <c r="D164" t="s">
        <v>2074</v>
      </c>
    </row>
    <row r="165" spans="1:5">
      <c r="A165">
        <v>161</v>
      </c>
      <c r="B165" s="13">
        <v>45763</v>
      </c>
      <c r="C165" t="s">
        <v>990</v>
      </c>
      <c r="D165" t="s">
        <v>2075</v>
      </c>
    </row>
    <row r="166" spans="1:5">
      <c r="A166">
        <v>162</v>
      </c>
      <c r="B166" s="13">
        <v>45763</v>
      </c>
      <c r="C166" t="s">
        <v>990</v>
      </c>
      <c r="D166" t="s">
        <v>2077</v>
      </c>
      <c r="E166" t="s">
        <v>2076</v>
      </c>
    </row>
    <row r="167" spans="1:5">
      <c r="A167">
        <v>163</v>
      </c>
      <c r="B167" s="13">
        <v>45763</v>
      </c>
      <c r="C167" t="s">
        <v>1692</v>
      </c>
      <c r="D167" t="s">
        <v>2079</v>
      </c>
      <c r="E167" t="s">
        <v>2076</v>
      </c>
    </row>
    <row r="168" spans="1:5">
      <c r="A168">
        <v>164</v>
      </c>
      <c r="B168" s="13">
        <v>45763</v>
      </c>
      <c r="C168" t="s">
        <v>1673</v>
      </c>
      <c r="D168" t="s">
        <v>2082</v>
      </c>
    </row>
    <row r="169" spans="1:5">
      <c r="A169">
        <v>165</v>
      </c>
      <c r="B169" s="13">
        <v>45764</v>
      </c>
      <c r="C169" t="s">
        <v>1485</v>
      </c>
      <c r="D169" t="s">
        <v>2099</v>
      </c>
    </row>
    <row r="170" spans="1:5">
      <c r="A170">
        <v>166</v>
      </c>
      <c r="B170" s="13">
        <v>45764</v>
      </c>
      <c r="C170" t="s">
        <v>1627</v>
      </c>
      <c r="D170" t="s">
        <v>2102</v>
      </c>
    </row>
    <row r="171" spans="1:5">
      <c r="A171">
        <v>167</v>
      </c>
      <c r="B171" s="13">
        <v>45764</v>
      </c>
      <c r="C171" t="s">
        <v>1528</v>
      </c>
      <c r="D171" t="s">
        <v>2105</v>
      </c>
      <c r="E171" t="s">
        <v>2104</v>
      </c>
    </row>
    <row r="172" spans="1:5">
      <c r="A172">
        <v>168</v>
      </c>
      <c r="B172" s="13">
        <v>45765</v>
      </c>
      <c r="C172" t="s">
        <v>1800</v>
      </c>
      <c r="D172" t="s">
        <v>2108</v>
      </c>
    </row>
    <row r="173" spans="1:5">
      <c r="A173">
        <v>169</v>
      </c>
      <c r="B173" s="13">
        <v>45765</v>
      </c>
      <c r="C173" t="s">
        <v>1858</v>
      </c>
      <c r="D173" t="s">
        <v>2110</v>
      </c>
    </row>
    <row r="174" spans="1:5">
      <c r="A174">
        <v>170</v>
      </c>
      <c r="B174" s="13">
        <v>45765</v>
      </c>
      <c r="C174" t="s">
        <v>1692</v>
      </c>
      <c r="D174" t="s">
        <v>2111</v>
      </c>
    </row>
    <row r="175" spans="1:5">
      <c r="A175">
        <v>171</v>
      </c>
      <c r="B175" s="13">
        <v>45765</v>
      </c>
      <c r="C175" t="s">
        <v>1553</v>
      </c>
      <c r="D175" t="s">
        <v>2112</v>
      </c>
    </row>
    <row r="176" spans="1:5">
      <c r="A176">
        <v>172</v>
      </c>
      <c r="B176" s="13">
        <v>45765</v>
      </c>
      <c r="C176" t="s">
        <v>1553</v>
      </c>
      <c r="D176" t="s">
        <v>2113</v>
      </c>
    </row>
    <row r="177" spans="1:5">
      <c r="A177">
        <v>173</v>
      </c>
      <c r="B177" s="13">
        <v>45768</v>
      </c>
      <c r="C177" t="s">
        <v>2114</v>
      </c>
      <c r="D177" t="s">
        <v>2115</v>
      </c>
    </row>
    <row r="178" spans="1:5">
      <c r="A178">
        <v>174</v>
      </c>
      <c r="B178" s="13">
        <v>45768</v>
      </c>
      <c r="C178" t="s">
        <v>2125</v>
      </c>
      <c r="D178" t="s">
        <v>2126</v>
      </c>
    </row>
    <row r="179" spans="1:5">
      <c r="A179">
        <v>175</v>
      </c>
      <c r="B179" s="13">
        <v>45768</v>
      </c>
      <c r="C179" t="s">
        <v>2125</v>
      </c>
      <c r="D179" t="s">
        <v>2127</v>
      </c>
    </row>
    <row r="180" spans="1:5">
      <c r="A180">
        <v>176</v>
      </c>
      <c r="B180" s="13">
        <v>45768</v>
      </c>
      <c r="C180" t="s">
        <v>1485</v>
      </c>
      <c r="D180" t="s">
        <v>2129</v>
      </c>
      <c r="E180" t="s">
        <v>2128</v>
      </c>
    </row>
    <row r="181" spans="1:5">
      <c r="A181">
        <v>177</v>
      </c>
      <c r="B181" s="13">
        <v>45768</v>
      </c>
      <c r="C181" t="s">
        <v>1673</v>
      </c>
      <c r="D181" t="s">
        <v>2130</v>
      </c>
      <c r="E181" t="s">
        <v>2128</v>
      </c>
    </row>
    <row r="182" spans="1:5">
      <c r="A182">
        <v>178</v>
      </c>
      <c r="B182" s="13">
        <v>45768</v>
      </c>
      <c r="C182" t="s">
        <v>1670</v>
      </c>
      <c r="D182" t="s">
        <v>2131</v>
      </c>
    </row>
    <row r="183" spans="1:5">
      <c r="A183">
        <v>179</v>
      </c>
      <c r="B183" s="13">
        <v>45768</v>
      </c>
      <c r="C183" t="s">
        <v>1858</v>
      </c>
      <c r="D183" t="s">
        <v>2137</v>
      </c>
    </row>
    <row r="184" spans="1:5">
      <c r="A184">
        <v>180</v>
      </c>
      <c r="B184" s="13">
        <v>45769</v>
      </c>
      <c r="C184" t="s">
        <v>1535</v>
      </c>
      <c r="D184" t="s">
        <v>2142</v>
      </c>
    </row>
    <row r="185" spans="1:5">
      <c r="A185">
        <v>181</v>
      </c>
      <c r="B185" s="13">
        <v>45770</v>
      </c>
      <c r="C185" t="s">
        <v>1692</v>
      </c>
      <c r="D185" t="s">
        <v>2144</v>
      </c>
    </row>
    <row r="186" spans="1:5">
      <c r="A186">
        <v>182</v>
      </c>
      <c r="B186" s="13">
        <v>45770</v>
      </c>
      <c r="C186" t="s">
        <v>2145</v>
      </c>
      <c r="D186" t="s">
        <v>2148</v>
      </c>
    </row>
    <row r="187" spans="1:5">
      <c r="A187">
        <v>183</v>
      </c>
      <c r="B187" s="13">
        <v>45770</v>
      </c>
      <c r="C187" t="s">
        <v>2145</v>
      </c>
      <c r="D187" t="s">
        <v>2151</v>
      </c>
    </row>
    <row r="188" spans="1:5">
      <c r="A188">
        <v>184</v>
      </c>
      <c r="B188" s="13">
        <v>45771</v>
      </c>
      <c r="C188" t="s">
        <v>1642</v>
      </c>
      <c r="D188" t="s">
        <v>2153</v>
      </c>
    </row>
    <row r="189" spans="1:5">
      <c r="A189">
        <v>185</v>
      </c>
      <c r="B189" s="13">
        <v>45771</v>
      </c>
      <c r="C189" t="s">
        <v>1530</v>
      </c>
      <c r="D189" t="s">
        <v>2156</v>
      </c>
    </row>
    <row r="190" spans="1:5">
      <c r="A190">
        <v>186</v>
      </c>
      <c r="B190" s="13">
        <v>45772</v>
      </c>
      <c r="C190" t="s">
        <v>1475</v>
      </c>
      <c r="D190" t="s">
        <v>2161</v>
      </c>
    </row>
    <row r="191" spans="1:5">
      <c r="A191">
        <v>187</v>
      </c>
      <c r="B191" s="13">
        <v>45772</v>
      </c>
      <c r="C191" t="s">
        <v>2162</v>
      </c>
      <c r="D191" t="s">
        <v>2164</v>
      </c>
    </row>
    <row r="192" spans="1:5">
      <c r="A192">
        <v>188</v>
      </c>
      <c r="B192" s="13">
        <v>45772</v>
      </c>
      <c r="C192" t="s">
        <v>2165</v>
      </c>
      <c r="D192" t="s">
        <v>2167</v>
      </c>
    </row>
    <row r="193" spans="1:4">
      <c r="A193">
        <v>189</v>
      </c>
      <c r="B193" s="13">
        <v>45772</v>
      </c>
      <c r="C193" t="s">
        <v>1940</v>
      </c>
      <c r="D193" t="s">
        <v>2168</v>
      </c>
    </row>
    <row r="194" spans="1:4">
      <c r="A194">
        <v>190</v>
      </c>
      <c r="B194" s="13">
        <v>45772</v>
      </c>
      <c r="C194" t="s">
        <v>1940</v>
      </c>
      <c r="D194" t="s">
        <v>2170</v>
      </c>
    </row>
    <row r="195" spans="1:4">
      <c r="A195">
        <v>191</v>
      </c>
      <c r="B195" s="13">
        <v>45772</v>
      </c>
      <c r="C195" t="s">
        <v>1530</v>
      </c>
      <c r="D195" t="s">
        <v>2172</v>
      </c>
    </row>
    <row r="196" spans="1:4">
      <c r="A196">
        <v>192</v>
      </c>
      <c r="B196" s="13">
        <v>45772</v>
      </c>
      <c r="C196" t="s">
        <v>1960</v>
      </c>
      <c r="D196" t="s">
        <v>2173</v>
      </c>
    </row>
    <row r="197" spans="1:4">
      <c r="A197">
        <v>193</v>
      </c>
      <c r="B197" s="13">
        <v>45775</v>
      </c>
      <c r="C197" t="s">
        <v>1607</v>
      </c>
      <c r="D197" t="s">
        <v>2175</v>
      </c>
    </row>
    <row r="198" spans="1:4">
      <c r="A198">
        <v>194</v>
      </c>
      <c r="B198" s="13">
        <v>45775</v>
      </c>
      <c r="C198" t="s">
        <v>1530</v>
      </c>
      <c r="D198" t="s">
        <v>2176</v>
      </c>
    </row>
    <row r="199" spans="1:4">
      <c r="A199">
        <v>195</v>
      </c>
      <c r="B199" s="13">
        <v>45775</v>
      </c>
      <c r="C199" t="s">
        <v>1216</v>
      </c>
      <c r="D199" t="s">
        <v>2177</v>
      </c>
    </row>
    <row r="200" spans="1:4">
      <c r="A200">
        <v>196</v>
      </c>
      <c r="B200" s="13">
        <v>45775</v>
      </c>
      <c r="C200" t="s">
        <v>1093</v>
      </c>
      <c r="D200" t="s">
        <v>2179</v>
      </c>
    </row>
    <row r="201" spans="1:4">
      <c r="A201">
        <v>197</v>
      </c>
      <c r="B201" s="13">
        <v>45775</v>
      </c>
      <c r="C201" t="s">
        <v>1618</v>
      </c>
      <c r="D201" t="s">
        <v>2181</v>
      </c>
    </row>
    <row r="202" spans="1:4">
      <c r="A202">
        <v>198</v>
      </c>
      <c r="B202" s="13">
        <v>45775</v>
      </c>
      <c r="C202" t="s">
        <v>2165</v>
      </c>
      <c r="D202" t="s">
        <v>2183</v>
      </c>
    </row>
    <row r="203" spans="1:4">
      <c r="A203">
        <v>199</v>
      </c>
      <c r="B203" s="13">
        <v>45776</v>
      </c>
      <c r="C203" t="s">
        <v>1627</v>
      </c>
      <c r="D203" t="s">
        <v>2197</v>
      </c>
    </row>
    <row r="204" spans="1:4">
      <c r="A204">
        <v>200</v>
      </c>
      <c r="B204" s="13">
        <v>45776</v>
      </c>
      <c r="C204" t="s">
        <v>2201</v>
      </c>
      <c r="D204" t="s">
        <v>2202</v>
      </c>
    </row>
    <row r="205" spans="1:4">
      <c r="A205">
        <v>201</v>
      </c>
      <c r="B205" s="13">
        <v>45776</v>
      </c>
      <c r="C205" t="s">
        <v>1858</v>
      </c>
      <c r="D205" t="s">
        <v>2207</v>
      </c>
    </row>
    <row r="206" spans="1:4">
      <c r="A206">
        <v>202</v>
      </c>
      <c r="B206" s="13">
        <v>45776</v>
      </c>
      <c r="C206" t="s">
        <v>2210</v>
      </c>
      <c r="D206" t="s">
        <v>2211</v>
      </c>
    </row>
    <row r="207" spans="1:4">
      <c r="A207">
        <v>203</v>
      </c>
      <c r="B207" s="13">
        <v>45776</v>
      </c>
      <c r="C207" t="s">
        <v>2165</v>
      </c>
      <c r="D207" t="s">
        <v>2212</v>
      </c>
    </row>
    <row r="208" spans="1:4">
      <c r="A208">
        <v>204</v>
      </c>
      <c r="B208" s="13">
        <v>45776</v>
      </c>
      <c r="C208" t="s">
        <v>1885</v>
      </c>
      <c r="D208" t="s">
        <v>2214</v>
      </c>
    </row>
    <row r="209" spans="1:4">
      <c r="A209">
        <v>205</v>
      </c>
      <c r="B209" s="13">
        <v>45776</v>
      </c>
      <c r="C209" t="s">
        <v>2165</v>
      </c>
      <c r="D209" t="s">
        <v>2216</v>
      </c>
    </row>
    <row r="210" spans="1:4">
      <c r="A210">
        <v>206</v>
      </c>
      <c r="B210" s="13">
        <v>45777</v>
      </c>
      <c r="C210" t="s">
        <v>1027</v>
      </c>
      <c r="D210" t="s">
        <v>2217</v>
      </c>
    </row>
    <row r="211" spans="1:4">
      <c r="A211">
        <v>207</v>
      </c>
      <c r="B211" s="13">
        <v>45777</v>
      </c>
      <c r="C211" t="s">
        <v>1530</v>
      </c>
      <c r="D211" t="s">
        <v>2219</v>
      </c>
    </row>
    <row r="212" spans="1:4">
      <c r="A212">
        <v>208</v>
      </c>
      <c r="B212" s="13">
        <v>45777</v>
      </c>
      <c r="C212" t="s">
        <v>2220</v>
      </c>
      <c r="D212" t="s">
        <v>2224</v>
      </c>
    </row>
    <row r="213" spans="1:4">
      <c r="A213">
        <v>209</v>
      </c>
      <c r="B213" s="13">
        <v>45777</v>
      </c>
      <c r="C213" t="s">
        <v>2225</v>
      </c>
      <c r="D213" t="s">
        <v>2228</v>
      </c>
    </row>
    <row r="214" spans="1:4">
      <c r="A214">
        <v>210</v>
      </c>
      <c r="B214" s="13">
        <v>45777</v>
      </c>
      <c r="C214" t="s">
        <v>1082</v>
      </c>
      <c r="D214" t="s">
        <v>2230</v>
      </c>
    </row>
    <row r="215" spans="1:4">
      <c r="A215">
        <v>211</v>
      </c>
      <c r="B215" s="13">
        <v>45777</v>
      </c>
      <c r="C215" t="s">
        <v>1670</v>
      </c>
      <c r="D215" t="s">
        <v>2231</v>
      </c>
    </row>
    <row r="216" spans="1:4">
      <c r="A216">
        <v>212</v>
      </c>
      <c r="B216" s="13">
        <v>45777</v>
      </c>
      <c r="C216" t="s">
        <v>2232</v>
      </c>
      <c r="D216" t="s">
        <v>2236</v>
      </c>
    </row>
    <row r="217" spans="1:4">
      <c r="A217">
        <v>213</v>
      </c>
      <c r="B217" s="13">
        <v>45777</v>
      </c>
      <c r="C217" t="s">
        <v>1642</v>
      </c>
      <c r="D217" t="s">
        <v>2237</v>
      </c>
    </row>
    <row r="218" spans="1:4">
      <c r="A218">
        <v>214</v>
      </c>
      <c r="B218" s="13">
        <v>45775</v>
      </c>
      <c r="C218" t="s">
        <v>2165</v>
      </c>
      <c r="D218" t="s">
        <v>2238</v>
      </c>
    </row>
    <row r="219" spans="1:4">
      <c r="A219">
        <v>215</v>
      </c>
      <c r="B219" s="13">
        <v>45778</v>
      </c>
      <c r="C219" t="s">
        <v>1673</v>
      </c>
      <c r="D219" t="s">
        <v>2253</v>
      </c>
    </row>
    <row r="220" spans="1:4">
      <c r="A220">
        <v>216</v>
      </c>
      <c r="B220" s="13">
        <v>45777</v>
      </c>
      <c r="C220" t="s">
        <v>1858</v>
      </c>
      <c r="D220" t="s">
        <v>2255</v>
      </c>
    </row>
    <row r="221" spans="1:4">
      <c r="A221">
        <v>217</v>
      </c>
      <c r="B221" s="13">
        <v>45779</v>
      </c>
      <c r="C221" t="s">
        <v>1673</v>
      </c>
      <c r="D221" t="s">
        <v>2256</v>
      </c>
    </row>
    <row r="222" spans="1:4">
      <c r="A222">
        <v>218</v>
      </c>
      <c r="B222" s="13">
        <v>45779</v>
      </c>
      <c r="C222" t="s">
        <v>2162</v>
      </c>
      <c r="D222" t="s">
        <v>2257</v>
      </c>
    </row>
    <row r="223" spans="1:4">
      <c r="A223">
        <v>219</v>
      </c>
      <c r="B223" s="13">
        <v>45779</v>
      </c>
      <c r="C223" t="s">
        <v>1485</v>
      </c>
      <c r="D223" t="s">
        <v>2262</v>
      </c>
    </row>
    <row r="224" spans="1:4">
      <c r="A224">
        <v>220</v>
      </c>
      <c r="B224" s="13">
        <v>45779</v>
      </c>
      <c r="C224" t="s">
        <v>1485</v>
      </c>
      <c r="D224" t="s">
        <v>2263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6" sqref="I6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133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1729</v>
      </c>
      <c r="D3" t="s">
        <v>1730</v>
      </c>
      <c r="F3" t="s">
        <v>1731</v>
      </c>
      <c r="G3" t="s">
        <v>1732</v>
      </c>
      <c r="H3" t="s">
        <v>1733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>
      <c r="A4">
        <v>3</v>
      </c>
      <c r="B4" t="s">
        <v>1354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1355</v>
      </c>
      <c r="C5" t="s">
        <v>1124</v>
      </c>
      <c r="F5" t="s">
        <v>1125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1356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1371</v>
      </c>
      <c r="C9" t="s">
        <v>1136</v>
      </c>
      <c r="F9" t="s">
        <v>1137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1358</v>
      </c>
      <c r="C10" t="s">
        <v>1158</v>
      </c>
      <c r="F10" t="s">
        <v>1159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1941</v>
      </c>
      <c r="F11" t="s">
        <v>1360</v>
      </c>
      <c r="G11" t="s">
        <v>1935</v>
      </c>
      <c r="H11" t="s">
        <v>1942</v>
      </c>
      <c r="I11" s="229">
        <f>SUMIF(주문_리스트!C:C,거래처!B11,주문_리스트!K:K)+SUMIF(주문_리스트!C:C,거래처!B11,주문_리스트!L:L)</f>
        <v>1748000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29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1362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1364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15106000.1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1373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1374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1376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2083</v>
      </c>
      <c r="C30" t="s">
        <v>2084</v>
      </c>
      <c r="F30" t="s">
        <v>2085</v>
      </c>
      <c r="G30" t="s">
        <v>2078</v>
      </c>
      <c r="H30" t="s">
        <v>2086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1378</v>
      </c>
      <c r="C32" t="s">
        <v>1848</v>
      </c>
      <c r="F32" t="s">
        <v>1849</v>
      </c>
      <c r="G32" t="s">
        <v>972</v>
      </c>
      <c r="H32" t="s">
        <v>1850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1379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1878000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29">
        <f>SUMIF(주문_리스트!C:C,거래처!B39,주문_리스트!K:K)+SUMIF(주문_리스트!C:C,거래처!B39,주문_리스트!L:L)</f>
        <v>1599999.9</v>
      </c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1384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1388</v>
      </c>
      <c r="C45" t="s">
        <v>1138</v>
      </c>
      <c r="F45" t="s">
        <v>1139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1390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29">
        <f>SUMIF(주문_리스트!C:C,거래처!B51,주문_리스트!K:K)+SUMIF(주문_리스트!C:C,거래처!B51,주문_리스트!L:L)-1500000</f>
        <v>650000</v>
      </c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2039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1217</v>
      </c>
      <c r="C55" t="s">
        <v>1937</v>
      </c>
      <c r="F55" t="s">
        <v>1938</v>
      </c>
      <c r="G55" t="s">
        <v>1935</v>
      </c>
      <c r="H55" t="s">
        <v>1939</v>
      </c>
      <c r="I55" s="229">
        <f>SUMIF(주문_리스트!C:C,거래처!B55,주문_리스트!K:K)+SUMIF(주문_리스트!C:C,거래처!B55,주문_리스트!L:L)-4015000</f>
        <v>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1258</v>
      </c>
      <c r="C67" t="s">
        <v>1259</v>
      </c>
      <c r="F67" t="s">
        <v>1260</v>
      </c>
      <c r="G67" t="s">
        <v>2233</v>
      </c>
      <c r="H67" t="s">
        <v>2234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1407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1408</v>
      </c>
      <c r="C71" t="s">
        <v>1120</v>
      </c>
      <c r="F71" t="s">
        <v>1121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1409</v>
      </c>
      <c r="C72" t="s">
        <v>1140</v>
      </c>
      <c r="F72" t="s">
        <v>1141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1574</v>
      </c>
      <c r="C74" t="s">
        <v>1575</v>
      </c>
      <c r="F74" t="s">
        <v>2159</v>
      </c>
      <c r="G74" t="s">
        <v>972</v>
      </c>
      <c r="H74" t="s">
        <v>1266</v>
      </c>
      <c r="I74" s="229">
        <f>SUMIF(주문_리스트!C:C,거래처!B74,주문_리스트!K:K)+SUMIF(주문_리스트!C:C,거래처!B74,주문_리스트!L:L)-3100000+1500000</f>
        <v>1000000</v>
      </c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1411</v>
      </c>
      <c r="C76" t="s">
        <v>1010</v>
      </c>
      <c r="F76" t="s">
        <v>1412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29">
        <f>SUMIF(주문_리스트!C:C,거래처!B77,주문_리스트!K:K)+SUMIF(주문_리스트!C:C,거래처!B77,주문_리스트!L:L)-8677000</f>
        <v>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5322700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1418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1419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1423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2147</v>
      </c>
      <c r="F89" t="s">
        <v>2146</v>
      </c>
      <c r="G89" t="s">
        <v>972</v>
      </c>
      <c r="H89" t="s">
        <v>2152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1426</v>
      </c>
      <c r="C90" t="s">
        <v>2087</v>
      </c>
      <c r="F90" t="s">
        <v>2088</v>
      </c>
      <c r="G90" t="s">
        <v>972</v>
      </c>
      <c r="H90" t="s">
        <v>2089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1427</v>
      </c>
      <c r="C91" t="s">
        <v>1152</v>
      </c>
      <c r="F91" t="s">
        <v>1153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1429</v>
      </c>
      <c r="C93" t="s">
        <v>1995</v>
      </c>
      <c r="D93" t="s">
        <v>1996</v>
      </c>
      <c r="F93" t="s">
        <v>1997</v>
      </c>
      <c r="G93" t="s">
        <v>1998</v>
      </c>
      <c r="H93" t="s">
        <v>1999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1430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1431</v>
      </c>
      <c r="C96" t="s">
        <v>1964</v>
      </c>
      <c r="F96" t="s">
        <v>1965</v>
      </c>
      <c r="G96" t="s">
        <v>972</v>
      </c>
      <c r="H96" t="s">
        <v>1966</v>
      </c>
      <c r="I96" s="229">
        <f>SUMIF(주문_리스트!C:C,거래처!B96,주문_리스트!K:K)+SUMIF(주문_리스트!C:C,거래처!B96,주문_리스트!L:L)-715000</f>
        <v>0</v>
      </c>
    </row>
    <row r="97" spans="1:9">
      <c r="A97">
        <v>97</v>
      </c>
      <c r="B97" t="s">
        <v>1432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9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9">
      <c r="A99">
        <v>99</v>
      </c>
      <c r="B99" t="s">
        <v>1434</v>
      </c>
      <c r="C99" t="s">
        <v>2061</v>
      </c>
      <c r="F99" t="s">
        <v>2062</v>
      </c>
      <c r="G99" t="s">
        <v>972</v>
      </c>
      <c r="H99" t="s">
        <v>2063</v>
      </c>
      <c r="I99" s="229">
        <f>SUMIF(주문_리스트!C:C,거래처!B99,주문_리스트!K:K)+SUMIF(주문_리스트!C:C,거래처!B99,주문_리스트!L:L)-650000</f>
        <v>0</v>
      </c>
    </row>
    <row r="100" spans="1:9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9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9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9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9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9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9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9">
      <c r="A107">
        <v>107</v>
      </c>
      <c r="B107" t="s">
        <v>1147</v>
      </c>
      <c r="C107" t="s">
        <v>1148</v>
      </c>
      <c r="F107" t="s">
        <v>1149</v>
      </c>
      <c r="I107" s="229">
        <f>SUMIF(주문_리스트!C:C,거래처!B107,주문_리스트!K:K)+SUMIF(주문_리스트!C:C,거래처!B107,주문_리스트!L:L)</f>
        <v>0</v>
      </c>
    </row>
    <row r="108" spans="1:9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9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9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9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100000</v>
      </c>
    </row>
    <row r="112" spans="1:9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1932</v>
      </c>
      <c r="C114" t="s">
        <v>1933</v>
      </c>
      <c r="F114" t="s">
        <v>1934</v>
      </c>
      <c r="G114" t="s">
        <v>1935</v>
      </c>
      <c r="H114" t="s">
        <v>1936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1785</v>
      </c>
      <c r="C125" t="s">
        <v>1786</v>
      </c>
      <c r="F125" t="s">
        <v>1787</v>
      </c>
      <c r="G125" t="s">
        <v>1251</v>
      </c>
      <c r="H125" t="s">
        <v>1787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1800</v>
      </c>
      <c r="C126" t="s">
        <v>1801</v>
      </c>
      <c r="F126" t="s">
        <v>1802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2001</v>
      </c>
      <c r="C127" t="s">
        <v>2002</v>
      </c>
      <c r="F127" t="s">
        <v>2003</v>
      </c>
      <c r="G127" t="s">
        <v>972</v>
      </c>
      <c r="H127" t="s">
        <v>2004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2068</v>
      </c>
      <c r="C128" t="s">
        <v>2069</v>
      </c>
      <c r="F128" t="s">
        <v>2070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1:10">
      <c r="A129">
        <v>129</v>
      </c>
      <c r="B129" t="s">
        <v>2203</v>
      </c>
      <c r="C129" t="s">
        <v>2204</v>
      </c>
      <c r="F129" t="s">
        <v>2205</v>
      </c>
      <c r="G129" t="s">
        <v>972</v>
      </c>
      <c r="H129" t="s">
        <v>2206</v>
      </c>
      <c r="I129" s="229">
        <f>SUMIF(주문_리스트!C:C,거래처!B129,주문_리스트!K:K)+SUMIF(주문_리스트!C:C,거래처!B129,주문_리스트!L:L)</f>
        <v>0</v>
      </c>
    </row>
    <row r="130" spans="1:10">
      <c r="A130">
        <v>130</v>
      </c>
      <c r="B130" t="s">
        <v>2265</v>
      </c>
      <c r="C130" t="s">
        <v>2266</v>
      </c>
      <c r="F130" t="s">
        <v>2267</v>
      </c>
      <c r="G130" t="s">
        <v>972</v>
      </c>
      <c r="H130" t="s">
        <v>2089</v>
      </c>
      <c r="I130" s="229">
        <f>SUMIF(주문_리스트!C:C,거래처!B130,주문_리스트!K:K)+SUMIF(주문_리스트!C:C,거래처!B130,주문_리스트!L:L)</f>
        <v>0</v>
      </c>
    </row>
    <row r="131" spans="1:10">
      <c r="A131">
        <v>131</v>
      </c>
      <c r="B131" t="s">
        <v>2220</v>
      </c>
      <c r="C131" t="s">
        <v>2221</v>
      </c>
      <c r="F131" t="s">
        <v>2222</v>
      </c>
      <c r="I131" s="229">
        <f>SUMIF(주문_리스트!C:C,거래처!B131,주문_리스트!K:K)+SUMIF(주문_리스트!C:C,거래처!B131,주문_리스트!L:L)</f>
        <v>0</v>
      </c>
      <c r="J131" s="52">
        <f>SUM(I11:I131)</f>
        <v>34847699.599999994</v>
      </c>
    </row>
    <row r="132" spans="1:10">
      <c r="A132">
        <v>132</v>
      </c>
      <c r="B132" t="s">
        <v>2225</v>
      </c>
      <c r="C132" t="s">
        <v>2226</v>
      </c>
      <c r="F132" t="s">
        <v>2227</v>
      </c>
      <c r="I132" s="229">
        <f>SUMIF(주문_리스트!C:C,거래처!B132,주문_리스트!K:K)+SUMIF(주문_리스트!C:C,거래처!B132,주문_리스트!L:L)</f>
        <v>0</v>
      </c>
    </row>
    <row r="133" spans="1:10">
      <c r="I133" s="229">
        <f>SUMIF(주문_리스트!C:C,거래처!B133,주문_리스트!K:K)+SUMIF(주문_리스트!C:C,거래처!B133,주문_리스트!L:L)</f>
        <v>0</v>
      </c>
    </row>
    <row r="134" spans="1:10">
      <c r="I134" s="229">
        <f>SUMIF(주문_리스트!C:C,거래처!B134,주문_리스트!K:K)+SUMIF(주문_리스트!C:C,거래처!B134,주문_리스트!L:L)</f>
        <v>0</v>
      </c>
    </row>
    <row r="135" spans="1:10">
      <c r="I135" s="229">
        <f>SUMIF(주문_리스트!C:C,거래처!B135,주문_리스트!K:K)+SUMIF(주문_리스트!C:C,거래처!B135,주문_리스트!L:L)</f>
        <v>0</v>
      </c>
    </row>
    <row r="136" spans="1:10">
      <c r="I136" s="229">
        <f>SUMIF(주문_리스트!C:C,거래처!B136,주문_리스트!K:K)+SUMIF(주문_리스트!C:C,거래처!B136,주문_리스트!L:L)</f>
        <v>0</v>
      </c>
    </row>
    <row r="137" spans="1:10">
      <c r="I137" s="229">
        <f>SUMIF(주문_리스트!C:C,거래처!B137,주문_리스트!K:K)+SUMIF(주문_리스트!C:C,거래처!B137,주문_리스트!L:L)</f>
        <v>0</v>
      </c>
    </row>
    <row r="138" spans="1:10">
      <c r="I138" s="229">
        <f>SUMIF(주문_리스트!C:C,거래처!B138,주문_리스트!K:K)+SUMIF(주문_리스트!C:C,거래처!B138,주문_리스트!L:L)</f>
        <v>0</v>
      </c>
    </row>
    <row r="139" spans="1:10">
      <c r="I139" s="229">
        <f>SUMIF(주문_리스트!C:C,거래처!B139,주문_리스트!K:K)+SUMIF(주문_리스트!C:C,거래처!B139,주문_리스트!L:L)</f>
        <v>0</v>
      </c>
    </row>
    <row r="140" spans="1:10">
      <c r="I140" s="229">
        <f>SUMIF(주문_리스트!C:C,거래처!B140,주문_리스트!K:K)+SUMIF(주문_리스트!C:C,거래처!B140,주문_리스트!L:L)</f>
        <v>0</v>
      </c>
    </row>
    <row r="141" spans="1:10">
      <c r="I141" s="229">
        <f>SUMIF(주문_리스트!C:C,거래처!B141,주문_리스트!K:K)+SUMIF(주문_리스트!C:C,거래처!B141,주문_리스트!L:L)</f>
        <v>0</v>
      </c>
    </row>
    <row r="142" spans="1:10">
      <c r="I142" s="229">
        <f>SUMIF(주문_리스트!C:C,거래처!B142,주문_리스트!K:K)+SUMIF(주문_리스트!C:C,거래처!B142,주문_리스트!L:L)</f>
        <v>0</v>
      </c>
    </row>
    <row r="143" spans="1:10">
      <c r="I143" s="229">
        <f>SUMIF(주문_리스트!C:C,거래처!B143,주문_리스트!K:K)+SUMIF(주문_리스트!C:C,거래처!B143,주문_리스트!L:L)</f>
        <v>0</v>
      </c>
    </row>
    <row r="144" spans="1:10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  <row r="233" spans="9:9">
      <c r="I233" s="229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405" t="s">
        <v>1184</v>
      </c>
      <c r="L1" s="405"/>
      <c r="M1" s="405"/>
      <c r="N1" s="405" t="s">
        <v>1185</v>
      </c>
      <c r="O1" s="405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9"/>
  <sheetViews>
    <sheetView workbookViewId="0">
      <pane xSplit="1" ySplit="1" topLeftCell="B305" activePane="bottomRight" state="frozen"/>
      <selection pane="topRight" activeCell="B1" sqref="B1"/>
      <selection pane="bottomLeft" activeCell="A2" sqref="A2"/>
      <selection pane="bottomRight" activeCell="E326" sqref="E326:E331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1180</v>
      </c>
      <c r="J1" s="105" t="s">
        <v>1284</v>
      </c>
      <c r="K1" s="230" t="s">
        <v>66</v>
      </c>
      <c r="L1" s="230" t="s">
        <v>1799</v>
      </c>
      <c r="M1" s="119">
        <v>318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1530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1216</v>
      </c>
      <c r="E15" s="49" t="s">
        <v>1218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1216</v>
      </c>
      <c r="E17" s="49" t="s">
        <v>1212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1535</v>
      </c>
      <c r="E18" s="49" t="s">
        <v>1219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1485</v>
      </c>
      <c r="E19" s="49" t="s">
        <v>1208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1538</v>
      </c>
      <c r="E20" s="49" t="s">
        <v>1220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1540</v>
      </c>
      <c r="D21" s="136"/>
      <c r="E21" s="52" t="s">
        <v>1208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1542</v>
      </c>
      <c r="E22" s="49" t="s">
        <v>1223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1544</v>
      </c>
      <c r="E23" s="49" t="s">
        <v>1199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1485</v>
      </c>
      <c r="E25" s="49" t="s">
        <v>1206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1530</v>
      </c>
      <c r="E26" s="49" t="s">
        <v>1201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1093</v>
      </c>
      <c r="E27" s="49" t="s">
        <v>1200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1131</v>
      </c>
      <c r="E28" s="49" t="s">
        <v>1199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1485</v>
      </c>
      <c r="E29" s="49" t="s">
        <v>1208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1553</v>
      </c>
      <c r="E32" t="s">
        <v>1232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1553</v>
      </c>
      <c r="E33" t="s">
        <v>1232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1553</v>
      </c>
      <c r="E34" t="s">
        <v>1233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1553</v>
      </c>
      <c r="E35" t="s">
        <v>1234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1555</v>
      </c>
      <c r="E37" t="s">
        <v>1556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1485</v>
      </c>
      <c r="E40" t="s">
        <v>1561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1485</v>
      </c>
      <c r="E41" t="s">
        <v>1562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1243</v>
      </c>
      <c r="E42" t="s">
        <v>1208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1565</v>
      </c>
      <c r="E43" t="s">
        <v>1566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1052</v>
      </c>
      <c r="E44" t="s">
        <v>1568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1216</v>
      </c>
      <c r="E45" t="s">
        <v>1568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1571</v>
      </c>
      <c r="E46" t="s">
        <v>1572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1082</v>
      </c>
      <c r="E47" t="s">
        <v>1576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1555</v>
      </c>
      <c r="E48" t="s">
        <v>1578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1580</v>
      </c>
      <c r="E50" t="s">
        <v>1582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1485</v>
      </c>
      <c r="E53" t="s">
        <v>1587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1093</v>
      </c>
      <c r="E54" t="s">
        <v>1589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1459</v>
      </c>
      <c r="E55" t="s">
        <v>1591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1459</v>
      </c>
      <c r="E56" t="s">
        <v>1592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1530</v>
      </c>
      <c r="E57" t="s">
        <v>1594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1530</v>
      </c>
      <c r="E58" t="s">
        <v>1595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1530</v>
      </c>
      <c r="E59" t="s">
        <v>1596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1303</v>
      </c>
      <c r="E62" t="s">
        <v>1589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1601</v>
      </c>
      <c r="E63" t="s">
        <v>1208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1603</v>
      </c>
      <c r="E64" t="s">
        <v>1604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1603</v>
      </c>
      <c r="E65" t="s">
        <v>1605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1607</v>
      </c>
      <c r="E66" t="s">
        <v>1610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1530</v>
      </c>
      <c r="E68" t="s">
        <v>1494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1386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1453</v>
      </c>
      <c r="E71" t="s">
        <v>1224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1027</v>
      </c>
      <c r="E73" t="s">
        <v>1219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1535</v>
      </c>
      <c r="E75" t="s">
        <v>1621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1044</v>
      </c>
      <c r="E77" t="s">
        <v>1624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1530</v>
      </c>
      <c r="E78" t="s">
        <v>1201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1530</v>
      </c>
      <c r="E79" t="s">
        <v>1201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1627</v>
      </c>
      <c r="E80" t="s">
        <v>1628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1044</v>
      </c>
      <c r="E83" t="s">
        <v>1582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1479</v>
      </c>
      <c r="E85" t="s">
        <v>1208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1027</v>
      </c>
      <c r="E86" t="s">
        <v>1637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1639</v>
      </c>
      <c r="E88" t="s">
        <v>1582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1642</v>
      </c>
      <c r="E89" t="s">
        <v>1643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1627</v>
      </c>
      <c r="E93" t="s">
        <v>1206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991</v>
      </c>
      <c r="E96" t="s">
        <v>1668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1670</v>
      </c>
      <c r="E97" t="s">
        <v>1671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1670</v>
      </c>
      <c r="E98" t="s">
        <v>1605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1673</v>
      </c>
      <c r="E99" t="s">
        <v>1674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1673</v>
      </c>
      <c r="E100" t="s">
        <v>1896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1679</v>
      </c>
      <c r="E103" t="s">
        <v>1680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1679</v>
      </c>
      <c r="E104" t="s">
        <v>1682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1679</v>
      </c>
      <c r="E105" t="s">
        <v>1681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1679</v>
      </c>
      <c r="E106" t="s">
        <v>1683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1553</v>
      </c>
      <c r="E108" t="s">
        <v>1686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1001</v>
      </c>
      <c r="E110" t="s">
        <v>1582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1001</v>
      </c>
      <c r="E111" t="s">
        <v>1161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1001</v>
      </c>
      <c r="E112" t="s">
        <v>1235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1692</v>
      </c>
      <c r="E114" t="s">
        <v>1224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1538</v>
      </c>
      <c r="E115" t="s">
        <v>1218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1538</v>
      </c>
      <c r="E118" t="s">
        <v>1694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1696</v>
      </c>
      <c r="E119" t="s">
        <v>1697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1697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1700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1670</v>
      </c>
      <c r="D122" s="225">
        <v>415072909</v>
      </c>
      <c r="E122" t="s">
        <v>1723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1670</v>
      </c>
      <c r="D123" s="225" t="s">
        <v>1724</v>
      </c>
      <c r="E123" t="s">
        <v>1725</v>
      </c>
      <c r="F123" t="s">
        <v>1724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1670</v>
      </c>
      <c r="D124" s="225">
        <v>415072909</v>
      </c>
      <c r="E124" t="s">
        <v>1723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1670</v>
      </c>
      <c r="D125" s="225" t="s">
        <v>1724</v>
      </c>
      <c r="E125" t="s">
        <v>1725</v>
      </c>
      <c r="F125" t="s">
        <v>1724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1670</v>
      </c>
      <c r="E126" t="s">
        <v>1727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1535</v>
      </c>
      <c r="E127" t="s">
        <v>1752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1627</v>
      </c>
      <c r="E129" t="s">
        <v>1582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1627</v>
      </c>
      <c r="E130" t="s">
        <v>1755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1485</v>
      </c>
      <c r="D131" s="225" t="s">
        <v>1271</v>
      </c>
      <c r="E131" t="s">
        <v>1763</v>
      </c>
      <c r="F131" t="s">
        <v>1271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1044</v>
      </c>
      <c r="D132" s="225" t="s">
        <v>1272</v>
      </c>
      <c r="E132" t="s">
        <v>1765</v>
      </c>
      <c r="F132" t="s">
        <v>1272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1044</v>
      </c>
      <c r="E133" t="s">
        <v>1668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1785</v>
      </c>
      <c r="E134" t="s">
        <v>1788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1790</v>
      </c>
      <c r="E135" t="s">
        <v>1791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1627</v>
      </c>
      <c r="E136" t="s">
        <v>1793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1535</v>
      </c>
      <c r="E137" t="s">
        <v>1795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1800</v>
      </c>
      <c r="E138" t="s">
        <v>1803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1805</v>
      </c>
      <c r="E139" t="s">
        <v>1208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1530</v>
      </c>
      <c r="L140" s="229">
        <v>-220000</v>
      </c>
    </row>
    <row r="141" spans="1:12">
      <c r="A141" s="49">
        <v>140</v>
      </c>
      <c r="B141" s="13">
        <v>45751</v>
      </c>
      <c r="C141" t="s">
        <v>1530</v>
      </c>
      <c r="E141" t="s">
        <v>1819</v>
      </c>
      <c r="L141" s="229">
        <v>-1600000</v>
      </c>
    </row>
    <row r="142" spans="1:12">
      <c r="A142" s="49">
        <v>141</v>
      </c>
      <c r="B142" s="13">
        <v>45750</v>
      </c>
      <c r="C142" t="s">
        <v>1530</v>
      </c>
      <c r="E142" t="s">
        <v>1820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1530</v>
      </c>
      <c r="E143" t="s">
        <v>1823</v>
      </c>
      <c r="L143" s="229">
        <v>-100000</v>
      </c>
    </row>
    <row r="144" spans="1:12">
      <c r="A144" s="49">
        <v>143</v>
      </c>
      <c r="B144" s="13">
        <v>45751</v>
      </c>
      <c r="C144" t="s">
        <v>1530</v>
      </c>
      <c r="E144" t="s">
        <v>1824</v>
      </c>
      <c r="L144" s="229">
        <v>-300000</v>
      </c>
    </row>
    <row r="145" spans="1:12">
      <c r="A145" s="49">
        <v>144</v>
      </c>
      <c r="B145" s="13">
        <v>45751</v>
      </c>
      <c r="C145" t="s">
        <v>1530</v>
      </c>
      <c r="E145" t="s">
        <v>1825</v>
      </c>
      <c r="L145" s="229">
        <v>-200000</v>
      </c>
    </row>
    <row r="146" spans="1:12">
      <c r="A146" s="49">
        <v>145</v>
      </c>
      <c r="B146" s="13">
        <v>45757</v>
      </c>
      <c r="C146" t="s">
        <v>1989</v>
      </c>
      <c r="E146" t="s">
        <v>1987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1555</v>
      </c>
      <c r="E147" t="s">
        <v>1830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1858</v>
      </c>
      <c r="D148" s="225">
        <v>2800802</v>
      </c>
      <c r="E148" t="s">
        <v>1853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1858</v>
      </c>
      <c r="D149" s="225" t="s">
        <v>1851</v>
      </c>
      <c r="E149" t="s">
        <v>1852</v>
      </c>
      <c r="F149" t="s">
        <v>1851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1858</v>
      </c>
      <c r="D150" s="225">
        <v>7252703114</v>
      </c>
      <c r="E150" t="s">
        <v>1838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1858</v>
      </c>
      <c r="D151" s="225" t="s">
        <v>1840</v>
      </c>
      <c r="E151" t="s">
        <v>1841</v>
      </c>
      <c r="F151" t="s">
        <v>1840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1858</v>
      </c>
      <c r="D152" s="225" t="s">
        <v>1342</v>
      </c>
      <c r="E152" t="s">
        <v>1343</v>
      </c>
      <c r="F152" t="s">
        <v>1342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1627</v>
      </c>
      <c r="E153" t="s">
        <v>1882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1673</v>
      </c>
      <c r="E154" t="s">
        <v>1884</v>
      </c>
      <c r="L154" s="229">
        <v>-4000000</v>
      </c>
    </row>
    <row r="155" spans="1:12">
      <c r="A155" s="49">
        <v>154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1485</v>
      </c>
      <c r="E156" t="s">
        <v>1582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1885</v>
      </c>
      <c r="E157" t="s">
        <v>1886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1216</v>
      </c>
      <c r="D159" s="225">
        <v>50229</v>
      </c>
      <c r="E159" t="s">
        <v>1761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1858</v>
      </c>
      <c r="D160" s="225">
        <v>415090409</v>
      </c>
      <c r="E160" t="s">
        <v>1915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1940</v>
      </c>
      <c r="E162" t="s">
        <v>1944</v>
      </c>
      <c r="F162" t="s">
        <v>1202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1940</v>
      </c>
      <c r="D163" s="225" t="s">
        <v>1278</v>
      </c>
      <c r="E163" t="s">
        <v>1279</v>
      </c>
      <c r="F163" t="s">
        <v>1278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1940</v>
      </c>
      <c r="D164" s="225" t="s">
        <v>1945</v>
      </c>
      <c r="E164" t="s">
        <v>1946</v>
      </c>
      <c r="F164" t="s">
        <v>1945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1858</v>
      </c>
      <c r="D165" s="225" t="s">
        <v>1336</v>
      </c>
      <c r="E165" t="s">
        <v>1337</v>
      </c>
      <c r="F165" t="s">
        <v>1336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1858</v>
      </c>
      <c r="D166" s="225">
        <v>415090409</v>
      </c>
      <c r="E166" t="s">
        <v>1915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1485</v>
      </c>
      <c r="D167" s="225" t="s">
        <v>1890</v>
      </c>
      <c r="E167" t="s">
        <v>1274</v>
      </c>
      <c r="F167" t="s">
        <v>1890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1565</v>
      </c>
      <c r="E168" t="s">
        <v>1950</v>
      </c>
      <c r="L168" s="229">
        <v>-2000000</v>
      </c>
    </row>
    <row r="169" spans="1:12">
      <c r="A169" s="49">
        <v>168</v>
      </c>
      <c r="B169" s="13">
        <v>45755</v>
      </c>
      <c r="C169" t="s">
        <v>1535</v>
      </c>
      <c r="D169" s="225">
        <v>927156</v>
      </c>
      <c r="E169" t="s">
        <v>1953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1535</v>
      </c>
      <c r="D170" s="225" t="s">
        <v>1954</v>
      </c>
      <c r="E170" t="s">
        <v>1668</v>
      </c>
      <c r="F170" t="s">
        <v>1954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1956</v>
      </c>
      <c r="D171" s="225" t="s">
        <v>1271</v>
      </c>
      <c r="E171" t="s">
        <v>1763</v>
      </c>
      <c r="F171" t="s">
        <v>1271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1044</v>
      </c>
      <c r="D172" s="225">
        <v>2800802</v>
      </c>
      <c r="E172" t="s">
        <v>1853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1960</v>
      </c>
      <c r="D173" s="225" t="s">
        <v>1907</v>
      </c>
      <c r="E173" t="s">
        <v>1905</v>
      </c>
      <c r="F173" t="s">
        <v>1907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1960</v>
      </c>
      <c r="D174" s="225" t="s">
        <v>1904</v>
      </c>
      <c r="E174" t="s">
        <v>1905</v>
      </c>
      <c r="F174" t="s">
        <v>1904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1963</v>
      </c>
      <c r="E176" t="s">
        <v>1881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1858</v>
      </c>
      <c r="D177" s="225" t="s">
        <v>1336</v>
      </c>
      <c r="E177" t="s">
        <v>1337</v>
      </c>
      <c r="F177" t="s">
        <v>1336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1858</v>
      </c>
      <c r="D178" s="225" t="s">
        <v>1982</v>
      </c>
      <c r="E178" t="s">
        <v>1983</v>
      </c>
      <c r="F178" t="s">
        <v>1982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1858</v>
      </c>
      <c r="D179" s="225" t="s">
        <v>1945</v>
      </c>
      <c r="E179" t="s">
        <v>1946</v>
      </c>
      <c r="F179" t="s">
        <v>1945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1627</v>
      </c>
      <c r="E180" t="s">
        <v>1882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1544</v>
      </c>
      <c r="E181" t="s">
        <v>1882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1956</v>
      </c>
      <c r="D182" s="225" t="s">
        <v>1278</v>
      </c>
      <c r="E182" t="s">
        <v>1279</v>
      </c>
      <c r="F182" t="s">
        <v>1278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1555</v>
      </c>
      <c r="E183" t="s">
        <v>2005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2001</v>
      </c>
      <c r="E184" t="s">
        <v>2007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1044</v>
      </c>
      <c r="D185" s="225" t="s">
        <v>1890</v>
      </c>
      <c r="E185" t="s">
        <v>1274</v>
      </c>
      <c r="F185" t="s">
        <v>1890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1044</v>
      </c>
      <c r="E186" t="s">
        <v>1582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1670</v>
      </c>
      <c r="D187" s="225" t="s">
        <v>1890</v>
      </c>
      <c r="E187" t="s">
        <v>1274</v>
      </c>
      <c r="F187" t="s">
        <v>1890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1044</v>
      </c>
      <c r="D188" s="225" t="s">
        <v>1840</v>
      </c>
      <c r="E188" t="s">
        <v>1841</v>
      </c>
      <c r="F188" t="s">
        <v>1840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1044</v>
      </c>
      <c r="D189" s="225">
        <v>2800802</v>
      </c>
      <c r="E189" t="s">
        <v>1853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1044</v>
      </c>
      <c r="D190" s="225" t="s">
        <v>1945</v>
      </c>
      <c r="E190" t="s">
        <v>1946</v>
      </c>
      <c r="F190" t="s">
        <v>1945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1044</v>
      </c>
      <c r="D191" s="225" t="s">
        <v>1982</v>
      </c>
      <c r="E191" t="s">
        <v>1983</v>
      </c>
      <c r="F191" t="s">
        <v>1982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2015</v>
      </c>
      <c r="D192" s="225" t="s">
        <v>2017</v>
      </c>
      <c r="E192" t="s">
        <v>2018</v>
      </c>
      <c r="F192" t="s">
        <v>2017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1216</v>
      </c>
      <c r="D193" s="225">
        <v>2800801</v>
      </c>
      <c r="E193" t="s">
        <v>2023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1044</v>
      </c>
      <c r="D195" s="225">
        <v>415062109</v>
      </c>
      <c r="E195" t="s">
        <v>2032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1044</v>
      </c>
      <c r="D196" s="225">
        <v>50229</v>
      </c>
      <c r="E196" t="s">
        <v>1761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1960</v>
      </c>
      <c r="D197" s="225">
        <v>2830402</v>
      </c>
      <c r="E197" t="s">
        <v>2034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2036</v>
      </c>
      <c r="E198" t="s">
        <v>2037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2042</v>
      </c>
      <c r="E199" t="s">
        <v>1224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2042</v>
      </c>
      <c r="E200" t="s">
        <v>2044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2045</v>
      </c>
      <c r="E201" t="s">
        <v>1224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2045</v>
      </c>
      <c r="E202" t="s">
        <v>2047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2051</v>
      </c>
      <c r="E203" t="s">
        <v>1881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1858</v>
      </c>
      <c r="D204" s="225" t="s">
        <v>2048</v>
      </c>
      <c r="E204" t="s">
        <v>2049</v>
      </c>
      <c r="F204" t="s">
        <v>2048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1800</v>
      </c>
      <c r="D205" s="225" t="s">
        <v>1272</v>
      </c>
      <c r="E205" t="s">
        <v>1765</v>
      </c>
      <c r="F205" t="s">
        <v>1272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1960</v>
      </c>
      <c r="D206" s="225" t="s">
        <v>1907</v>
      </c>
      <c r="E206" t="s">
        <v>1905</v>
      </c>
      <c r="F206" t="s">
        <v>1907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1960</v>
      </c>
      <c r="D207" s="225" t="s">
        <v>1904</v>
      </c>
      <c r="E207" t="s">
        <v>1905</v>
      </c>
      <c r="F207" t="s">
        <v>1904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2068</v>
      </c>
      <c r="E208" t="s">
        <v>2071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2073</v>
      </c>
      <c r="D209" s="225" t="s">
        <v>1890</v>
      </c>
      <c r="E209" t="s">
        <v>1274</v>
      </c>
      <c r="F209" t="s">
        <v>1890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990</v>
      </c>
      <c r="D210" s="225" t="s">
        <v>1890</v>
      </c>
      <c r="E210" t="s">
        <v>1274</v>
      </c>
      <c r="F210" t="s">
        <v>1890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990</v>
      </c>
      <c r="D211" s="225" t="s">
        <v>1890</v>
      </c>
      <c r="E211" t="s">
        <v>1274</v>
      </c>
      <c r="F211" t="s">
        <v>1890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1692</v>
      </c>
      <c r="D212" s="225" t="s">
        <v>1278</v>
      </c>
      <c r="E212" t="s">
        <v>1279</v>
      </c>
      <c r="F212" t="s">
        <v>1278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1673</v>
      </c>
      <c r="D213" s="225" t="s">
        <v>2080</v>
      </c>
      <c r="E213" t="s">
        <v>2081</v>
      </c>
      <c r="F213" t="s">
        <v>2080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1485</v>
      </c>
      <c r="E214" t="s">
        <v>2098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1627</v>
      </c>
      <c r="E215" t="s">
        <v>2101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1528</v>
      </c>
      <c r="E216" t="s">
        <v>1209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1800</v>
      </c>
      <c r="D217" s="225" t="s">
        <v>1890</v>
      </c>
      <c r="E217" t="s">
        <v>1274</v>
      </c>
      <c r="F217" t="s">
        <v>1890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1800</v>
      </c>
      <c r="E218" t="s">
        <v>1582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1858</v>
      </c>
      <c r="E219" t="s">
        <v>2109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1858</v>
      </c>
      <c r="D220" s="225" t="s">
        <v>1342</v>
      </c>
      <c r="E220" t="s">
        <v>1343</v>
      </c>
      <c r="F220" t="s">
        <v>1342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1692</v>
      </c>
      <c r="D221" s="225" t="s">
        <v>2106</v>
      </c>
      <c r="E221" t="s">
        <v>1674</v>
      </c>
      <c r="F221" t="s">
        <v>2106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2114</v>
      </c>
      <c r="D222" s="225" t="s">
        <v>1945</v>
      </c>
      <c r="E222" t="s">
        <v>1946</v>
      </c>
      <c r="F222" t="s">
        <v>1945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2114</v>
      </c>
      <c r="D223" s="225" t="s">
        <v>1278</v>
      </c>
      <c r="E223" t="s">
        <v>1279</v>
      </c>
      <c r="F223" t="s">
        <v>1278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2114</v>
      </c>
      <c r="D224" s="225" t="s">
        <v>2080</v>
      </c>
      <c r="E224" t="s">
        <v>2081</v>
      </c>
      <c r="F224" t="s">
        <v>2080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2125</v>
      </c>
      <c r="D225" s="225" t="s">
        <v>2116</v>
      </c>
      <c r="E225" t="s">
        <v>2117</v>
      </c>
      <c r="F225" t="s">
        <v>2116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2125</v>
      </c>
      <c r="D226" s="225" t="s">
        <v>2119</v>
      </c>
      <c r="E226" t="s">
        <v>2118</v>
      </c>
      <c r="F226" t="s">
        <v>2119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1485</v>
      </c>
      <c r="E227" t="s">
        <v>1882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1485</v>
      </c>
      <c r="D228" s="225">
        <v>24152333903</v>
      </c>
      <c r="E228" t="s">
        <v>1637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1673</v>
      </c>
      <c r="D229" s="225" t="s">
        <v>1278</v>
      </c>
      <c r="E229" t="s">
        <v>1279</v>
      </c>
      <c r="F229" t="s">
        <v>1278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1670</v>
      </c>
      <c r="D230" s="225">
        <v>415072909</v>
      </c>
      <c r="E230" t="s">
        <v>1723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1670</v>
      </c>
      <c r="D231" s="225" t="s">
        <v>1272</v>
      </c>
      <c r="E231" t="s">
        <v>1765</v>
      </c>
      <c r="F231" t="s">
        <v>1272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1670</v>
      </c>
      <c r="D232" s="225" t="s">
        <v>1954</v>
      </c>
      <c r="E232" t="s">
        <v>1668</v>
      </c>
      <c r="F232" t="s">
        <v>1954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1858</v>
      </c>
      <c r="E233" t="s">
        <v>2136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1535</v>
      </c>
      <c r="D234" s="225" t="s">
        <v>2140</v>
      </c>
      <c r="E234" t="s">
        <v>2141</v>
      </c>
      <c r="F234" t="s">
        <v>2140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1535</v>
      </c>
      <c r="D235" s="225" t="s">
        <v>1954</v>
      </c>
      <c r="E235" t="s">
        <v>1668</v>
      </c>
      <c r="F235" t="s">
        <v>1954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1692</v>
      </c>
      <c r="E236" t="s">
        <v>2143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2145</v>
      </c>
      <c r="D237" s="225">
        <v>2830402</v>
      </c>
      <c r="E237" t="s">
        <v>2034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2145</v>
      </c>
      <c r="E238" t="s">
        <v>2149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2145</v>
      </c>
      <c r="E239" t="s">
        <v>2150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2145</v>
      </c>
      <c r="D240" s="225" t="s">
        <v>1278</v>
      </c>
      <c r="E240" t="s">
        <v>1279</v>
      </c>
      <c r="F240" t="s">
        <v>1278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2145</v>
      </c>
      <c r="D241" s="225">
        <v>50229</v>
      </c>
      <c r="E241" t="s">
        <v>1761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2145</v>
      </c>
      <c r="D242" s="225" t="s">
        <v>1945</v>
      </c>
      <c r="E242" t="s">
        <v>1946</v>
      </c>
      <c r="F242" t="s">
        <v>1945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1642</v>
      </c>
      <c r="D243" s="225" t="s">
        <v>1840</v>
      </c>
      <c r="E243" t="s">
        <v>1841</v>
      </c>
      <c r="F243" t="s">
        <v>1840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1530</v>
      </c>
      <c r="D244" s="225">
        <v>2800802</v>
      </c>
      <c r="E244" t="s">
        <v>1853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1530</v>
      </c>
      <c r="E245" t="s">
        <v>2157</v>
      </c>
      <c r="L245" s="229">
        <v>-300000</v>
      </c>
    </row>
    <row r="246" spans="1:12">
      <c r="A246" s="49">
        <v>245</v>
      </c>
      <c r="B246" s="13">
        <v>45771</v>
      </c>
      <c r="C246" t="s">
        <v>1530</v>
      </c>
      <c r="E246" t="s">
        <v>2158</v>
      </c>
      <c r="L246" s="229">
        <v>-200000</v>
      </c>
    </row>
    <row r="247" spans="1:12">
      <c r="A247" s="49">
        <v>246</v>
      </c>
      <c r="B247" s="13">
        <v>45772</v>
      </c>
      <c r="C247" t="s">
        <v>1475</v>
      </c>
      <c r="E247" t="s">
        <v>1621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2162</v>
      </c>
      <c r="D248" s="225" t="s">
        <v>1269</v>
      </c>
      <c r="E248" t="s">
        <v>2163</v>
      </c>
      <c r="F248" t="s">
        <v>1269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2165</v>
      </c>
      <c r="D249" s="225" t="s">
        <v>1982</v>
      </c>
      <c r="E249" t="s">
        <v>1983</v>
      </c>
      <c r="F249" t="s">
        <v>1982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2165</v>
      </c>
      <c r="D250" s="225" t="s">
        <v>1336</v>
      </c>
      <c r="E250" t="s">
        <v>1337</v>
      </c>
      <c r="F250" t="s">
        <v>1336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2165</v>
      </c>
      <c r="D251" s="225" t="s">
        <v>1278</v>
      </c>
      <c r="E251" t="s">
        <v>1279</v>
      </c>
      <c r="F251" t="s">
        <v>1278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2114</v>
      </c>
      <c r="E252" t="s">
        <v>1194</v>
      </c>
      <c r="L252" s="229">
        <v>-650000</v>
      </c>
    </row>
    <row r="253" spans="1:12">
      <c r="A253" s="49">
        <v>252</v>
      </c>
      <c r="B253" s="13">
        <v>45772</v>
      </c>
      <c r="C253" t="s">
        <v>1535</v>
      </c>
      <c r="E253" t="s">
        <v>1194</v>
      </c>
      <c r="L253" s="229">
        <v>-1850000</v>
      </c>
    </row>
    <row r="254" spans="1:12">
      <c r="A254" s="49">
        <v>253</v>
      </c>
      <c r="B254" s="13">
        <v>45772</v>
      </c>
      <c r="C254" t="s">
        <v>1940</v>
      </c>
      <c r="D254" s="225" t="s">
        <v>1278</v>
      </c>
      <c r="E254" t="s">
        <v>1279</v>
      </c>
      <c r="F254" t="s">
        <v>1278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1530</v>
      </c>
      <c r="E255" t="s">
        <v>2171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1960</v>
      </c>
      <c r="E256" t="s">
        <v>1582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1383</v>
      </c>
      <c r="E257" t="s">
        <v>1194</v>
      </c>
      <c r="L257" s="229">
        <v>-450000</v>
      </c>
    </row>
    <row r="258" spans="1:12">
      <c r="A258" s="49">
        <v>257</v>
      </c>
      <c r="B258" s="13">
        <v>45773</v>
      </c>
      <c r="C258" t="s">
        <v>1426</v>
      </c>
      <c r="E258" s="49" t="s">
        <v>1799</v>
      </c>
      <c r="L258" s="229">
        <v>-1278000</v>
      </c>
    </row>
    <row r="259" spans="1:12">
      <c r="A259" s="49">
        <v>258</v>
      </c>
      <c r="B259" s="13">
        <v>45775</v>
      </c>
      <c r="C259" t="s">
        <v>1607</v>
      </c>
      <c r="E259" t="s">
        <v>1610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1607</v>
      </c>
      <c r="E260" t="s">
        <v>1194</v>
      </c>
      <c r="L260" s="229">
        <v>-450000</v>
      </c>
    </row>
    <row r="261" spans="1:12">
      <c r="A261" s="49">
        <v>260</v>
      </c>
      <c r="B261" s="13">
        <v>45775</v>
      </c>
      <c r="C261" t="s">
        <v>1530</v>
      </c>
      <c r="E261" t="s">
        <v>1621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1216</v>
      </c>
      <c r="D262" s="225">
        <v>2800802</v>
      </c>
      <c r="E262" t="s">
        <v>1853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1093</v>
      </c>
      <c r="D263" s="225" t="s">
        <v>2178</v>
      </c>
      <c r="E263" t="s">
        <v>1276</v>
      </c>
      <c r="F263" t="s">
        <v>2178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1093</v>
      </c>
      <c r="E264" t="s">
        <v>1194</v>
      </c>
      <c r="L264" s="229">
        <v>-1700000</v>
      </c>
    </row>
    <row r="265" spans="1:12">
      <c r="A265" s="49">
        <v>264</v>
      </c>
      <c r="B265" s="13">
        <v>45775</v>
      </c>
      <c r="C265" t="s">
        <v>1618</v>
      </c>
      <c r="E265" t="s">
        <v>1881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1530</v>
      </c>
      <c r="E266" t="s">
        <v>2184</v>
      </c>
      <c r="L266" s="229">
        <v>-300000</v>
      </c>
    </row>
    <row r="267" spans="1:12">
      <c r="A267" s="49">
        <v>266</v>
      </c>
      <c r="B267" s="13">
        <v>45776</v>
      </c>
      <c r="C267" t="s">
        <v>2201</v>
      </c>
      <c r="D267" s="225" t="s">
        <v>1945</v>
      </c>
      <c r="E267" t="s">
        <v>1946</v>
      </c>
      <c r="F267" t="s">
        <v>1945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2201</v>
      </c>
      <c r="D268" s="225" t="s">
        <v>1982</v>
      </c>
      <c r="E268" t="s">
        <v>1983</v>
      </c>
      <c r="F268" t="s">
        <v>1982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2201</v>
      </c>
      <c r="D269" s="225" t="s">
        <v>2198</v>
      </c>
      <c r="E269" t="s">
        <v>2199</v>
      </c>
      <c r="F269" t="s">
        <v>2198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2201</v>
      </c>
      <c r="D270" s="225" t="s">
        <v>1278</v>
      </c>
      <c r="E270" t="s">
        <v>1279</v>
      </c>
      <c r="F270" t="s">
        <v>1278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2201</v>
      </c>
      <c r="E271" t="s">
        <v>2200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2201</v>
      </c>
      <c r="D272" s="225">
        <v>50229</v>
      </c>
      <c r="E272" t="s">
        <v>1761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2201</v>
      </c>
      <c r="D273" s="225" t="s">
        <v>2080</v>
      </c>
      <c r="E273" t="s">
        <v>2081</v>
      </c>
      <c r="F273" t="s">
        <v>2080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1960</v>
      </c>
      <c r="E274" t="s">
        <v>1194</v>
      </c>
      <c r="L274" s="229">
        <v>-350000</v>
      </c>
    </row>
    <row r="275" spans="1:12">
      <c r="A275" s="49">
        <v>274</v>
      </c>
      <c r="B275" s="13">
        <v>45776</v>
      </c>
      <c r="C275" t="s">
        <v>1858</v>
      </c>
      <c r="D275" s="225" t="s">
        <v>1890</v>
      </c>
      <c r="E275" t="s">
        <v>1274</v>
      </c>
      <c r="F275" t="s">
        <v>1890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1858</v>
      </c>
      <c r="E276" t="s">
        <v>1582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2210</v>
      </c>
      <c r="D277" s="225" t="s">
        <v>2208</v>
      </c>
      <c r="E277" t="s">
        <v>2209</v>
      </c>
      <c r="F277" t="s">
        <v>2208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2165</v>
      </c>
      <c r="D278" s="225" t="s">
        <v>1271</v>
      </c>
      <c r="E278" t="s">
        <v>1763</v>
      </c>
      <c r="F278" t="s">
        <v>1271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1885</v>
      </c>
      <c r="D279" s="225" t="s">
        <v>1291</v>
      </c>
      <c r="E279" t="s">
        <v>2213</v>
      </c>
      <c r="F279" t="s">
        <v>1291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2165</v>
      </c>
      <c r="D280" s="225" t="s">
        <v>1342</v>
      </c>
      <c r="E280" t="s">
        <v>1343</v>
      </c>
      <c r="F280" t="s">
        <v>1342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2165</v>
      </c>
      <c r="D281" s="225" t="s">
        <v>1840</v>
      </c>
      <c r="E281" t="s">
        <v>1841</v>
      </c>
      <c r="F281" t="s">
        <v>1840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2165</v>
      </c>
      <c r="E282" t="s">
        <v>2215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2165</v>
      </c>
      <c r="D283" s="225" t="s">
        <v>1945</v>
      </c>
      <c r="E283" t="s">
        <v>1946</v>
      </c>
      <c r="F283" t="s">
        <v>1945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1027</v>
      </c>
      <c r="D284" s="225">
        <v>24152333903</v>
      </c>
      <c r="E284" t="s">
        <v>1637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1530</v>
      </c>
      <c r="E285" t="s">
        <v>2218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2220</v>
      </c>
      <c r="E286" t="s">
        <v>2223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2225</v>
      </c>
      <c r="D287" s="225" t="s">
        <v>1272</v>
      </c>
      <c r="E287" t="s">
        <v>1765</v>
      </c>
      <c r="F287" t="s">
        <v>1272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2225</v>
      </c>
      <c r="D288" s="225" t="s">
        <v>1954</v>
      </c>
      <c r="E288" t="s">
        <v>1668</v>
      </c>
      <c r="F288" t="s">
        <v>1954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2225</v>
      </c>
      <c r="D289" s="225" t="s">
        <v>1856</v>
      </c>
      <c r="E289" t="s">
        <v>1857</v>
      </c>
      <c r="F289" t="s">
        <v>1856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1082</v>
      </c>
      <c r="E290" t="s">
        <v>2229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1670</v>
      </c>
      <c r="E291" t="s">
        <v>1881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2232</v>
      </c>
      <c r="E292" t="s">
        <v>2235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1642</v>
      </c>
      <c r="D293" s="225" t="s">
        <v>1287</v>
      </c>
      <c r="E293" t="s">
        <v>1288</v>
      </c>
      <c r="F293" t="s">
        <v>1287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2239</v>
      </c>
      <c r="E294" t="s">
        <v>2240</v>
      </c>
      <c r="L294" s="229">
        <v>-1585000</v>
      </c>
    </row>
    <row r="295" spans="1:12">
      <c r="A295" s="49">
        <v>294</v>
      </c>
      <c r="B295" s="13">
        <v>45776</v>
      </c>
      <c r="C295" t="s">
        <v>2241</v>
      </c>
      <c r="E295" t="s">
        <v>2240</v>
      </c>
      <c r="L295" s="229">
        <v>-550000</v>
      </c>
    </row>
    <row r="296" spans="1:12">
      <c r="A296" s="49">
        <v>295</v>
      </c>
      <c r="B296" s="13">
        <v>45777</v>
      </c>
      <c r="C296" t="s">
        <v>1670</v>
      </c>
      <c r="E296" t="s">
        <v>1194</v>
      </c>
      <c r="L296" s="229">
        <v>-4620900</v>
      </c>
    </row>
    <row r="297" spans="1:12">
      <c r="A297" s="49">
        <v>296</v>
      </c>
      <c r="B297" s="13">
        <v>45777</v>
      </c>
      <c r="C297" t="s">
        <v>2225</v>
      </c>
      <c r="E297" t="s">
        <v>1194</v>
      </c>
      <c r="L297" s="229">
        <v>-1610000</v>
      </c>
    </row>
    <row r="298" spans="1:12">
      <c r="A298" s="49">
        <v>297</v>
      </c>
      <c r="B298" s="13">
        <v>45777</v>
      </c>
      <c r="C298" t="s">
        <v>1216</v>
      </c>
      <c r="E298" t="s">
        <v>1194</v>
      </c>
      <c r="L298" s="229">
        <v>-924000</v>
      </c>
    </row>
    <row r="299" spans="1:12">
      <c r="A299" s="49">
        <v>298</v>
      </c>
      <c r="B299" s="13">
        <v>45775</v>
      </c>
      <c r="C299" t="s">
        <v>2165</v>
      </c>
      <c r="D299" s="225" t="s">
        <v>1278</v>
      </c>
      <c r="E299" t="s">
        <v>1279</v>
      </c>
      <c r="F299" t="s">
        <v>1278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2165</v>
      </c>
      <c r="E300" t="s">
        <v>1194</v>
      </c>
      <c r="L300" s="229">
        <v>-3443000</v>
      </c>
    </row>
    <row r="301" spans="1:12">
      <c r="A301" s="49">
        <v>300</v>
      </c>
      <c r="B301" s="13">
        <v>45777</v>
      </c>
      <c r="C301" t="s">
        <v>1627</v>
      </c>
      <c r="E301" t="s">
        <v>1194</v>
      </c>
      <c r="L301" s="229">
        <v>-1700000</v>
      </c>
    </row>
    <row r="302" spans="1:12">
      <c r="A302" s="49">
        <v>301</v>
      </c>
      <c r="B302" s="13">
        <v>45778</v>
      </c>
      <c r="C302" t="s">
        <v>2248</v>
      </c>
      <c r="E302" t="s">
        <v>2245</v>
      </c>
      <c r="L302" s="229">
        <v>-990000</v>
      </c>
    </row>
    <row r="303" spans="1:12">
      <c r="A303" s="49">
        <v>302</v>
      </c>
      <c r="B303" s="13">
        <v>45772</v>
      </c>
      <c r="C303" t="s">
        <v>2162</v>
      </c>
      <c r="E303" t="s">
        <v>1194</v>
      </c>
      <c r="L303" s="229">
        <v>-1100000</v>
      </c>
    </row>
    <row r="304" spans="1:12">
      <c r="A304" s="49">
        <v>303</v>
      </c>
      <c r="B304" s="13">
        <v>45778</v>
      </c>
      <c r="C304" t="s">
        <v>1530</v>
      </c>
      <c r="E304" t="s">
        <v>1194</v>
      </c>
      <c r="L304" s="229">
        <v>-10000000</v>
      </c>
    </row>
    <row r="305" spans="1:12">
      <c r="A305" s="49">
        <v>304</v>
      </c>
      <c r="B305" s="13">
        <v>45778</v>
      </c>
      <c r="C305" t="s">
        <v>1553</v>
      </c>
      <c r="E305" t="s">
        <v>1194</v>
      </c>
      <c r="L305" s="229">
        <v>-1400000</v>
      </c>
    </row>
    <row r="306" spans="1:12">
      <c r="A306" s="49">
        <v>305</v>
      </c>
      <c r="B306" s="13">
        <v>45777</v>
      </c>
      <c r="C306" t="s">
        <v>2201</v>
      </c>
      <c r="E306" t="s">
        <v>1194</v>
      </c>
      <c r="L306" s="229">
        <v>-1294000</v>
      </c>
    </row>
    <row r="307" spans="1:12">
      <c r="A307" s="49">
        <v>306</v>
      </c>
      <c r="B307" s="13">
        <v>45778</v>
      </c>
      <c r="C307" t="s">
        <v>1485</v>
      </c>
      <c r="E307" t="s">
        <v>1194</v>
      </c>
      <c r="L307" s="229">
        <v>-7200000</v>
      </c>
    </row>
    <row r="308" spans="1:12">
      <c r="A308" s="49">
        <v>307</v>
      </c>
      <c r="B308" s="13">
        <v>45778</v>
      </c>
      <c r="C308" t="s">
        <v>1673</v>
      </c>
      <c r="D308" s="225" t="s">
        <v>1272</v>
      </c>
      <c r="E308" t="s">
        <v>1765</v>
      </c>
      <c r="F308" t="s">
        <v>1272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1673</v>
      </c>
      <c r="D309" s="225" t="s">
        <v>1954</v>
      </c>
      <c r="E309" t="s">
        <v>1668</v>
      </c>
      <c r="F309" t="s">
        <v>1954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1673</v>
      </c>
      <c r="E310" t="s">
        <v>2244</v>
      </c>
      <c r="L310" s="229">
        <v>-1000000</v>
      </c>
    </row>
    <row r="311" spans="1:12">
      <c r="A311">
        <v>309</v>
      </c>
      <c r="B311" s="13">
        <v>45779</v>
      </c>
      <c r="C311" t="s">
        <v>1642</v>
      </c>
      <c r="E311" t="s">
        <v>1194</v>
      </c>
      <c r="L311" s="229">
        <v>-550000</v>
      </c>
    </row>
    <row r="312" spans="1:12">
      <c r="A312">
        <v>310</v>
      </c>
      <c r="B312" s="13">
        <v>45779</v>
      </c>
      <c r="C312" t="s">
        <v>2220</v>
      </c>
      <c r="E312" t="s">
        <v>1194</v>
      </c>
      <c r="L312" s="229">
        <v>-1200000</v>
      </c>
    </row>
    <row r="313" spans="1:12">
      <c r="A313">
        <v>311</v>
      </c>
      <c r="B313" s="13">
        <v>45777</v>
      </c>
      <c r="C313" t="s">
        <v>1858</v>
      </c>
      <c r="D313" s="225">
        <v>2800802</v>
      </c>
      <c r="E313" t="s">
        <v>1853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>
        <v>312</v>
      </c>
      <c r="B314" s="13">
        <v>45779</v>
      </c>
      <c r="C314" t="s">
        <v>1673</v>
      </c>
      <c r="D314" s="225" t="s">
        <v>1342</v>
      </c>
      <c r="E314" t="s">
        <v>1343</v>
      </c>
      <c r="F314" t="s">
        <v>1342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>
        <v>313</v>
      </c>
      <c r="B315" s="13">
        <v>45779</v>
      </c>
      <c r="C315" t="s">
        <v>2162</v>
      </c>
      <c r="D315" s="225" t="s">
        <v>1269</v>
      </c>
      <c r="E315" t="s">
        <v>2163</v>
      </c>
      <c r="F315" t="s">
        <v>1269</v>
      </c>
      <c r="G315" s="229">
        <v>1000000</v>
      </c>
      <c r="H315">
        <v>1</v>
      </c>
      <c r="K315" s="229">
        <v>1000000</v>
      </c>
    </row>
    <row r="316" spans="1:12">
      <c r="A316">
        <v>314</v>
      </c>
      <c r="B316" s="13">
        <v>45779</v>
      </c>
      <c r="C316" t="s">
        <v>1485</v>
      </c>
      <c r="D316" s="225">
        <v>415072909</v>
      </c>
      <c r="E316" s="273" t="s">
        <v>1723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>
        <v>315</v>
      </c>
      <c r="B317" s="13">
        <v>45779</v>
      </c>
      <c r="C317" t="s">
        <v>1485</v>
      </c>
      <c r="E317" t="s">
        <v>1224</v>
      </c>
      <c r="G317" s="229">
        <v>1500000</v>
      </c>
      <c r="H317">
        <v>1</v>
      </c>
      <c r="K317" s="229">
        <v>1500000</v>
      </c>
    </row>
    <row r="318" spans="1:12">
      <c r="A318">
        <v>316</v>
      </c>
      <c r="B318" s="13">
        <v>45780</v>
      </c>
      <c r="C318" t="s">
        <v>2162</v>
      </c>
      <c r="E318" t="s">
        <v>1884</v>
      </c>
      <c r="L318" s="229">
        <v>-1000000</v>
      </c>
    </row>
    <row r="319" spans="1:12">
      <c r="A319">
        <v>317</v>
      </c>
      <c r="B319" s="13">
        <v>45780</v>
      </c>
      <c r="C319" t="s">
        <v>1673</v>
      </c>
      <c r="E319" t="s">
        <v>2272</v>
      </c>
      <c r="L319" s="229">
        <v>-1815000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1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29" sqref="C129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1991</v>
      </c>
      <c r="J1" s="119">
        <v>163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2135</v>
      </c>
      <c r="D6" s="224" t="s">
        <v>2134</v>
      </c>
      <c r="E6" s="224" t="s">
        <v>2135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1756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1881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1757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1758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1759</v>
      </c>
      <c r="F16" s="52">
        <v>330000</v>
      </c>
      <c r="I16">
        <f>SUMIF(재고!E:E,제품!D16,재고!H:H)-SUMIF(주문_리스트!E:E,제품!D16,주문_리스트!H:H)</f>
        <v>0</v>
      </c>
      <c r="J16" t="s">
        <v>1760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1779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1776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1777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1762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1269</v>
      </c>
      <c r="D26" s="224" t="s">
        <v>1762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1270</v>
      </c>
      <c r="D27" s="224" t="s">
        <v>1762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1271</v>
      </c>
      <c r="D28" s="224" t="s">
        <v>1764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-3</v>
      </c>
    </row>
    <row r="29" spans="1:9">
      <c r="A29">
        <v>34</v>
      </c>
      <c r="B29">
        <v>3</v>
      </c>
      <c r="C29" s="225" t="s">
        <v>1272</v>
      </c>
      <c r="D29" s="224" t="s">
        <v>1766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-5</v>
      </c>
    </row>
    <row r="30" spans="1:9">
      <c r="A30">
        <v>35</v>
      </c>
      <c r="B30">
        <v>3</v>
      </c>
      <c r="C30" s="225" t="s">
        <v>2180</v>
      </c>
      <c r="D30" s="224" t="s">
        <v>1767</v>
      </c>
      <c r="E30" s="224" t="s">
        <v>2180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-16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-5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-5</v>
      </c>
    </row>
    <row r="34" spans="1:9">
      <c r="A34">
        <v>39</v>
      </c>
      <c r="B34">
        <v>3</v>
      </c>
      <c r="C34" s="225" t="s">
        <v>1900</v>
      </c>
      <c r="D34" s="224" t="s">
        <v>1901</v>
      </c>
      <c r="E34" s="224" t="s">
        <v>1900</v>
      </c>
      <c r="F34" s="52">
        <v>549000</v>
      </c>
      <c r="G34" s="52">
        <v>480000</v>
      </c>
      <c r="I34">
        <f>SUMIF(재고!E:E,제품!D34,재고!H:H)-SUMIF(주문_리스트!E:E,제품!D34,주문_리스트!H:H)</f>
        <v>-16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1768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1809</v>
      </c>
      <c r="D42" s="224" t="s">
        <v>1810</v>
      </c>
      <c r="E42" s="224" t="s">
        <v>1809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1863</v>
      </c>
      <c r="D43" s="224" t="s">
        <v>1864</v>
      </c>
      <c r="E43" s="224" t="s">
        <v>1863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-10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1972</v>
      </c>
      <c r="E59" s="224">
        <v>24152333903</v>
      </c>
      <c r="F59" s="52">
        <v>50000</v>
      </c>
      <c r="H59" s="52" t="s">
        <v>1973</v>
      </c>
      <c r="I59">
        <f>SUMIF(재고!E:E,제품!D59,재고!H:H)-SUMIF(주문_리스트!E:E,제품!D59,주문_리스트!H:H)</f>
        <v>-4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1769</v>
      </c>
      <c r="D61" s="224" t="s">
        <v>1770</v>
      </c>
      <c r="E61" s="224" t="s">
        <v>1769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1909</v>
      </c>
      <c r="D62" s="224" t="s">
        <v>1910</v>
      </c>
      <c r="E62" s="224" t="s">
        <v>1909</v>
      </c>
      <c r="F62" s="52">
        <v>1300000</v>
      </c>
      <c r="I62">
        <f>SUMIF(재고!E:E,제품!D62,재고!H:H)-SUMIF(주문_리스트!E:E,제품!D62,주문_리스트!H:H)</f>
        <v>-5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-7</v>
      </c>
    </row>
    <row r="64" spans="1:9">
      <c r="A64">
        <v>73</v>
      </c>
      <c r="B64">
        <v>3</v>
      </c>
      <c r="D64" s="224" t="s">
        <v>1771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1773</v>
      </c>
      <c r="D65" s="224" t="s">
        <v>1772</v>
      </c>
      <c r="E65" s="224" t="s">
        <v>1773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1774</v>
      </c>
      <c r="D66" s="224" t="s">
        <v>1775</v>
      </c>
      <c r="E66" s="224" t="s">
        <v>1774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1916</v>
      </c>
      <c r="E68" s="224">
        <v>415090409</v>
      </c>
      <c r="F68" s="52">
        <v>510000</v>
      </c>
      <c r="H68" s="52" t="s">
        <v>1917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1724</v>
      </c>
      <c r="D69" s="224" t="s">
        <v>1725</v>
      </c>
      <c r="E69" s="224" t="s">
        <v>1724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1727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1752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1761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1761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1778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1778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1788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1795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1797</v>
      </c>
      <c r="D78" s="224" t="s">
        <v>1798</v>
      </c>
      <c r="E78" s="224" t="s">
        <v>1797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1811</v>
      </c>
      <c r="D79" s="224" t="s">
        <v>1812</v>
      </c>
      <c r="E79" s="224" t="s">
        <v>1811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1912</v>
      </c>
      <c r="E80" s="224">
        <v>28111601</v>
      </c>
      <c r="F80" s="52">
        <v>220000</v>
      </c>
      <c r="G80" s="52">
        <v>105000</v>
      </c>
      <c r="H80" s="52" t="s">
        <v>1920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1914</v>
      </c>
      <c r="F81" s="52">
        <v>200000</v>
      </c>
      <c r="G81" s="52">
        <v>105000</v>
      </c>
      <c r="H81" s="52" t="s">
        <v>1913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1813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1828</v>
      </c>
      <c r="D83" s="224" t="s">
        <v>1844</v>
      </c>
      <c r="E83" s="224" t="s">
        <v>1828</v>
      </c>
      <c r="F83" s="52">
        <v>20000</v>
      </c>
      <c r="G83" s="52">
        <v>12000</v>
      </c>
      <c r="H83" s="52" t="s">
        <v>1845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1815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1822</v>
      </c>
      <c r="F85" s="52">
        <v>35000</v>
      </c>
      <c r="G85" s="52">
        <v>13000</v>
      </c>
      <c r="H85" s="52" t="s">
        <v>1832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1814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1816</v>
      </c>
      <c r="F87" s="52">
        <v>130000</v>
      </c>
      <c r="G87" s="52">
        <v>53000</v>
      </c>
      <c r="H87" s="52" t="s">
        <v>1817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1826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1836</v>
      </c>
      <c r="E89" s="224">
        <v>24137542885</v>
      </c>
      <c r="H89" s="52" t="s">
        <v>1837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1842</v>
      </c>
      <c r="E90" s="224">
        <v>24137519344</v>
      </c>
      <c r="H90" s="52" t="s">
        <v>1843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1839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1840</v>
      </c>
      <c r="D92" s="224" t="s">
        <v>1841</v>
      </c>
      <c r="E92" s="224" t="s">
        <v>1840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1851</v>
      </c>
      <c r="D93" s="224" t="s">
        <v>1852</v>
      </c>
      <c r="E93" s="224" t="s">
        <v>1851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1859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-6</v>
      </c>
    </row>
    <row r="95" spans="1:9">
      <c r="A95">
        <v>105</v>
      </c>
      <c r="B95">
        <v>2</v>
      </c>
      <c r="C95" s="225">
        <v>2800801</v>
      </c>
      <c r="D95" s="224" t="s">
        <v>1860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1854</v>
      </c>
      <c r="D96" s="224" t="s">
        <v>1855</v>
      </c>
      <c r="E96" s="224" t="s">
        <v>1854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1856</v>
      </c>
      <c r="D97" s="224" t="s">
        <v>1857</v>
      </c>
      <c r="E97" s="224" t="s">
        <v>1856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4" t="s">
        <v>1866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1868</v>
      </c>
      <c r="D99" s="224" t="s">
        <v>1869</v>
      </c>
      <c r="E99" s="224" t="s">
        <v>1868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1870</v>
      </c>
      <c r="D100" s="224" t="s">
        <v>1927</v>
      </c>
      <c r="E100" s="224" t="s">
        <v>1870</v>
      </c>
      <c r="F100" s="52">
        <v>10000</v>
      </c>
      <c r="G100" s="52">
        <v>8500</v>
      </c>
      <c r="H100" s="52" t="s">
        <v>1928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1929</v>
      </c>
      <c r="D101" s="224" t="s">
        <v>1930</v>
      </c>
      <c r="E101" s="224" t="s">
        <v>1929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1871</v>
      </c>
      <c r="D102" s="224" t="s">
        <v>1872</v>
      </c>
      <c r="E102" s="224" t="s">
        <v>1871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1873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1874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1875</v>
      </c>
      <c r="E105" s="224">
        <v>2830701</v>
      </c>
      <c r="F105" s="52">
        <v>160000</v>
      </c>
      <c r="G105" s="52">
        <v>360000</v>
      </c>
      <c r="H105" s="52" t="s">
        <v>1876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1875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1878</v>
      </c>
      <c r="E107" s="224">
        <v>2801701</v>
      </c>
      <c r="F107" s="52">
        <v>15000</v>
      </c>
      <c r="G107" s="52">
        <v>4500</v>
      </c>
      <c r="H107" s="52" t="s">
        <v>1879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1878</v>
      </c>
      <c r="E108" s="224">
        <v>2801702</v>
      </c>
      <c r="F108" s="52">
        <v>15000</v>
      </c>
      <c r="G108" s="52">
        <v>3300</v>
      </c>
      <c r="H108" s="52" t="s">
        <v>1880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1893</v>
      </c>
      <c r="D109" s="224" t="s">
        <v>1894</v>
      </c>
      <c r="E109" s="224" t="s">
        <v>1893</v>
      </c>
      <c r="F109" s="52">
        <v>50000</v>
      </c>
      <c r="G109" s="52">
        <v>33000</v>
      </c>
      <c r="H109" s="52" t="s">
        <v>1895</v>
      </c>
      <c r="I109">
        <f>SUMIF(재고!E:E,제품!D109,재고!H:H)-SUMIF(주문_리스트!E:E,제품!D109,주문_리스트!H:H)</f>
        <v>-7</v>
      </c>
    </row>
    <row r="110" spans="1:9">
      <c r="A110">
        <v>120</v>
      </c>
      <c r="B110">
        <v>2</v>
      </c>
      <c r="D110" s="224" t="s">
        <v>1882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1890</v>
      </c>
      <c r="D111" s="224" t="s">
        <v>1274</v>
      </c>
      <c r="E111" s="224" t="s">
        <v>1890</v>
      </c>
      <c r="F111" s="52">
        <v>1200000</v>
      </c>
      <c r="H111" s="52" t="s">
        <v>1891</v>
      </c>
      <c r="I111">
        <f>SUMIF(재고!E:E,제품!D111,재고!H:H)-SUMIF(주문_리스트!E:E,제품!D111,주문_리스트!H:H)</f>
        <v>-16</v>
      </c>
    </row>
    <row r="112" spans="1:9">
      <c r="A112">
        <v>123</v>
      </c>
      <c r="B112">
        <v>2</v>
      </c>
      <c r="C112" s="225">
        <v>24347544930</v>
      </c>
      <c r="D112" s="224" t="s">
        <v>1898</v>
      </c>
      <c r="E112" s="224">
        <v>24347544930</v>
      </c>
      <c r="F112" s="52">
        <v>250000</v>
      </c>
      <c r="G112" s="52">
        <v>0</v>
      </c>
      <c r="H112" s="52" t="s">
        <v>1897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1899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1904</v>
      </c>
      <c r="D114" s="224" t="s">
        <v>1905</v>
      </c>
      <c r="E114" s="224" t="s">
        <v>1904</v>
      </c>
      <c r="F114" s="52">
        <v>25000</v>
      </c>
      <c r="G114" s="52">
        <v>11200</v>
      </c>
      <c r="H114" s="52" t="s">
        <v>1906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1907</v>
      </c>
      <c r="D115" s="224" t="s">
        <v>1905</v>
      </c>
      <c r="E115" s="224" t="s">
        <v>1907</v>
      </c>
      <c r="F115" s="52">
        <v>65000</v>
      </c>
      <c r="G115" s="52">
        <v>45000</v>
      </c>
      <c r="H115" s="52" t="s">
        <v>1908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1911</v>
      </c>
      <c r="D116" s="224" t="s">
        <v>1651</v>
      </c>
      <c r="E116" s="224" t="s">
        <v>1911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1970</v>
      </c>
      <c r="E117" s="224">
        <v>1068298046</v>
      </c>
      <c r="F117" s="52">
        <v>450000</v>
      </c>
      <c r="H117" s="52" t="s">
        <v>1971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1968</v>
      </c>
      <c r="E118" s="224">
        <v>1087298388</v>
      </c>
      <c r="H118" s="52" t="s">
        <v>1969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1970</v>
      </c>
      <c r="E119" s="224">
        <v>1068298044</v>
      </c>
      <c r="F119" s="52">
        <v>400000</v>
      </c>
      <c r="H119" s="52" t="s">
        <v>1975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1974</v>
      </c>
      <c r="I120">
        <f>SUMIF(재고!E:E,제품!D120,재고!H:H)-SUMIF(주문_리스트!E:E,제품!D120,주문_리스트!H:H)</f>
        <v>-4</v>
      </c>
    </row>
    <row r="121" spans="1:9">
      <c r="A121">
        <v>132</v>
      </c>
      <c r="B121">
        <v>3</v>
      </c>
      <c r="C121" s="225">
        <v>6058008122</v>
      </c>
      <c r="D121" s="224" t="s">
        <v>1990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2019</v>
      </c>
      <c r="D122" s="224" t="s">
        <v>2020</v>
      </c>
      <c r="E122" s="224" t="s">
        <v>2019</v>
      </c>
      <c r="F122" s="52">
        <v>210000</v>
      </c>
      <c r="G122" s="52">
        <v>150000</v>
      </c>
      <c r="H122" s="52" t="s">
        <v>2022</v>
      </c>
    </row>
    <row r="123" spans="1:9">
      <c r="A123">
        <v>134</v>
      </c>
      <c r="B123">
        <v>9</v>
      </c>
      <c r="C123" s="225">
        <v>415062109</v>
      </c>
      <c r="D123" s="224" t="s">
        <v>2032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2037</v>
      </c>
      <c r="F124" s="52">
        <v>3500000</v>
      </c>
    </row>
    <row r="125" spans="1:9">
      <c r="A125">
        <v>136</v>
      </c>
      <c r="B125">
        <v>2</v>
      </c>
      <c r="C125" s="225" t="s">
        <v>2048</v>
      </c>
      <c r="D125" s="224" t="s">
        <v>2049</v>
      </c>
      <c r="E125" s="224" t="s">
        <v>2048</v>
      </c>
      <c r="F125" s="52">
        <v>10000</v>
      </c>
      <c r="G125" s="52">
        <v>0</v>
      </c>
      <c r="H125" s="52" t="s">
        <v>2050</v>
      </c>
    </row>
    <row r="126" spans="1:9">
      <c r="A126">
        <v>137</v>
      </c>
      <c r="B126">
        <v>3</v>
      </c>
      <c r="D126" s="224" t="s">
        <v>2071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2092</v>
      </c>
      <c r="E127" s="224">
        <v>501215718</v>
      </c>
      <c r="F127" s="52">
        <v>15000</v>
      </c>
      <c r="G127" s="52">
        <v>8000</v>
      </c>
      <c r="H127" s="52" t="s">
        <v>2090</v>
      </c>
    </row>
    <row r="128" spans="1:9">
      <c r="A128">
        <v>139</v>
      </c>
      <c r="B128">
        <v>2</v>
      </c>
      <c r="C128" s="225">
        <v>501215783</v>
      </c>
      <c r="D128" s="224" t="s">
        <v>2092</v>
      </c>
      <c r="E128" s="224">
        <v>501215783</v>
      </c>
      <c r="F128" s="52">
        <v>15000</v>
      </c>
      <c r="G128" s="52">
        <v>8000</v>
      </c>
      <c r="H128" s="52" t="s">
        <v>2091</v>
      </c>
    </row>
    <row r="129" spans="1:8">
      <c r="A129">
        <v>140</v>
      </c>
      <c r="B129">
        <v>4</v>
      </c>
      <c r="C129" s="225" t="s">
        <v>2242</v>
      </c>
      <c r="D129" s="224" t="s">
        <v>2243</v>
      </c>
      <c r="E129" s="224" t="s">
        <v>2242</v>
      </c>
      <c r="F129" s="52">
        <v>1000000</v>
      </c>
    </row>
    <row r="130" spans="1:8">
      <c r="A130">
        <v>141</v>
      </c>
      <c r="B130">
        <v>14</v>
      </c>
      <c r="D130" s="224" t="s">
        <v>2101</v>
      </c>
      <c r="F130" s="52">
        <v>2000000</v>
      </c>
    </row>
    <row r="131" spans="1:8">
      <c r="A131">
        <v>142</v>
      </c>
      <c r="B131">
        <v>1</v>
      </c>
      <c r="C131" s="225" t="s">
        <v>2106</v>
      </c>
      <c r="D131" s="224" t="s">
        <v>1674</v>
      </c>
      <c r="E131" s="224" t="s">
        <v>2106</v>
      </c>
      <c r="F131" s="52">
        <v>1400000</v>
      </c>
    </row>
    <row r="132" spans="1:8">
      <c r="A132">
        <v>143</v>
      </c>
      <c r="B132">
        <v>13</v>
      </c>
      <c r="D132" s="224" t="s">
        <v>2109</v>
      </c>
      <c r="F132" s="52">
        <v>1200000</v>
      </c>
    </row>
    <row r="133" spans="1:8">
      <c r="A133">
        <v>144</v>
      </c>
      <c r="B133">
        <v>12</v>
      </c>
      <c r="C133" s="225" t="s">
        <v>2122</v>
      </c>
      <c r="D133" s="224" t="s">
        <v>2123</v>
      </c>
      <c r="E133" s="224" t="s">
        <v>2122</v>
      </c>
      <c r="F133" s="52">
        <v>1200000</v>
      </c>
      <c r="G133" s="52">
        <v>400000</v>
      </c>
      <c r="H133" s="52" t="s">
        <v>2124</v>
      </c>
    </row>
    <row r="134" spans="1:8">
      <c r="A134">
        <v>145</v>
      </c>
      <c r="B134">
        <v>12</v>
      </c>
      <c r="C134" s="225" t="s">
        <v>2120</v>
      </c>
      <c r="D134" s="224" t="s">
        <v>2121</v>
      </c>
      <c r="E134" s="224" t="s">
        <v>2120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1723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2133</v>
      </c>
      <c r="D136" s="224" t="s">
        <v>2132</v>
      </c>
      <c r="E136" s="224" t="s">
        <v>2133</v>
      </c>
      <c r="F136" s="52">
        <v>250000</v>
      </c>
      <c r="G136" s="52">
        <v>120000</v>
      </c>
    </row>
    <row r="137" spans="1:8">
      <c r="A137">
        <v>148</v>
      </c>
      <c r="D137" s="224" t="s">
        <v>2136</v>
      </c>
      <c r="F137" s="52">
        <v>50000</v>
      </c>
    </row>
    <row r="138" spans="1:8">
      <c r="A138">
        <v>149</v>
      </c>
      <c r="B138">
        <v>4</v>
      </c>
      <c r="D138" s="224" t="s">
        <v>2143</v>
      </c>
      <c r="F138" s="52">
        <v>1600000</v>
      </c>
    </row>
    <row r="139" spans="1:8">
      <c r="A139">
        <v>150</v>
      </c>
      <c r="B139">
        <v>3</v>
      </c>
      <c r="D139" s="224" t="s">
        <v>2150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2169</v>
      </c>
      <c r="E140" s="224">
        <v>7583332</v>
      </c>
      <c r="F140" s="52">
        <v>450000</v>
      </c>
    </row>
    <row r="141" spans="1:8">
      <c r="A141">
        <v>152</v>
      </c>
      <c r="D141" s="224" t="s">
        <v>2171</v>
      </c>
      <c r="F141" s="52">
        <v>150000</v>
      </c>
    </row>
    <row r="142" spans="1:8">
      <c r="A142">
        <v>153</v>
      </c>
      <c r="B142">
        <v>1</v>
      </c>
      <c r="C142" s="225" t="s">
        <v>2178</v>
      </c>
      <c r="D142" s="224" t="s">
        <v>1276</v>
      </c>
      <c r="E142" s="224" t="s">
        <v>2178</v>
      </c>
      <c r="F142" s="52">
        <v>1700000</v>
      </c>
    </row>
    <row r="143" spans="1:8">
      <c r="A143">
        <v>154</v>
      </c>
      <c r="B143">
        <v>14</v>
      </c>
      <c r="D143" s="224" t="s">
        <v>2196</v>
      </c>
      <c r="F143" s="52">
        <v>2000000</v>
      </c>
    </row>
    <row r="144" spans="1:8">
      <c r="A144">
        <v>155</v>
      </c>
      <c r="B144">
        <v>14</v>
      </c>
      <c r="C144" s="225" t="s">
        <v>2208</v>
      </c>
      <c r="D144" s="224" t="s">
        <v>2209</v>
      </c>
      <c r="E144" s="224" t="s">
        <v>2208</v>
      </c>
      <c r="F144" s="52">
        <v>550000</v>
      </c>
    </row>
    <row r="145" spans="1:7">
      <c r="A145">
        <v>156</v>
      </c>
      <c r="D145" s="224" t="s">
        <v>2215</v>
      </c>
      <c r="F145" s="52">
        <v>84000</v>
      </c>
    </row>
    <row r="146" spans="1:7">
      <c r="A146">
        <v>157</v>
      </c>
      <c r="D146" s="224" t="s">
        <v>2218</v>
      </c>
      <c r="F146" s="52">
        <v>1000000</v>
      </c>
    </row>
    <row r="147" spans="1:7">
      <c r="A147">
        <v>158</v>
      </c>
      <c r="D147" s="224" t="s">
        <v>2223</v>
      </c>
      <c r="F147" s="52">
        <v>1200000</v>
      </c>
    </row>
    <row r="148" spans="1:7">
      <c r="A148">
        <v>159</v>
      </c>
      <c r="D148" s="224" t="s">
        <v>2229</v>
      </c>
      <c r="F148" s="52">
        <v>1000000</v>
      </c>
    </row>
    <row r="149" spans="1:7">
      <c r="A149">
        <v>160</v>
      </c>
      <c r="D149" s="224" t="s">
        <v>2235</v>
      </c>
      <c r="F149" s="52">
        <v>900000</v>
      </c>
    </row>
    <row r="150" spans="1:7">
      <c r="A150">
        <v>161</v>
      </c>
      <c r="B150">
        <v>8</v>
      </c>
      <c r="C150" s="225" t="s">
        <v>2250</v>
      </c>
      <c r="D150" s="224" t="s">
        <v>2251</v>
      </c>
      <c r="E150" s="224" t="s">
        <v>2250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2252</v>
      </c>
      <c r="E151" s="224">
        <v>24347588724</v>
      </c>
      <c r="F151" s="52">
        <v>20000</v>
      </c>
      <c r="G151" s="52">
        <v>14500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1756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1881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1757</v>
      </c>
      <c r="F11" s="224">
        <v>602000700</v>
      </c>
      <c r="G11" s="52">
        <v>350000</v>
      </c>
    </row>
    <row r="12" spans="1:10">
      <c r="E12" s="224" t="s">
        <v>1758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1759</v>
      </c>
      <c r="G16" s="52">
        <v>330000</v>
      </c>
    </row>
    <row r="17" spans="4:7">
      <c r="E17" s="224" t="s">
        <v>1779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1776</v>
      </c>
      <c r="G23" s="52">
        <v>230000</v>
      </c>
    </row>
    <row r="24" spans="4:7">
      <c r="E24" s="224" t="s">
        <v>1777</v>
      </c>
      <c r="G24" s="52">
        <v>600000</v>
      </c>
    </row>
    <row r="25" spans="4:7">
      <c r="D25" s="225">
        <v>927769</v>
      </c>
      <c r="E25" s="224" t="s">
        <v>1762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1762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1762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1764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1766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1767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1900</v>
      </c>
      <c r="E34" s="224" t="s">
        <v>1901</v>
      </c>
      <c r="F34" s="224" t="s">
        <v>1900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1768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1809</v>
      </c>
      <c r="E42" s="224" t="s">
        <v>1810</v>
      </c>
      <c r="F42" s="224" t="s">
        <v>1809</v>
      </c>
      <c r="G42" s="52">
        <v>130000</v>
      </c>
    </row>
    <row r="43" spans="4:7">
      <c r="D43" s="225" t="s">
        <v>1863</v>
      </c>
      <c r="E43" s="224" t="s">
        <v>1864</v>
      </c>
      <c r="F43" s="224" t="s">
        <v>1863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1972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1769</v>
      </c>
      <c r="E61" s="224" t="s">
        <v>1770</v>
      </c>
      <c r="F61" s="224" t="s">
        <v>1769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1771</v>
      </c>
      <c r="G64" s="52">
        <v>1100000</v>
      </c>
    </row>
    <row r="65" spans="4:7">
      <c r="D65" s="225" t="s">
        <v>1773</v>
      </c>
      <c r="E65" s="224" t="s">
        <v>1446</v>
      </c>
      <c r="F65" s="224" t="s">
        <v>1773</v>
      </c>
      <c r="G65" s="52">
        <v>1100000</v>
      </c>
    </row>
    <row r="66" spans="4:7">
      <c r="D66" s="225" t="s">
        <v>1774</v>
      </c>
      <c r="E66" s="224" t="s">
        <v>1775</v>
      </c>
      <c r="F66" s="224" t="s">
        <v>1774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1916</v>
      </c>
      <c r="F68" s="224">
        <v>415090409</v>
      </c>
      <c r="G68" s="52">
        <v>510000</v>
      </c>
    </row>
    <row r="69" spans="4:7">
      <c r="D69" s="225" t="s">
        <v>1724</v>
      </c>
      <c r="E69" s="224" t="s">
        <v>1725</v>
      </c>
      <c r="F69" s="224" t="s">
        <v>1724</v>
      </c>
      <c r="G69" s="52">
        <v>12000</v>
      </c>
    </row>
    <row r="70" spans="4:7">
      <c r="E70" s="224" t="s">
        <v>1727</v>
      </c>
      <c r="G70" s="52">
        <v>27000</v>
      </c>
    </row>
    <row r="71" spans="4:7">
      <c r="E71" s="224" t="s">
        <v>1752</v>
      </c>
      <c r="G71" s="52">
        <v>850000</v>
      </c>
    </row>
    <row r="72" spans="4:7">
      <c r="D72" s="225">
        <v>50228</v>
      </c>
      <c r="E72" s="224" t="s">
        <v>1761</v>
      </c>
      <c r="F72" s="224">
        <v>50228</v>
      </c>
      <c r="G72" s="52">
        <v>110000</v>
      </c>
    </row>
    <row r="73" spans="4:7">
      <c r="D73" s="225">
        <v>50229</v>
      </c>
      <c r="E73" s="224" t="s">
        <v>1761</v>
      </c>
      <c r="F73" s="224">
        <v>50229</v>
      </c>
      <c r="G73" s="52">
        <v>75000</v>
      </c>
    </row>
    <row r="74" spans="4:7">
      <c r="E74" s="224" t="s">
        <v>1778</v>
      </c>
      <c r="G74" s="52">
        <v>150000</v>
      </c>
    </row>
    <row r="75" spans="4:7">
      <c r="E75" s="224" t="s">
        <v>1778</v>
      </c>
      <c r="G75" s="52">
        <v>200000</v>
      </c>
    </row>
    <row r="76" spans="4:7">
      <c r="E76" s="224" t="s">
        <v>1788</v>
      </c>
      <c r="G76" s="52">
        <v>250000</v>
      </c>
    </row>
    <row r="77" spans="4:7">
      <c r="E77" s="224" t="s">
        <v>1795</v>
      </c>
      <c r="G77" s="52">
        <v>1850000</v>
      </c>
    </row>
    <row r="78" spans="4:7">
      <c r="D78" s="225" t="s">
        <v>1797</v>
      </c>
      <c r="E78" s="224" t="s">
        <v>1798</v>
      </c>
      <c r="F78" s="224" t="s">
        <v>1797</v>
      </c>
      <c r="G78" s="52">
        <v>1500000</v>
      </c>
    </row>
    <row r="79" spans="4:7">
      <c r="D79" s="225" t="s">
        <v>1811</v>
      </c>
      <c r="E79" s="224" t="s">
        <v>1812</v>
      </c>
      <c r="F79" s="224" t="s">
        <v>1811</v>
      </c>
      <c r="G79" s="52">
        <v>50000</v>
      </c>
    </row>
    <row r="80" spans="4:7">
      <c r="D80" s="225">
        <v>28111601</v>
      </c>
      <c r="E80" s="224" t="s">
        <v>1912</v>
      </c>
      <c r="F80" s="224">
        <v>28111601</v>
      </c>
      <c r="G80" s="52">
        <v>220000</v>
      </c>
    </row>
    <row r="81" spans="4:7">
      <c r="E81" s="224" t="s">
        <v>1914</v>
      </c>
      <c r="G81" s="52">
        <v>200000</v>
      </c>
    </row>
    <row r="82" spans="4:7">
      <c r="E82" s="224" t="s">
        <v>1813</v>
      </c>
      <c r="G82" s="52">
        <v>130000</v>
      </c>
    </row>
    <row r="83" spans="4:7">
      <c r="D83" s="225" t="s">
        <v>1828</v>
      </c>
      <c r="E83" s="224" t="s">
        <v>1844</v>
      </c>
      <c r="F83" s="224" t="s">
        <v>1828</v>
      </c>
      <c r="G83" s="52">
        <v>20000</v>
      </c>
    </row>
    <row r="84" spans="4:7">
      <c r="E84" s="224" t="s">
        <v>1815</v>
      </c>
      <c r="G84" s="52">
        <v>20000</v>
      </c>
    </row>
    <row r="85" spans="4:7">
      <c r="E85" s="224" t="s">
        <v>1822</v>
      </c>
      <c r="G85" s="52">
        <v>35000</v>
      </c>
    </row>
    <row r="86" spans="4:7">
      <c r="E86" s="224" t="s">
        <v>1814</v>
      </c>
      <c r="G86" s="52">
        <v>10000</v>
      </c>
    </row>
    <row r="87" spans="4:7">
      <c r="E87" s="224" t="s">
        <v>1816</v>
      </c>
      <c r="G87" s="52">
        <v>130000</v>
      </c>
    </row>
    <row r="88" spans="4:7">
      <c r="E88" s="224" t="s">
        <v>1826</v>
      </c>
      <c r="G88" s="52">
        <v>280000</v>
      </c>
    </row>
    <row r="89" spans="4:7">
      <c r="D89" s="225">
        <v>24137542885</v>
      </c>
      <c r="E89" s="224" t="s">
        <v>1836</v>
      </c>
      <c r="F89" s="224">
        <v>24137542885</v>
      </c>
    </row>
    <row r="90" spans="4:7">
      <c r="D90" s="225">
        <v>24137519344</v>
      </c>
      <c r="E90" s="224" t="s">
        <v>1842</v>
      </c>
      <c r="F90" s="224">
        <v>24137519344</v>
      </c>
    </row>
    <row r="91" spans="4:7">
      <c r="D91" s="225">
        <v>7252703114</v>
      </c>
      <c r="E91" s="224" t="s">
        <v>1839</v>
      </c>
      <c r="F91" s="224">
        <v>7252703114</v>
      </c>
      <c r="G91" s="52">
        <v>129000</v>
      </c>
    </row>
    <row r="92" spans="4:7">
      <c r="D92" s="225" t="s">
        <v>1840</v>
      </c>
      <c r="E92" s="224" t="s">
        <v>1841</v>
      </c>
      <c r="F92" s="224" t="s">
        <v>1840</v>
      </c>
      <c r="G92" s="52">
        <v>50000</v>
      </c>
    </row>
    <row r="93" spans="4:7">
      <c r="D93" s="225" t="s">
        <v>1851</v>
      </c>
      <c r="E93" s="224" t="s">
        <v>1852</v>
      </c>
      <c r="F93" s="224" t="s">
        <v>1851</v>
      </c>
      <c r="G93" s="52">
        <v>20000</v>
      </c>
    </row>
    <row r="94" spans="4:7">
      <c r="D94" s="225">
        <v>2800802</v>
      </c>
      <c r="E94" s="224" t="s">
        <v>1859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1860</v>
      </c>
      <c r="F95" s="224">
        <v>2800801</v>
      </c>
      <c r="G95" s="52">
        <v>150000</v>
      </c>
    </row>
    <row r="96" spans="4:7">
      <c r="D96" s="225" t="s">
        <v>1854</v>
      </c>
      <c r="E96" s="224" t="s">
        <v>1855</v>
      </c>
      <c r="F96" s="224" t="s">
        <v>1854</v>
      </c>
      <c r="G96" s="52">
        <v>250000</v>
      </c>
    </row>
    <row r="97" spans="4:7">
      <c r="D97" s="225" t="s">
        <v>1856</v>
      </c>
      <c r="E97" s="224" t="s">
        <v>1857</v>
      </c>
      <c r="F97" s="224" t="s">
        <v>1856</v>
      </c>
      <c r="G97" s="52">
        <v>60000</v>
      </c>
    </row>
    <row r="98" spans="4:7">
      <c r="E98" s="224" t="s">
        <v>1866</v>
      </c>
      <c r="G98" s="52">
        <v>200000</v>
      </c>
    </row>
    <row r="99" spans="4:7">
      <c r="D99" s="225" t="s">
        <v>1868</v>
      </c>
      <c r="E99" s="224" t="s">
        <v>1869</v>
      </c>
      <c r="F99" s="224" t="s">
        <v>1868</v>
      </c>
      <c r="G99" s="52">
        <v>30000</v>
      </c>
    </row>
    <row r="100" spans="4:7">
      <c r="D100" s="225" t="s">
        <v>1870</v>
      </c>
      <c r="E100" s="224" t="s">
        <v>1927</v>
      </c>
      <c r="F100" s="224" t="s">
        <v>1870</v>
      </c>
      <c r="G100" s="52">
        <v>10000</v>
      </c>
    </row>
    <row r="101" spans="4:7">
      <c r="D101" s="225" t="s">
        <v>1929</v>
      </c>
      <c r="E101" s="224" t="s">
        <v>1930</v>
      </c>
      <c r="F101" s="224" t="s">
        <v>1929</v>
      </c>
      <c r="G101" s="52">
        <v>10000</v>
      </c>
    </row>
    <row r="102" spans="4:7">
      <c r="D102" s="225" t="s">
        <v>1871</v>
      </c>
      <c r="E102" s="224" t="s">
        <v>1872</v>
      </c>
      <c r="F102" s="224" t="s">
        <v>1871</v>
      </c>
      <c r="G102" s="52">
        <v>20000</v>
      </c>
    </row>
    <row r="103" spans="4:7">
      <c r="D103" s="225">
        <v>2850701</v>
      </c>
      <c r="E103" s="224" t="s">
        <v>1873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1874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1875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1875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1878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1878</v>
      </c>
      <c r="F108" s="224">
        <v>2801702</v>
      </c>
      <c r="G108" s="52">
        <v>15000</v>
      </c>
    </row>
    <row r="109" spans="4:7">
      <c r="D109" s="225" t="s">
        <v>1893</v>
      </c>
      <c r="E109" s="224" t="s">
        <v>1894</v>
      </c>
      <c r="F109" s="224" t="s">
        <v>1893</v>
      </c>
      <c r="G109" s="52">
        <v>50000</v>
      </c>
    </row>
    <row r="110" spans="4:7">
      <c r="E110" s="224" t="s">
        <v>1882</v>
      </c>
      <c r="G110" s="52">
        <v>1550000</v>
      </c>
    </row>
    <row r="111" spans="4:7">
      <c r="D111" s="225" t="s">
        <v>1890</v>
      </c>
      <c r="E111" s="224" t="s">
        <v>1274</v>
      </c>
      <c r="F111" s="224" t="s">
        <v>1890</v>
      </c>
      <c r="G111" s="52">
        <v>1200000</v>
      </c>
    </row>
    <row r="112" spans="4:7">
      <c r="D112" s="225">
        <v>24347544930</v>
      </c>
      <c r="E112" s="224" t="s">
        <v>1898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1899</v>
      </c>
      <c r="F113" s="224">
        <v>501220641</v>
      </c>
      <c r="G113" s="52">
        <v>300000</v>
      </c>
    </row>
    <row r="114" spans="3:8">
      <c r="D114" s="225" t="s">
        <v>1904</v>
      </c>
      <c r="E114" s="224" t="s">
        <v>1905</v>
      </c>
      <c r="F114" s="224" t="s">
        <v>1904</v>
      </c>
      <c r="G114" s="52">
        <v>25000</v>
      </c>
    </row>
    <row r="115" spans="3:8">
      <c r="D115" s="225" t="s">
        <v>1907</v>
      </c>
      <c r="E115" s="224" t="s">
        <v>1905</v>
      </c>
      <c r="F115" s="224" t="s">
        <v>1907</v>
      </c>
      <c r="G115" s="52">
        <v>65000</v>
      </c>
    </row>
    <row r="116" spans="3:8">
      <c r="D116" s="225" t="s">
        <v>1911</v>
      </c>
      <c r="E116" s="224" t="s">
        <v>1651</v>
      </c>
      <c r="F116" s="224" t="s">
        <v>1911</v>
      </c>
      <c r="G116" s="52">
        <v>1400000</v>
      </c>
    </row>
    <row r="117" spans="3:8">
      <c r="D117" s="225">
        <v>1068298046</v>
      </c>
      <c r="E117" s="224" t="s">
        <v>1970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1968</v>
      </c>
      <c r="F118" s="224">
        <v>1087298388</v>
      </c>
    </row>
    <row r="119" spans="3:8">
      <c r="D119" s="225">
        <v>1068298044</v>
      </c>
      <c r="E119" s="224" t="s">
        <v>1970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1990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2000</v>
      </c>
      <c r="E123" s="224" t="s">
        <v>1294</v>
      </c>
      <c r="F123" s="224" t="s">
        <v>2000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1769</v>
      </c>
      <c r="E125" s="224" t="s">
        <v>2154</v>
      </c>
      <c r="F125" s="225" t="s">
        <v>1769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1867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1903</v>
      </c>
    </row>
    <row r="12" spans="1:3">
      <c r="A12">
        <v>13</v>
      </c>
      <c r="B12" t="s">
        <v>1919</v>
      </c>
    </row>
    <row r="13" spans="1:3">
      <c r="A13">
        <v>14</v>
      </c>
      <c r="B13" t="s">
        <v>2100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06" t="s">
        <v>12</v>
      </c>
      <c r="C4" s="407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R14" sqref="R1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1834</v>
      </c>
      <c r="R1" t="s">
        <v>1833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1867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1921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1922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1923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1924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1925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2094</v>
      </c>
      <c r="U11">
        <v>2801501</v>
      </c>
    </row>
    <row r="12" spans="1:22">
      <c r="A12">
        <v>11</v>
      </c>
      <c r="B12" t="s">
        <v>1926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2093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  <c r="R14">
        <v>2830204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1833</v>
      </c>
    </row>
    <row r="17" spans="3:21">
      <c r="C17">
        <v>16</v>
      </c>
      <c r="D17" t="s">
        <v>1835</v>
      </c>
      <c r="U17">
        <v>2810701</v>
      </c>
    </row>
    <row r="18" spans="3:21">
      <c r="C18">
        <v>17</v>
      </c>
      <c r="D18" t="s">
        <v>1877</v>
      </c>
      <c r="N18">
        <v>2810501</v>
      </c>
    </row>
    <row r="19" spans="3:21">
      <c r="C19">
        <v>18</v>
      </c>
      <c r="D19" t="s">
        <v>1892</v>
      </c>
      <c r="S19">
        <v>28111601</v>
      </c>
      <c r="U19">
        <v>2830701</v>
      </c>
    </row>
    <row r="20" spans="3:21">
      <c r="C20">
        <v>19</v>
      </c>
      <c r="D20" t="s">
        <v>2107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1734</v>
      </c>
      <c r="B1" t="s">
        <v>1735</v>
      </c>
    </row>
    <row r="2" spans="1:13">
      <c r="A2" t="s">
        <v>1736</v>
      </c>
    </row>
    <row r="3" spans="1:13">
      <c r="B3">
        <v>24220</v>
      </c>
      <c r="C3" t="s">
        <v>1737</v>
      </c>
    </row>
    <row r="4" spans="1:13">
      <c r="B4">
        <v>24260</v>
      </c>
      <c r="C4" t="s">
        <v>1738</v>
      </c>
    </row>
    <row r="5" spans="1:13">
      <c r="A5" t="s">
        <v>1739</v>
      </c>
      <c r="M5" t="s">
        <v>1781</v>
      </c>
    </row>
    <row r="6" spans="1:13">
      <c r="B6" t="s">
        <v>1740</v>
      </c>
      <c r="C6" t="s">
        <v>1741</v>
      </c>
      <c r="M6" t="s">
        <v>1780</v>
      </c>
    </row>
    <row r="7" spans="1:13">
      <c r="B7">
        <v>421912</v>
      </c>
      <c r="C7" t="s">
        <v>1742</v>
      </c>
    </row>
    <row r="8" spans="1:13">
      <c r="B8">
        <v>421922</v>
      </c>
      <c r="C8" t="s">
        <v>1743</v>
      </c>
    </row>
    <row r="9" spans="1:13">
      <c r="A9" t="s">
        <v>1744</v>
      </c>
    </row>
    <row r="10" spans="1:13">
      <c r="A10" t="s">
        <v>1745</v>
      </c>
      <c r="B10" t="s">
        <v>1746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6" sqref="A6:F6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17" t="s">
        <v>2028</v>
      </c>
      <c r="B1" s="418"/>
      <c r="C1" s="418"/>
      <c r="D1" s="418"/>
      <c r="E1" s="418"/>
      <c r="F1" s="419"/>
    </row>
    <row r="2" spans="1:6" ht="26.25">
      <c r="A2" s="408" t="s">
        <v>2026</v>
      </c>
      <c r="B2" s="409"/>
      <c r="C2" s="409"/>
      <c r="D2" s="409"/>
      <c r="E2" s="409"/>
      <c r="F2" s="410"/>
    </row>
    <row r="3" spans="1:6" ht="26.25">
      <c r="A3" s="411">
        <v>19800</v>
      </c>
      <c r="B3" s="412"/>
      <c r="C3" s="412"/>
      <c r="D3" s="412"/>
      <c r="E3" s="412"/>
      <c r="F3" s="413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17" t="s">
        <v>2029</v>
      </c>
      <c r="B5" s="418"/>
      <c r="C5" s="418"/>
      <c r="D5" s="418"/>
      <c r="E5" s="418"/>
      <c r="F5" s="419"/>
    </row>
    <row r="6" spans="1:6" ht="26.25">
      <c r="A6" s="408" t="s">
        <v>2027</v>
      </c>
      <c r="B6" s="409"/>
      <c r="C6" s="409"/>
      <c r="D6" s="409"/>
      <c r="E6" s="409"/>
      <c r="F6" s="410"/>
    </row>
    <row r="7" spans="1:6" ht="26.25">
      <c r="A7" s="411">
        <v>19800</v>
      </c>
      <c r="B7" s="412"/>
      <c r="C7" s="412"/>
      <c r="D7" s="412"/>
      <c r="E7" s="412"/>
      <c r="F7" s="413"/>
    </row>
    <row r="15" spans="1:6" ht="26.25">
      <c r="A15" s="414" t="s">
        <v>2030</v>
      </c>
      <c r="B15" s="415"/>
      <c r="C15" s="415"/>
      <c r="D15" s="415"/>
      <c r="E15" s="415"/>
      <c r="F15" s="416"/>
    </row>
    <row r="16" spans="1:6" ht="26.25">
      <c r="A16" s="414" t="s">
        <v>2026</v>
      </c>
      <c r="B16" s="415"/>
      <c r="C16" s="415"/>
      <c r="D16" s="415"/>
      <c r="E16" s="415"/>
      <c r="F16" s="416"/>
    </row>
    <row r="17" spans="1:6" ht="26.25">
      <c r="A17" s="420">
        <v>19800</v>
      </c>
      <c r="B17" s="421"/>
      <c r="C17" s="421"/>
      <c r="D17" s="421"/>
      <c r="E17" s="421"/>
      <c r="F17" s="422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414" t="s">
        <v>2031</v>
      </c>
      <c r="B19" s="415"/>
      <c r="C19" s="415"/>
      <c r="D19" s="415"/>
      <c r="E19" s="415"/>
      <c r="F19" s="416"/>
    </row>
    <row r="20" spans="1:6" ht="26.25">
      <c r="A20" s="414" t="s">
        <v>2027</v>
      </c>
      <c r="B20" s="415"/>
      <c r="C20" s="415"/>
      <c r="D20" s="415"/>
      <c r="E20" s="415"/>
      <c r="F20" s="416"/>
    </row>
    <row r="21" spans="1:6" ht="26.25">
      <c r="A21" s="420">
        <v>19800</v>
      </c>
      <c r="B21" s="421"/>
      <c r="C21" s="421"/>
      <c r="D21" s="421"/>
      <c r="E21" s="421"/>
      <c r="F21" s="422"/>
    </row>
  </sheetData>
  <mergeCells count="12">
    <mergeCell ref="A16:F16"/>
    <mergeCell ref="A17:F17"/>
    <mergeCell ref="A19:F19"/>
    <mergeCell ref="A20:F20"/>
    <mergeCell ref="A21:F21"/>
    <mergeCell ref="A6:F6"/>
    <mergeCell ref="A7:F7"/>
    <mergeCell ref="A15:F15"/>
    <mergeCell ref="A1:F1"/>
    <mergeCell ref="A2:F2"/>
    <mergeCell ref="A3:F3"/>
    <mergeCell ref="A5:F5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2095</v>
      </c>
    </row>
    <row r="6" spans="2:2">
      <c r="B6" t="s">
        <v>2103</v>
      </c>
    </row>
    <row r="7" spans="2:2">
      <c r="B7" t="s">
        <v>2096</v>
      </c>
    </row>
    <row r="8" spans="2:2">
      <c r="B8" t="s">
        <v>2097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2025-05-02T08:19:30Z</cp:lastPrinted>
  <dcterms:created xsi:type="dcterms:W3CDTF">2020-10-02T11:51:16Z</dcterms:created>
  <dcterms:modified xsi:type="dcterms:W3CDTF">2025-05-03T07:36:27Z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