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818E98F-3890-478D-B18B-DBB10028F6A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<sst xmlns="http://schemas.openxmlformats.org/spreadsheetml/2006/main" count="13994" uniqueCount="4707">
  <si>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</si>
  <si>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</si>
  <si>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</si>
  <si>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</si>
  <si>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</si>
  <si>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</si>
  <si>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</si>
  <si>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</si>
  <si>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</si>
  <si>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</si>
  <si>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</si>
  <si>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</si>
  <si>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</si>
  <si>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</si>
  <si>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</si>
  <si>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</si>
  <si>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</si>
  <si>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</si>
  <si>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</si>
  <si>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</si>
  <si>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</si>
  <si>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</si>
  <si>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</si>
  <si>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</si>
  <si>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</si>
  <si>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</si>
  <si>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</si>
  <si>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</si>
  <si>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</si>
  <si>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</si>
  <si>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</si>
  <si>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</si>
  <si>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</si>
  <si>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</si>
  <si>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</si>
  <si>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</si>
  <si>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</si>
  <si>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</si>
  <si>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</si>
  <si>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</si>
  <si>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</si>
  <si>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</si>
  <si>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</si>
  <si>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</si>
  <si>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</si>
  <si>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</si>
  <si>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</si>
  <si>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</si>
  <si>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</si>
  <si>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</si>
  <si>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</si>
  <si>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</si>
  <si>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</si>
  <si>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</si>
  <si>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</si>
  <si>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</si>
  <si>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</si>
  <si>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</si>
  <si>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</si>
  <si>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</si>
  <si>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</si>
  <si>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</si>
  <si>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</si>
  <si>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</si>
  <si>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</si>
  <si>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</si>
  <si>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</si>
  <si>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</si>
  <si>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</si>
  <si>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</si>
  <si>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</si>
  <si>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</si>
  <si>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</si>
  <si>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</si>
  <si>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</si>
  <si>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</si>
  <si>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</si>
  <si>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</si>
  <si>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</si>
  <si>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</si>
  <si>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</si>
  <si>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</si>
  <si>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</si>
  <si>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</si>
  <si>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</si>
  <si>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</si>
  <si>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</si>
  <si>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</si>
  <si>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</si>
  <si>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</si>
  <si>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</si>
  <si>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</si>
  <si>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</si>
  <si>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</si>
  <si>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</si>
  <si>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</si>
  <si>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</si>
  <si>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</si>
  <si>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</si>
  <si>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</si>
  <si>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</si>
  <si>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</si>
  <si>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</si>
  <si>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</si>
  <si>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</si>
  <si>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</si>
  <si>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</si>
  <si>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</si>
  <si>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</si>
  <si>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</si>
  <si>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</si>
  <si>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</si>
  <si>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</si>
  <si>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</si>
  <si>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</si>
  <si>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</si>
  <si>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</si>
  <si>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</si>
  <si>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</si>
  <si>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</si>
  <si>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</si>
  <si>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</si>
  <si>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</si>
  <si>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</si>
  <si>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</si>
  <si>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</si>
  <si>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</si>
  <si>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</si>
  <si>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</si>
  <si>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</si>
  <si>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</si>
  <si>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</si>
  <si>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</si>
  <si>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</si>
  <si>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</si>
  <si>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</si>
  <si>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</si>
  <si>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</si>
  <si>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</si>
  <si>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</si>
  <si>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</si>
  <si>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</si>
  <si>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</si>
  <si>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</si>
  <si>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</si>
  <si>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</si>
  <si>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</si>
  <si>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</si>
  <si>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</si>
  <si>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</si>
  <si>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</si>
  <si>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</si>
  <si>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</si>
  <si>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</si>
  <si>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</si>
  <si>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</si>
  <si>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</si>
  <si>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</si>
  <si>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</si>
  <si>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</si>
  <si>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</si>
  <si>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</si>
  <si>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</si>
  <si>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</si>
  <si>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</si>
  <si>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</si>
  <si>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</si>
  <si>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</si>
  <si>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</si>
  <si>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</si>
  <si>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</si>
  <si>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</si>
  <si>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</si>
  <si>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</si>
  <si>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</si>
  <si>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</si>
  <si>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</si>
  <si>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</si>
  <si>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</si>
  <si>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</si>
  <si>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</si>
  <si>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</si>
  <si>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</si>
  <si>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</si>
  <si>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</si>
  <si>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</si>
  <si>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</si>
  <si>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</si>
  <si>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</si>
  <si>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</si>
  <si>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</si>
  <si>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</si>
  <si>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</si>
  <si>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</si>
  <si>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</si>
  <si>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</si>
  <si>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</si>
  <si>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</si>
  <si>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</si>
  <si>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</si>
  <si>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</si>
  <si>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</si>
  <si>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</si>
  <si>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</si>
  <si>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</si>
  <si>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</si>
  <si>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</si>
  <si>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</si>
  <si>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</si>
  <si>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</si>
  <si>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</si>
  <si>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</si>
  <si>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</si>
  <si>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</si>
  <si>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</si>
  <si>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</si>
  <si>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</si>
  <si>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</si>
  <si>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</si>
  <si>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</si>
  <si>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</si>
  <si>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</si>
  <si>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</si>
  <si>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</si>
  <si>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</si>
  <si>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</si>
  <si>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</si>
  <si>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</si>
  <si>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</si>
  <si>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</si>
  <si>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</si>
  <si>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</si>
  <si>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</si>
  <si>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</si>
  <si>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</si>
  <si>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</si>
  <si>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</si>
  <si>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</si>
  <si>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</si>
  <si>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</si>
  <si>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</si>
  <si>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</si>
  <si>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</si>
  <si>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</si>
  <si>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</si>
  <si>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</si>
  <si>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</si>
  <si>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</si>
  <si>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</si>
  <si>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</si>
  <si>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</si>
  <si>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</si>
  <si>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</si>
  <si>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</si>
  <si>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</si>
  <si>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</si>
  <si>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</si>
  <si>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</si>
  <si>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</si>
  <si>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</si>
  <si>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</si>
  <si>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</si>
  <si>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</si>
  <si>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</si>
  <si>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</si>
  <si>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</si>
  <si>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</si>
  <si>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</si>
  <si>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</si>
  <si>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</si>
  <si>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</si>
  <si>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</si>
  <si>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</si>
  <si>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</si>
  <si>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</si>
  <si>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</si>
  <si>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</si>
  <si>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</si>
  <si>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</si>
  <si>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</si>
  <si>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</si>
  <si>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</si>
  <si>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</si>
  <si>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</si>
  <si>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</si>
  <si>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</si>
  <si>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</si>
  <si>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</si>
  <si>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</si>
  <si>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</si>
  <si>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</si>
  <si>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</si>
  <si>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</si>
  <si>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</si>
  <si>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</si>
  <si>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</si>
  <si>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</si>
  <si>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</si>
  <si>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</si>
  <si>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</si>
  <si>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</si>
  <si>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</si>
  <si>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</si>
  <si>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</si>
  <si>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</si>
  <si>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</si>
  <si>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</si>
  <si>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</si>
  <si>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</si>
  <si>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</si>
  <si>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</si>
  <si>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</si>
  <si>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</si>
  <si>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</si>
  <si>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</si>
  <si>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</si>
  <si>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</si>
  <si>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</si>
  <si>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</si>
  <si>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</si>
  <si>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</si>
  <si>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</si>
  <si>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</si>
  <si>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</si>
  <si>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</si>
  <si>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</si>
  <si>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</si>
  <si>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</si>
  <si>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</si>
  <si>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</si>
  <si>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</si>
  <si>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</si>
  <si>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</si>
  <si>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</si>
  <si>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</si>
  <si>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</si>
  <si>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</si>
  <si>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</si>
  <si>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</si>
  <si>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</si>
  <si>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</si>
  <si>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</si>
  <si>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</si>
  <si>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</si>
  <si>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</si>
  <si>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</si>
  <si>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</si>
  <si>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</si>
  <si>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</si>
  <si>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</si>
  <si>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</si>
  <si>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</si>
  <si>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</si>
  <si>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</si>
  <si>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</si>
  <si>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</si>
  <si>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</si>
  <si>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</si>
  <si>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</si>
  <si>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</si>
  <si>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</si>
  <si>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</si>
  <si>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</si>
  <si>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</si>
  <si>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</si>
  <si>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</si>
  <si>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</si>
  <si>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</si>
  <si>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</si>
  <si>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</si>
  <si>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</si>
  <si>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</si>
  <si>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</si>
  <si>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</si>
  <si>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</si>
  <si>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</si>
  <si>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</si>
  <si>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</si>
  <si>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</si>
  <si>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</si>
  <si>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</si>
  <si>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</si>
  <si>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</si>
  <si>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</si>
  <si>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</si>
  <si>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</si>
  <si>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</si>
  <si>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</si>
  <si>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</si>
  <si>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</si>
  <si>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</si>
  <si>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</si>
  <si>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</si>
  <si>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</si>
  <si>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</si>
  <si>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</si>
  <si>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</si>
  <si>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</si>
  <si>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</si>
  <si>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</si>
  <si>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</si>
  <si>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</si>
  <si>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</si>
  <si>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</si>
  <si>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</si>
  <si>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</si>
  <si>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</si>
  <si>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</si>
  <si>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</si>
  <si>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</si>
  <si>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</si>
  <si>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</si>
  <si>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</si>
  <si>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</si>
  <si>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</si>
  <si>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</si>
  <si>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</si>
  <si>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</si>
  <si>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</si>
  <si>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</si>
  <si>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</si>
  <si>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</si>
  <si>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</si>
  <si>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</si>
  <si>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</si>
  <si>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</si>
  <si>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</si>
  <si>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</si>
  <si>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</si>
  <si>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</si>
  <si>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</si>
  <si>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</si>
  <si>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</si>
  <si>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</si>
  <si>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</si>
  <si>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</si>
  <si>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</si>
  <si>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</si>
  <si>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</si>
  <si>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</si>
  <si>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</si>
  <si>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</si>
  <si>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</si>
  <si>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</si>
  <si>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</si>
  <si>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</si>
  <si>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</si>
  <si>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</si>
  <si>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</si>
  <si>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</si>
  <si>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</si>
  <si>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</si>
  <si>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</si>
  <si>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</si>
  <si>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</si>
  <si>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</si>
  <si>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</si>
  <si>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</si>
  <si>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</si>
  <si>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</si>
  <si>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</si>
  <si>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</si>
  <si>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</si>
  <si>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</si>
  <si>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</si>
  <si>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</si>
  <si>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</si>
  <si>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</si>
  <si>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</si>
  <si>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</si>
  <si>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</si>
  <si>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</si>
  <si>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</si>
  <si>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</si>
  <si>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</si>
  <si>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</si>
  <si>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</si>
  <si>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</si>
  <si>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</si>
  <si>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</si>
  <si>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</si>
  <si>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</si>
  <si>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</si>
  <si>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</si>
  <si>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</si>
  <si>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</si>
  <si>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</si>
  <si>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</si>
  <si>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</si>
  <si>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</si>
  <si>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</si>
  <si>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</si>
  <si>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</si>
  <si>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</si>
  <si>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</si>
  <si>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</si>
  <si>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</si>
  <si>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</si>
  <si>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</si>
  <si>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</si>
  <si>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</si>
  <si>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</si>
  <si>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</si>
  <si>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</si>
  <si>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</si>
  <si>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</si>
  <si>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</si>
  <si>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</si>
  <si>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</si>
  <si>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</si>
  <si>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</si>
  <si>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</si>
  <si>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</si>
  <si>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</si>
  <si>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</si>
  <si>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</si>
  <si>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</si>
  <si>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</si>
  <si>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</si>
  <si>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</si>
  <si>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</si>
  <si>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</si>
  <si>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</si>
  <si>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</si>
  <si>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</si>
  <si>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</si>
  <si>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</si>
  <si>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</si>
  <si>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</si>
  <si>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</si>
  <si>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</si>
  <si>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</si>
  <si>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</si>
  <si>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</si>
  <si>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</si>
  <si>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</si>
  <si>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</si>
  <si>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</si>
  <si>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</si>
  <si>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</si>
  <si>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</si>
  <si>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</si>
  <si>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</si>
  <si>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</si>
  <si>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</si>
  <si>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</si>
  <si>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</si>
  <si>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</si>
  <si>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</si>
  <si>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</si>
  <si>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</si>
  <si>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</si>
  <si>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</si>
  <si>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</si>
  <si>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</si>
  <si>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</si>
  <si>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</si>
  <si>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</si>
  <si>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</si>
  <si>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</si>
  <si>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</si>
  <si>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</si>
  <si>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</si>
  <si>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</si>
  <si>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</si>
  <si>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</si>
  <si>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</si>
  <si>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</si>
  <si>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</si>
  <si>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</si>
  <si>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</si>
  <si>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</si>
  <si>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</si>
  <si>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</si>
  <si>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</si>
  <si>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</si>
  <si>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</si>
  <si>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</si>
  <si>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</si>
  <si>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</si>
  <si>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</si>
  <si>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</si>
  <si>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</si>
  <si>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</si>
  <si>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</si>
  <si>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</si>
  <si>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</si>
  <si>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</si>
  <si>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</si>
  <si>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</si>
  <si>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</si>
  <si>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</si>
  <si>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</si>
  <si>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</si>
  <si>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</si>
  <si>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</si>
  <si>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</si>
  <si>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</si>
  <si>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</si>
  <si>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</si>
  <si>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</si>
  <si>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</si>
  <si>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</si>
  <si>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</si>
  <si>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</si>
  <si>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</si>
  <si>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</si>
  <si>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</si>
  <si>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</si>
  <si>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</si>
  <si>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</si>
  <si>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</si>
  <si>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</si>
  <si>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</si>
  <si>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</si>
  <si>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</si>
  <si>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</si>
  <si>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</si>
  <si>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</si>
  <si>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</si>
  <si>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</si>
  <si>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</si>
  <si>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</si>
  <si>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</si>
  <si>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</si>
  <si>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</si>
  <si>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</si>
  <si>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</si>
  <si>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</si>
  <si>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</si>
  <si>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</si>
  <si>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</si>
  <si>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</si>
  <si>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</si>
  <si>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</si>
  <si>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</si>
  <si>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</si>
  <si>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</si>
  <si>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</si>
  <si>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</si>
  <si>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</si>
  <si>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</si>
  <si>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</si>
  <si>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</si>
  <si>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</si>
  <si>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</si>
  <si>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</si>
  <si>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</si>
  <si>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</si>
  <si>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</si>
  <si>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</si>
  <si>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</si>
  <si>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</si>
  <si>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</si>
  <si>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</si>
  <si>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</si>
  <si>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</si>
  <si>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</si>
  <si>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</si>
  <si>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</si>
  <si>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</si>
  <si>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</si>
  <si>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</si>
  <si>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</si>
  <si>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</si>
  <si>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</si>
  <si>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</si>
  <si>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</si>
  <si>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</si>
  <si>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</si>
  <si>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</si>
  <si>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</si>
  <si>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</si>
  <si>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</si>
  <si>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</si>
  <si>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</si>
  <si>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</si>
  <si>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</si>
  <si>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</si>
  <si>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</si>
  <si>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</si>
  <si>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</si>
  <si>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</si>
  <si>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</si>
  <si>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</si>
  <si>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</si>
  <si>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</si>
  <si>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</si>
  <si>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</si>
  <si>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</si>
  <si>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</si>
  <si>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</si>
  <si>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</si>
  <si>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</si>
  <si>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</si>
  <si>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</si>
  <si>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</si>
  <si>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</si>
  <si>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</si>
  <si>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</si>
  <si>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</si>
  <si>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</si>
  <si>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</si>
  <si>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</si>
  <si>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</si>
  <si>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</si>
  <si>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</si>
  <si>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</si>
  <si>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</si>
  <si>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</si>
  <si>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</si>
  <si>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</si>
  <si>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</si>
  <si>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</si>
  <si>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</si>
  <si>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</si>
  <si>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</si>
  <si>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</si>
  <si>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</si>
  <si>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</si>
  <si>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</si>
  <si>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</si>
  <si>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</si>
  <si>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</si>
  <si>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</si>
  <si>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</si>
  <si>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</si>
  <si>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</si>
  <si>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</si>
  <si>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</si>
  <si>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</si>
  <si>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</si>
  <si>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</si>
  <si>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</si>
  <si>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</si>
  <si>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</si>
  <si>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</si>
  <si>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</si>
  <si>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</si>
  <si>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</si>
  <si>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</si>
  <si>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</si>
  <si>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</si>
  <si>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</si>
  <si>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</si>
  <si>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</si>
  <si>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</si>
  <si>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</si>
  <si>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</si>
  <si>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</si>
  <si>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</si>
  <si>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</si>
  <si>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</si>
  <si>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</si>
  <si>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</si>
  <si>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</si>
  <si>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</si>
  <si>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</si>
  <si>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</si>
  <si>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</si>
  <si>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</si>
  <si>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</si>
  <si>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</si>
  <si>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</si>
  <si>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</si>
  <si>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</si>
  <si>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</si>
  <si>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</si>
  <si>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</si>
  <si>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</si>
  <si>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</si>
  <si>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</si>
  <si>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</si>
  <si>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</si>
  <si>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</si>
  <si>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</si>
  <si>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</si>
  <si>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</si>
  <si>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</si>
  <si>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</si>
  <si>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</si>
  <si>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</si>
  <si>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</si>
  <si>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</si>
  <si>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</si>
  <si>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</si>
  <si>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</si>
  <si>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</si>
  <si>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</si>
  <si>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</si>
  <si>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</si>
  <si>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</si>
  <si>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</si>
  <si>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</si>
  <si>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</si>
  <si>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</si>
  <si>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</si>
  <si>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</si>
  <si>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</si>
  <si>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</si>
  <si>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</si>
  <si>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</si>
  <si>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</si>
  <si>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</si>
  <si>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</si>
  <si>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</si>
  <si>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</si>
  <si>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</si>
  <si>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</si>
  <si>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</si>
  <si>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</si>
  <si>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</si>
  <si>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</si>
  <si>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</si>
  <si>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</si>
  <si>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</si>
  <si>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</si>
  <si>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</si>
  <si>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</si>
  <si>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</si>
  <si>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</si>
  <si>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</si>
  <si>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</si>
  <si>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</si>
  <si>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</si>
  <si>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</si>
  <si>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</si>
  <si>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</si>
  <si>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</si>
  <si>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</si>
  <si>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</si>
  <si>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</si>
  <si>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</si>
  <si>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</si>
  <si>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</si>
  <si>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</si>
  <si>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</si>
  <si>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</si>
  <si>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</si>
  <si>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</si>
  <si>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</si>
  <si>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</si>
  <si>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</si>
  <si>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</si>
  <si>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</si>
  <si>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</si>
  <si>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</si>
  <si>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</si>
  <si>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</si>
  <si>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</si>
  <si>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</si>
  <si>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</si>
  <si>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</si>
  <si>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</si>
  <si>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</si>
  <si>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</si>
  <si>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</si>
  <si>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</si>
  <si>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</si>
  <si>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</si>
  <si>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</si>
  <si>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</si>
  <si>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</si>
  <si>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</si>
  <si>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</si>
  <si>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</si>
  <si>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</si>
  <si>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</si>
  <si>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</si>
  <si>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</si>
  <si>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</si>
  <si>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</si>
  <si>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</si>
  <si>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</si>
  <si>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</si>
  <si>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</si>
  <si>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</si>
  <si>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</si>
  <si>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</si>
  <si>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</si>
  <si>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</si>
  <si>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</si>
  <si>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</si>
  <si>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</si>
  <si>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</si>
  <si>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</si>
  <si>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</si>
  <si>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</si>
  <si>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</si>
  <si>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</si>
  <si>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</si>
  <si>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</si>
  <si>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</si>
  <si>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</si>
  <si>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</si>
  <si>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</si>
  <si>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</si>
  <si>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</si>
  <si>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</si>
  <si>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</si>
  <si>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</si>
  <si>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</si>
  <si>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</si>
  <si>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</si>
  <si>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</si>
  <si>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</si>
  <si>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</si>
  <si>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</si>
  <si>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</si>
  <si>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</si>
  <si>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</si>
  <si>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</si>
  <si>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</si>
  <si>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</si>
  <si>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</si>
  <si>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</si>
  <si>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</si>
  <si>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</si>
  <si>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</si>
  <si>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</si>
  <si>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</si>
  <si>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</si>
  <si>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</si>
  <si>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</si>
  <si>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</si>
  <si>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</si>
  <si>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</si>
  <si>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</si>
  <si>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</si>
  <si>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</si>
  <si>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</si>
  <si>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</si>
  <si>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</si>
  <si>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</si>
  <si>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</si>
  <si>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</si>
  <si>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</si>
  <si>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</si>
  <si>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</si>
  <si>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</si>
  <si>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</si>
  <si>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</si>
  <si>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</si>
  <si>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</si>
  <si>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</si>
  <si>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</si>
  <si>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</si>
  <si>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</si>
  <si>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</si>
  <si>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</si>
  <si>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</si>
  <si>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</si>
  <si>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</si>
  <si>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</si>
  <si>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</si>
  <si>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</si>
  <si>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</si>
  <si>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</si>
  <si>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</si>
  <si>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</si>
  <si>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</si>
  <si>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</si>
  <si>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</si>
  <si>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</si>
  <si>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</si>
  <si>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</si>
  <si>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</si>
  <si>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</si>
  <si>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</si>
  <si>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</si>
  <si>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</si>
  <si>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</si>
  <si>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</si>
  <si>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</si>
  <si>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</si>
  <si>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</si>
  <si>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</si>
  <si>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</si>
  <si>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</si>
  <si>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</si>
  <si>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</si>
  <si>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</si>
  <si>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</si>
  <si>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</si>
  <si>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</si>
  <si>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</si>
  <si>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</si>
  <si>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</si>
  <si>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</si>
  <si>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</si>
  <si>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</si>
  <si>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</si>
  <si>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</si>
  <si>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</si>
  <si>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</si>
  <si>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</si>
  <si>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</si>
  <si>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</si>
  <si>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</si>
  <si>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</si>
  <si>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</si>
  <si>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</si>
  <si>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</si>
  <si>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</si>
  <si>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</si>
  <si>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</si>
  <si>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</si>
  <si>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</si>
  <si>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</si>
  <si>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</si>
  <si>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</si>
  <si>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</si>
  <si>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</si>
  <si>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</si>
  <si>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</si>
  <si>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</si>
  <si>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</si>
  <si>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</si>
  <si>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</si>
  <si>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</si>
  <si>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</si>
  <si>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</si>
  <si>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</si>
  <si>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</si>
  <si>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</si>
  <si>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</si>
  <si>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</si>
  <si>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</si>
  <si>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</si>
  <si>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</si>
  <si>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</si>
  <si>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</si>
  <si>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</si>
  <si>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</si>
  <si>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</si>
  <si>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</si>
  <si>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</si>
  <si>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</si>
  <si>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</si>
  <si>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</si>
  <si>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</si>
  <si>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</si>
  <si>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</si>
  <si>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</si>
  <si>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</si>
  <si>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</si>
  <si>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</si>
  <si>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</si>
  <si>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</si>
  <si>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</si>
  <si>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</si>
  <si>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</si>
  <si>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</si>
  <si>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</si>
  <si>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</si>
  <si>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</si>
  <si>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</si>
  <si>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</si>
  <si>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</si>
  <si>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</si>
  <si>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</si>
  <si>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</si>
  <si>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</si>
  <si>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</si>
  <si>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</si>
  <si>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</si>
  <si>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</si>
  <si>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</si>
  <si>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</si>
  <si>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</si>
  <si>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</si>
  <si>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</si>
  <si>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</si>
  <si>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</si>
  <si>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</si>
  <si>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</si>
  <si>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</si>
  <si>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</si>
  <si>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</si>
  <si>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</si>
  <si>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</si>
  <si>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</si>
  <si>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</si>
  <si>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</si>
  <si>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</si>
  <si>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</si>
  <si>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</si>
  <si>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</si>
  <si>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</si>
  <si>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</si>
  <si>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</si>
  <si>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</si>
  <si>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</si>
  <si>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</si>
  <si>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</si>
  <si>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</si>
  <si>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</si>
  <si>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</si>
  <si>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</si>
  <si>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</si>
  <si>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</si>
  <si>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</si>
  <si>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</si>
  <si>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</si>
  <si>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</si>
  <si>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</si>
  <si>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</si>
  <si>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</si>
  <si>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</si>
  <si>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</si>
  <si>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</si>
  <si>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</si>
  <si>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</si>
  <si>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</si>
  <si>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</si>
  <si>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</si>
  <si>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</si>
  <si>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</si>
  <si>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</si>
  <si>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</si>
  <si>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</si>
  <si>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</si>
  <si>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</si>
  <si>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</si>
  <si>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</si>
  <si>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</si>
  <si>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</si>
  <si>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</si>
  <si>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</si>
  <si>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</si>
  <si>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</si>
  <si>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</si>
  <si>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</si>
  <si>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</si>
  <si>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</si>
  <si>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</si>
  <si>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</si>
  <si>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</si>
  <si>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</si>
  <si>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</si>
  <si>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</si>
  <si>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</si>
  <si>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</si>
  <si>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</si>
  <si>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</si>
  <si>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</si>
  <si>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</si>
  <si>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</si>
  <si>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</si>
  <si>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</si>
  <si>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</si>
  <si>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</si>
  <si>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</si>
  <si>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</si>
  <si>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</si>
  <si>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</si>
  <si>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</si>
  <si>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</si>
  <si>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</si>
  <si>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</si>
  <si>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</si>
  <si>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</si>
  <si>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</si>
  <si>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</si>
  <si>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</si>
  <si>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</si>
  <si>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</si>
  <si>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</si>
  <si>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</si>
  <si>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</si>
  <si>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</si>
  <si>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</si>
  <si>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</si>
  <si>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</si>
  <si>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</si>
  <si>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</si>
  <si>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</si>
  <si>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</si>
  <si>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</si>
  <si>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</si>
  <si>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</si>
  <si>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</si>
  <si>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</si>
  <si>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</si>
  <si>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</si>
  <si>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</si>
  <si>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</si>
  <si>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</si>
  <si>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</si>
  <si>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</si>
  <si>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</si>
  <si>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</si>
  <si>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</si>
  <si>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</si>
  <si>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</si>
  <si>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</si>
  <si>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</si>
  <si>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</si>
  <si>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</si>
  <si>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</si>
  <si>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</si>
  <si>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</si>
  <si>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</si>
  <si>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</si>
  <si>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</si>
  <si>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</si>
  <si>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</si>
  <si>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</si>
  <si>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</si>
  <si>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</si>
  <si>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</si>
  <si>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</si>
  <si>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</si>
  <si>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</si>
  <si>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</si>
  <si>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</si>
  <si>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</si>
  <si>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</si>
  <si>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</si>
  <si>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</si>
  <si>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</si>
  <si>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</si>
  <si>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</si>
  <si>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</si>
  <si>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</si>
  <si>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</si>
  <si>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</si>
  <si>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</si>
  <si>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</si>
  <si>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</si>
  <si>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</si>
  <si>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</si>
  <si>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</si>
  <si>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</si>
  <si>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</si>
  <si>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</si>
  <si>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</si>
  <si>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</si>
  <si>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</si>
  <si>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</si>
  <si>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</si>
  <si>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</si>
  <si>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</si>
  <si>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</si>
  <si>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</si>
  <si>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</si>
  <si>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</si>
  <si>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</si>
  <si>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</si>
  <si>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</si>
  <si>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</si>
  <si>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</si>
  <si>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</si>
  <si>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</si>
  <si>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</si>
  <si>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</si>
  <si>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</si>
  <si>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</si>
  <si>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</si>
  <si>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</si>
  <si>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</si>
  <si>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</si>
  <si>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</si>
  <si>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</si>
  <si>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</si>
  <si>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</si>
  <si>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</si>
  <si>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</si>
  <si>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</si>
  <si>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</si>
  <si>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</si>
  <si>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</si>
  <si>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</si>
  <si>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</si>
  <si>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</si>
  <si>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</si>
  <si>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</si>
  <si>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</si>
  <si>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</si>
  <si>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</si>
  <si>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</si>
  <si>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</si>
  <si>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</si>
  <si>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</si>
  <si>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</si>
  <si>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</si>
  <si>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</si>
  <si>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</si>
  <si>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</si>
  <si>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</si>
  <si>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</si>
  <si>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</si>
  <si>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</si>
  <si>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</si>
  <si>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</si>
  <si>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</si>
  <si>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</si>
  <si>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</si>
  <si>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</si>
  <si>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</si>
  <si>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</si>
  <si>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</si>
  <si>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</si>
  <si>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</si>
  <si>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</si>
  <si>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</si>
  <si>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</si>
  <si>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</si>
  <si>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</si>
  <si>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</si>
  <si>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</si>
  <si>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</si>
  <si>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</si>
  <si>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</si>
  <si>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</si>
  <si>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</si>
  <si>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</si>
  <si>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</si>
  <si>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</si>
  <si>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</si>
  <si>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</si>
  <si>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</si>
  <si>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</si>
  <si>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</si>
  <si>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</si>
  <si>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</si>
  <si>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</si>
  <si>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</si>
  <si>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</si>
  <si>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</si>
  <si>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</si>
  <si>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</si>
  <si>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</si>
  <si>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</si>
  <si>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</si>
  <si>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</si>
  <si>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</si>
  <si>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</si>
  <si>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</si>
  <si>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</si>
  <si>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</si>
  <si>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</si>
  <si>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</si>
  <si>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</si>
  <si>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</si>
  <si>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</si>
  <si>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</si>
  <si>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</si>
  <si>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</si>
  <si>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</si>
  <si>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</si>
  <si>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</si>
  <si>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</si>
  <si>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</si>
  <si>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</si>
  <si>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</si>
  <si>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</si>
  <si>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</si>
  <si>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</si>
  <si>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</si>
  <si>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</si>
  <si>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</si>
  <si>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</si>
  <si>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</si>
  <si>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</si>
  <si>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</si>
  <si>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</si>
  <si>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</si>
  <si>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</si>
  <si>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</si>
  <si>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</si>
  <si>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</si>
  <si>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</si>
  <si>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</si>
  <si>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</si>
  <si>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</si>
  <si>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</si>
  <si>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</si>
  <si>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</si>
  <si>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</si>
  <si>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</si>
  <si>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</si>
  <si>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</si>
  <si>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</si>
  <si>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</si>
  <si>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</si>
  <si>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</si>
  <si>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</si>
  <si>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</si>
  <si>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</si>
  <si>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</si>
  <si>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</si>
  <si>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</si>
  <si>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</si>
  <si>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</si>
  <si>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</si>
  <si>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</si>
  <si>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</si>
  <si>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</si>
  <si>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</si>
  <si>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</si>
  <si>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</si>
  <si>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</si>
  <si>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</si>
  <si>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</si>
  <si>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</si>
  <si>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</si>
  <si>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</si>
  <si>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</si>
  <si>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</si>
  <si>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</si>
  <si>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</si>
  <si>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</si>
  <si>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</si>
  <si>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</si>
  <si>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</si>
  <si>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</si>
  <si>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</si>
  <si>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</si>
  <si>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</si>
  <si>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</si>
  <si>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</si>
  <si>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</si>
  <si>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</si>
  <si>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</si>
  <si>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</si>
  <si>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</si>
  <si>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</si>
  <si>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</si>
  <si>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</si>
  <si>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</si>
  <si>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</si>
  <si>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</si>
  <si>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</si>
  <si>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</si>
  <si>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</si>
  <si>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</si>
  <si>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</si>
  <si>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</si>
  <si>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</si>
  <si>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</si>
  <si>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</si>
  <si>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</si>
  <si>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</si>
  <si>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</si>
  <si>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</si>
  <si>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</si>
  <si>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</si>
  <si>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</si>
  <si>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</si>
  <si>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</si>
  <si>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</si>
  <si>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</si>
  <si>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</si>
  <si>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</si>
  <si>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</si>
  <si>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</si>
  <si>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</si>
  <si>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</si>
  <si>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</si>
  <si>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</si>
  <si>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</si>
  <si>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</si>
  <si>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</si>
  <si>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</si>
  <si>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</si>
  <si>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</si>
  <si>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</si>
  <si>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</si>
  <si>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</si>
  <si>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</si>
  <si>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</si>
  <si>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</si>
  <si>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</si>
  <si>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</si>
  <si>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</si>
  <si>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</si>
  <si>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</si>
  <si>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</si>
  <si>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</si>
  <si>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</si>
  <si>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</si>
  <si>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</si>
  <si>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</si>
  <si>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</si>
  <si>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</si>
  <si>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</si>
  <si>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</si>
  <si>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</si>
  <si>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</si>
  <si>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</si>
  <si>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</si>
  <si>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</si>
  <si>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</si>
  <si>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</si>
  <si>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</si>
  <si>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</si>
  <si>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</si>
  <si>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</si>
  <si>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</si>
  <si>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</si>
  <si>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</si>
  <si>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</si>
  <si>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</si>
  <si>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</si>
  <si>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</si>
  <si>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</si>
  <si>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</si>
  <si>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</si>
  <si>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</si>
  <si>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</si>
  <si>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</si>
  <si>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</si>
  <si>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</si>
  <si>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</si>
  <si>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</si>
  <si>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</si>
  <si>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</si>
  <si>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</si>
  <si>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</si>
  <si>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</si>
  <si>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</si>
  <si>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</si>
  <si>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</si>
  <si>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</si>
  <si>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</si>
  <si>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</si>
  <si>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</si>
  <si>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</si>
  <si>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</si>
  <si>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</si>
  <si>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</si>
  <si>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</si>
  <si>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</si>
  <si>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</si>
  <si>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</si>
  <si>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</si>
  <si>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</si>
  <si>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</si>
  <si>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</si>
  <si>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</si>
  <si>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</si>
  <si>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</si>
  <si>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</si>
  <si>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</si>
  <si>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</si>
  <si>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</si>
  <si>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</si>
  <si>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</si>
  <si>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</si>
  <si>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</si>
  <si>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</si>
  <si>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</si>
  <si>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</si>
  <si>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</si>
  <si>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</si>
  <si>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</si>
  <si>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</si>
  <si>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</si>
  <si>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</si>
  <si>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</si>
  <si>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</si>
  <si>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</si>
  <si>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</si>
  <si>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</si>
  <si>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</si>
  <si>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</si>
  <si>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</si>
  <si>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</si>
  <si>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</si>
  <si>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</si>
  <si>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</si>
  <si>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</si>
  <si>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</si>
  <si>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</si>
  <si>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</si>
  <si>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</si>
  <si>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</si>
  <si>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</si>
  <si>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</si>
  <si>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</si>
  <si>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</si>
  <si>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</si>
  <si>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</si>
  <si>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</si>
  <si>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</si>
  <si>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</si>
  <si>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</si>
  <si>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</si>
  <si>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</si>
  <si>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</si>
  <si>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</si>
  <si>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</si>
  <si>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</si>
  <si>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</si>
  <si>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</si>
  <si>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</si>
  <si>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</si>
  <si>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</si>
  <si>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</si>
  <si>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</si>
  <si>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</si>
  <si>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</si>
  <si>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</si>
  <si>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</si>
  <si>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</si>
  <si>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</si>
  <si>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</si>
  <si>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</si>
  <si>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</si>
  <si>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</si>
  <si>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</si>
  <si>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</si>
  <si>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</si>
  <si>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</si>
  <si>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</si>
  <si>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</si>
  <si>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</si>
  <si>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</si>
  <si>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</si>
  <si>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</si>
  <si>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</si>
  <si>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</si>
  <si>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</si>
  <si>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</si>
  <si>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</si>
  <si>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</si>
  <si>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</si>
  <si>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</si>
  <si>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</si>
  <si>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</si>
  <si>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</si>
  <si>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</si>
  <si>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</si>
  <si>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</si>
  <si>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</si>
  <si>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</si>
  <si>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</si>
  <si>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</si>
  <si>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</si>
  <si>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</si>
  <si>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</si>
  <si>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</si>
  <si>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</si>
  <si>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</si>
  <si>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</si>
  <si>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</si>
  <si>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</si>
  <si>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</si>
  <si>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</si>
  <si>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</si>
  <si>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</si>
  <si>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</si>
  <si>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</si>
  <si>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</si>
  <si>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</si>
  <si>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</si>
  <si>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</si>
  <si>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</si>
  <si>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</si>
  <si>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</si>
  <si>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</si>
  <si>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</si>
  <si>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</si>
  <si>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</si>
  <si>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</si>
  <si>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</si>
  <si>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</si>
  <si>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</si>
  <si>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</si>
  <si>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</si>
  <si>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</si>
  <si>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</si>
  <si>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</si>
  <si>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</si>
  <si>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</si>
  <si>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</si>
  <si>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</si>
  <si>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</si>
  <si>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</si>
  <si>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</si>
  <si>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</si>
  <si>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</si>
  <si>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</si>
  <si>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</si>
  <si>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</si>
  <si>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</si>
  <si>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</si>
  <si>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</si>
  <si>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</si>
  <si>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</si>
  <si>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</si>
  <si>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</si>
  <si>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</si>
  <si>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</si>
  <si>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</si>
  <si>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</si>
  <si>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</si>
  <si>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</si>
  <si>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</si>
  <si>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</si>
  <si>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</si>
  <si>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</si>
  <si>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</si>
  <si>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</si>
  <si>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</si>
  <si>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</si>
  <si>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</si>
  <si>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</si>
  <si>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</si>
  <si>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</si>
  <si>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</si>
  <si>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</si>
  <si>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</si>
  <si>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</si>
  <si>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</si>
  <si>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</si>
  <si>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</si>
  <si>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</si>
  <si>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</si>
  <si>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</si>
  <si>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</si>
  <si>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</si>
  <si>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</si>
  <si>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</si>
  <si>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</si>
  <si>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</si>
  <si>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</si>
  <si>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</si>
  <si>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</si>
  <si>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</si>
  <si>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</si>
  <si>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</si>
  <si>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</si>
  <si>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</si>
  <si>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</si>
  <si>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</si>
  <si>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</si>
  <si>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</si>
  <si>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</si>
  <si>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</si>
  <si>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</si>
  <si>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</si>
  <si>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</si>
  <si>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</si>
  <si>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</si>
  <si>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</si>
  <si>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</si>
  <si>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</si>
  <si>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</si>
  <si>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</si>
  <si>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</si>
  <si>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</si>
  <si>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</si>
  <si>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</si>
  <si>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</si>
  <si>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</si>
  <si>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</si>
  <si>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</si>
  <si>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</si>
  <si>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</si>
  <si>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</si>
  <si>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</si>
  <si>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</si>
  <si>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</si>
  <si>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</si>
  <si>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</si>
  <si>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</si>
  <si>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</si>
  <si>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</si>
  <si>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</si>
  <si>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</si>
  <si>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</si>
  <si>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</si>
  <si>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</si>
  <si>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</si>
  <si>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</si>
  <si>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</si>
  <si>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</si>
  <si>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</si>
  <si>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</si>
  <si>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</si>
  <si>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</si>
  <si>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</si>
  <si>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</si>
  <si>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</si>
  <si>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</si>
  <si>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</si>
  <si>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</si>
  <si>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</si>
  <si>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</si>
  <si>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</si>
  <si>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</si>
  <si>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</si>
  <si>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</si>
  <si>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</si>
  <si>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</si>
  <si>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</si>
  <si>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</si>
  <si>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</si>
  <si>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</si>
  <si>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</si>
  <si>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</si>
  <si>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</si>
  <si>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</si>
  <si>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</si>
  <si>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</si>
  <si>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</si>
  <si>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</si>
  <si>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</si>
  <si>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</si>
  <si>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</si>
  <si>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</si>
  <si>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</si>
  <si>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</si>
  <si>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</si>
  <si>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</si>
  <si>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</si>
  <si>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</si>
  <si>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</si>
  <si>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</si>
  <si>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</si>
  <si>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</si>
  <si>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</si>
  <si>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</si>
  <si>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</si>
  <si>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</si>
  <si>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</si>
  <si>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</si>
  <si>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</si>
  <si>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</si>
  <si>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</si>
  <si>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</si>
  <si>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</si>
  <si>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</si>
  <si>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</si>
  <si>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</si>
  <si>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</si>
  <si>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</si>
  <si>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</si>
  <si>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</si>
  <si>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</si>
  <si>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</si>
  <si>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</si>
  <si>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</si>
  <si>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</si>
  <si>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</si>
  <si>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</si>
  <si>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</si>
  <si>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</si>
  <si>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</si>
  <si>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</si>
  <si>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</si>
  <si>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</si>
  <si>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</si>
  <si>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</si>
  <si>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</si>
  <si>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</si>
  <si>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</si>
  <si>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</si>
  <si>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</si>
  <si>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</si>
  <si>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</si>
  <si>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</si>
  <si>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</si>
  <si>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</si>
  <si>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</si>
  <si>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</si>
  <si>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</si>
  <si>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</si>
  <si>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</si>
  <si>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</si>
  <si>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</si>
  <si>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</si>
  <si>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</si>
  <si>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</si>
  <si>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</si>
  <si>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</si>
  <si>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</si>
  <si>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</si>
  <si>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</si>
  <si>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</si>
  <si>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</si>
  <si>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</si>
  <si>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</si>
  <si>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</si>
  <si>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</si>
  <si>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</si>
  <si>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</si>
  <si>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</si>
  <si>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</si>
  <si>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</si>
  <si>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</si>
  <si>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</si>
  <si>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</si>
  <si>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</si>
  <si>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</si>
  <si>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</si>
  <si>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</si>
  <si>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</si>
  <si>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</si>
  <si>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</si>
  <si>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</si>
  <si>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</si>
  <si>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</si>
  <si>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</si>
  <si>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</si>
  <si>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</si>
  <si>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</si>
  <si>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</si>
  <si>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</si>
  <si>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</si>
  <si>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</si>
  <si>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</si>
  <si>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</si>
  <si>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</si>
  <si>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</si>
  <si>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</si>
  <si>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</si>
  <si>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</si>
  <si>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</si>
  <si>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</si>
  <si>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</si>
  <si>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</si>
  <si>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</si>
  <si>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</si>
  <si>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</si>
  <si>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</si>
  <si>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</si>
  <si>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</si>
  <si>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</si>
  <si>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</si>
  <si>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</si>
  <si>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</si>
  <si>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</si>
  <si>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</si>
  <si>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</si>
  <si>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</si>
  <si>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</si>
  <si>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</si>
  <si>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</si>
  <si>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</si>
  <si>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</si>
  <si>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</si>
  <si>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</si>
  <si>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</si>
  <si>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</si>
  <si>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</si>
  <si>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</si>
  <si>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</si>
  <si>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</si>
  <si>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</si>
  <si>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</si>
  <si>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</si>
  <si>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</si>
  <si>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</si>
  <si>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</si>
  <si>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</si>
  <si>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</si>
  <si>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</si>
  <si>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</si>
  <si>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</si>
  <si>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</si>
  <si>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</si>
  <si>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</si>
  <si>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</si>
  <si>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</si>
  <si>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</si>
  <si>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</si>
  <si>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</si>
  <si>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</si>
  <si>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</si>
  <si>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</si>
  <si>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</si>
  <si>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</si>
  <si>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</si>
  <si>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</si>
  <si>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</si>
  <si>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</si>
  <si>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</si>
  <si>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</si>
  <si>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</si>
  <si>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</si>
  <si>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</si>
  <si>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</si>
  <si>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</si>
  <si>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</si>
  <si>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</si>
  <si>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</si>
  <si>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</si>
  <si>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</si>
  <si>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</si>
  <si>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</si>
  <si>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</si>
  <si>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</si>
  <si>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</si>
  <si>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</si>
  <si>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</si>
  <si>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</si>
  <si>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</si>
  <si>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</si>
  <si>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</si>
  <si>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</si>
  <si>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</si>
  <si>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</si>
  <si>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</si>
  <si>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</si>
  <si>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</si>
  <si>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</si>
  <si>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</si>
  <si>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</si>
  <si>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</si>
  <si>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</si>
  <si>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</si>
  <si>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</si>
  <si>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</si>
  <si>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</si>
  <si>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</si>
  <si>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</si>
  <si>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</si>
  <si>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</si>
  <si>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</si>
  <si>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</si>
  <si>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</si>
  <si>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</si>
  <si>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</si>
  <si>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</si>
  <si>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</si>
  <si>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</si>
  <si>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</si>
  <si>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</si>
  <si>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</si>
  <si>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</si>
  <si>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</si>
  <si>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</si>
  <si>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</si>
  <si>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</si>
  <si>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</si>
  <si>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</si>
  <si>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</si>
  <si>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</si>
  <si>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</si>
  <si>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</si>
  <si>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</si>
  <si>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</si>
  <si>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</si>
  <si>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</si>
  <si>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</si>
  <si>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</si>
  <si>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</si>
  <si>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</si>
  <si>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</si>
  <si>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</si>
  <si>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</si>
  <si>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</si>
  <si>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</si>
  <si>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</si>
  <si>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</si>
  <si>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</si>
  <si>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</si>
  <si>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</si>
  <si>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</si>
  <si>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</si>
  <si>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</si>
  <si>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</si>
  <si>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</si>
  <si>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</si>
  <si>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</si>
  <si>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</si>
  <si>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</si>
  <si>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</si>
  <si>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</si>
  <si>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</si>
  <si>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</si>
  <si>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</si>
  <si>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</si>
  <si>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</si>
  <si>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</si>
  <si>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</si>
  <si>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</si>
  <si>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</si>
  <si>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</si>
  <si>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</si>
  <si>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</si>
  <si>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</si>
  <si>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</si>
  <si>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</si>
  <si>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</si>
  <si>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</si>
  <si>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</si>
  <si>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</si>
  <si>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</si>
  <si>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</si>
  <si>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</si>
  <si>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</si>
  <si>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</si>
  <si>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</si>
  <si>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</si>
  <si>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</si>
  <si>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</si>
  <si>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</si>
  <si>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</si>
  <si>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</si>
  <si>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</si>
  <si>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</si>
  <si>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</si>
  <si>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</si>
  <si>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</si>
  <si>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</si>
  <si>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</si>
  <si>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</si>
  <si>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</si>
  <si>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</si>
  <si>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</si>
  <si>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</si>
  <si>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</si>
  <si>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</si>
  <si>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</si>
  <si>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</si>
  <si>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</si>
  <si>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</si>
  <si>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</si>
  <si>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</si>
  <si>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</si>
  <si>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</si>
  <si>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</si>
  <si>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</si>
  <si>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</si>
  <si>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</si>
  <si>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</si>
  <si>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</si>
  <si>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</si>
  <si>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</si>
  <si>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</si>
  <si>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</si>
  <si>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</si>
  <si>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</si>
  <si>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</si>
  <si>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</si>
  <si>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</si>
  <si>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</si>
  <si>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</si>
  <si>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</si>
  <si>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</si>
  <si>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</si>
  <si>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</si>
  <si>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</si>
  <si>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</si>
  <si>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</si>
  <si>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</si>
  <si>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</si>
  <si>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</si>
  <si>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</si>
  <si>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</si>
  <si>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</si>
  <si>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</si>
  <si>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</si>
  <si>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</si>
  <si>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</si>
  <si>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</si>
  <si>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</si>
  <si>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</si>
  <si>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</si>
  <si>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</si>
  <si>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</si>
  <si>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</si>
  <si>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</si>
  <si>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</si>
  <si>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</si>
  <si>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</si>
  <si>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</si>
  <si>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</si>
  <si>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</si>
  <si>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</si>
  <si>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</si>
  <si>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</si>
  <si>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</si>
  <si>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</si>
  <si>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</si>
  <si>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</si>
  <si>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</si>
  <si>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</si>
  <si>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</si>
  <si>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</si>
  <si>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</si>
  <si>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</si>
  <si>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</si>
  <si>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</si>
  <si>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</si>
  <si>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</si>
  <si>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</si>
  <si>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</si>
  <si>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</si>
  <si>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</si>
  <si>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</si>
  <si>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</si>
  <si>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</si>
  <si>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</si>
  <si>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</si>
  <si>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</si>
  <si>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</si>
  <si>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</si>
  <si>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</si>
  <si>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</si>
  <si>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</si>
  <si>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</si>
  <si>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</si>
  <si>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</si>
  <si>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</si>
  <si>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</si>
  <si>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</si>
  <si>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</si>
  <si>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</si>
  <si>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</si>
  <si>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</si>
  <si>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</si>
  <si>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</si>
  <si>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</si>
  <si>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</si>
  <si>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</si>
  <si>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</si>
  <si>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</si>
  <si>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</si>
  <si>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</si>
  <si>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</si>
  <si>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</si>
  <si>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</si>
  <si>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</si>
  <si>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</si>
  <si>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</si>
  <si>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</si>
  <si>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</si>
  <si>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</si>
  <si>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</si>
  <si>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</si>
  <si>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</si>
  <si>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</si>
  <si>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</si>
  <si>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</si>
  <si>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</si>
  <si>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</si>
  <si>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</si>
  <si>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</si>
  <si>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</si>
  <si>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</si>
  <si>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</si>
  <si>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</si>
  <si>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</si>
  <si>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</si>
  <si>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</si>
  <si>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</si>
  <si>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</si>
  <si>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</si>
  <si>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</si>
  <si>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</si>
  <si>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</si>
  <si>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</si>
  <si>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</si>
  <si>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</si>
  <si>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</si>
  <si>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</si>
  <si>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</si>
  <si>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</si>
  <si>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</si>
  <si>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</si>
  <si>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</si>
  <si>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</si>
  <si>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</si>
  <si>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</si>
  <si>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</si>
  <si>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</si>
  <si>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</si>
  <si>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</si>
  <si>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</si>
  <si>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</si>
  <si>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</si>
  <si>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</si>
  <si>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</si>
  <si>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</si>
  <si>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</si>
  <si>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</si>
  <si>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</si>
  <si>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</si>
  <si>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</si>
  <si>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</si>
  <si>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</si>
  <si>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</si>
  <si>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</si>
  <si>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</si>
  <si>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</si>
  <si>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</si>
  <si>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</si>
  <si>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</si>
  <si>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</si>
  <si>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</si>
  <si>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</si>
  <si>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</si>
  <si>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</si>
  <si>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</si>
  <si>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</si>
  <si>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</si>
  <si>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</si>
  <si>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</si>
  <si>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</si>
  <si>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</si>
  <si>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</si>
  <si>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</si>
  <si>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</si>
  <si>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</si>
  <si>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</si>
  <si>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</si>
  <si>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</si>
  <si>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</si>
  <si>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</si>
  <si>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</si>
  <si>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</si>
  <si>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</si>
  <si>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</si>
  <si>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</si>
  <si>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</si>
  <si>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</si>
  <si>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</si>
  <si>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</si>
  <si>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</si>
  <si>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</si>
  <si>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</si>
  <si>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</si>
  <si>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</si>
  <si>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</si>
  <si>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</si>
  <si>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</si>
  <si>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</si>
  <si>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</si>
  <si>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</si>
  <si>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</si>
  <si>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</si>
  <si>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</si>
  <si>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</si>
  <si>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</si>
  <si>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</si>
  <si>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</si>
  <si>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</si>
  <si>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</si>
  <si>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</si>
  <si>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</si>
  <si>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</si>
  <si>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</si>
  <si>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</si>
  <si>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</si>
  <si>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</si>
  <si>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</si>
  <si>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</si>
  <si>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</si>
  <si>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</si>
  <si>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</si>
  <si>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</si>
  <si>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</si>
  <si>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</si>
  <si>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</si>
  <si>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</si>
  <si>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</si>
  <si>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</si>
  <si>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</si>
  <si>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</si>
  <si>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</si>
  <si>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</si>
  <si>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</si>
  <si>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</si>
  <si>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</si>
  <si>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</si>
  <si>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</si>
  <si>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</si>
  <si>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</si>
  <si>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</si>
  <si>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</si>
  <si>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</si>
  <si>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</si>
  <si>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</si>
  <si>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</si>
  <si>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</si>
  <si>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</si>
  <si>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</si>
  <si>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</si>
  <si>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</si>
  <si>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</si>
  <si>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</si>
  <si>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</si>
  <si>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</si>
  <si>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</si>
  <si>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</si>
  <si>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</si>
  <si>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</si>
  <si>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</si>
  <si>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</si>
  <si>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</si>
  <si>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</si>
  <si>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</si>
  <si>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</si>
  <si>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</si>
  <si>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</si>
  <si>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</si>
  <si>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</si>
  <si>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</si>
  <si>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</si>
  <si>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</si>
  <si>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</si>
  <si>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</si>
  <si>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</si>
  <si>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</si>
  <si>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</si>
  <si>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</si>
  <si>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</si>
  <si>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</si>
  <si>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</si>
  <si>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</si>
  <si>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</si>
  <si>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</si>
  <si>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</si>
  <si>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</si>
  <si>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</si>
  <si>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</si>
  <si>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</si>
  <si>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</si>
  <si>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</si>
  <si>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</si>
  <si>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</si>
  <si>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</si>
  <si>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</si>
  <si>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</si>
  <si>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</si>
  <si>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</si>
  <si>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</si>
  <si>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</si>
  <si>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</si>
  <si>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</si>
  <si>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</si>
  <si>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</si>
  <si>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</si>
  <si>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</si>
  <si>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</si>
  <si>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</si>
  <si>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</si>
  <si>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</si>
  <si>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</si>
  <si>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</si>
  <si>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</si>
  <si>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</si>
  <si>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</si>
  <si>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</si>
  <si>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</si>
  <si>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</si>
  <si>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</si>
  <si>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</si>
  <si>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</si>
  <si>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</si>
  <si>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</si>
  <si>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</si>
  <si>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</si>
  <si>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</si>
  <si>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</si>
  <si>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</si>
  <si>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</si>
  <si>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</si>
  <si>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</si>
  <si>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</si>
  <si>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</si>
  <si>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</si>
  <si>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</si>
  <si>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</si>
  <si>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</si>
  <si>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</si>
  <si>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</si>
  <si>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</si>
  <si>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</si>
  <si>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</si>
  <si>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</si>
  <si>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</si>
  <si>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</si>
  <si>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</si>
  <si>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</si>
  <si>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</si>
  <si>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</si>
  <si>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</si>
  <si>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</si>
  <si>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</si>
  <si>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</si>
  <si>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</si>
  <si>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</si>
  <si>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</si>
  <si>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</si>
  <si>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</si>
  <si>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</si>
  <si>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</si>
  <si>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</si>
  <si>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</si>
  <si>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</si>
  <si>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</si>
  <si>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</si>
  <si>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</si>
  <si>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</si>
  <si>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</si>
  <si>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</si>
  <si>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</si>
  <si>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</si>
  <si>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</si>
  <si>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</si>
  <si>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</si>
  <si>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</si>
  <si>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</si>
  <si>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</si>
  <si>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</si>
  <si>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</si>
  <si>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</si>
  <si>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</si>
  <si>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</si>
  <si>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</si>
  <si>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</si>
  <si>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</si>
  <si>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</si>
  <si>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</si>
  <si>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</si>
  <si>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</si>
  <si>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</si>
  <si>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</si>
  <si>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</si>
  <si>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</si>
  <si>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</si>
  <si>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</si>
  <si>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</si>
  <si>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</si>
  <si>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</si>
  <si>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</si>
  <si>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</si>
  <si>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</si>
  <si>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</si>
  <si>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</si>
  <si>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</si>
  <si>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</si>
  <si>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</si>
  <si>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</si>
  <si>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</si>
  <si>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</si>
  <si>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</si>
  <si>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</si>
  <si>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</si>
  <si>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</si>
  <si>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</si>
  <si>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</si>
  <si>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</si>
  <si>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</si>
  <si>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</si>
  <si>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</si>
  <si>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</si>
  <si>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</si>
  <si>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</si>
  <si>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</si>
  <si>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</si>
  <si>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</si>
  <si>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</si>
  <si>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</si>
  <si>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</si>
  <si>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</si>
  <si>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</si>
  <si>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</si>
  <si>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</si>
  <si>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</si>
  <si>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</si>
  <si>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</si>
  <si>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</si>
  <si>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</si>
  <si>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</si>
  <si>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</si>
  <si>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</si>
  <si>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</si>
  <si>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</si>
  <si>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</si>
  <si>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</si>
  <si>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</si>
  <si>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</si>
  <si>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</si>
  <si>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</si>
  <si>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</si>
  <si>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</si>
  <si>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</si>
  <si>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</si>
  <si>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</si>
  <si>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</si>
  <si>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</si>
  <si>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</si>
  <si>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</si>
  <si>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</si>
  <si>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</si>
  <si>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</si>
  <si>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</si>
  <si>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</si>
  <si>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</si>
  <si>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</si>
  <si>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</si>
  <si>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</si>
  <si>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</si>
  <si>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</si>
  <si>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</si>
  <si>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</si>
  <si>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</si>
  <si>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</si>
  <si>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</si>
  <si>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</si>
  <si>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</si>
  <si>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</si>
  <si>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</si>
  <si>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</si>
  <si>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</si>
  <si>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</si>
  <si>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</si>
  <si>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</si>
  <si>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</si>
  <si>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</si>
  <si>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</si>
  <si>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</si>
  <si>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</si>
  <si>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</si>
  <si>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</si>
  <si>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</si>
  <si>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</si>
  <si>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</si>
  <si>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</si>
  <si>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</si>
  <si>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</si>
  <si>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</si>
  <si>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</si>
  <si>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</si>
  <si>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</si>
  <si>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</si>
  <si>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</si>
  <si>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</si>
  <si>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</si>
  <si>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</si>
  <si>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</si>
  <si>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</si>
  <si>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</si>
  <si>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</si>
  <si>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</si>
  <si>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</si>
  <si>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</si>
  <si>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</si>
  <si>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</si>
  <si>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</si>
  <si>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</si>
  <si>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</si>
  <si>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</si>
  <si>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</si>
  <si>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</si>
  <si>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</si>
  <si>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</si>
  <si>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</si>
  <si>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</si>
  <si>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</si>
  <si>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</si>
  <si>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</si>
  <si>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</si>
  <si>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</si>
  <si>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</si>
  <si>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</si>
  <si>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</si>
  <si>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</si>
  <si>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</si>
  <si>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</si>
  <si>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</si>
  <si>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</si>
  <si>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</si>
  <si>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</si>
  <si>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</si>
  <si>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</si>
  <si>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</si>
  <si>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</si>
  <si>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</si>
  <si>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</si>
  <si>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</si>
  <si>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</si>
  <si>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</si>
  <si>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</si>
  <si>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</si>
  <si>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</si>
  <si>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</si>
  <si>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</si>
  <si>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</si>
  <si>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</si>
  <si>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</si>
  <si>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</si>
  <si>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</si>
  <si>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</si>
  <si>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</si>
  <si>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</si>
  <si>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</si>
  <si>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</si>
  <si>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</si>
  <si>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</si>
  <si>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</si>
  <si>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</si>
  <si>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</si>
  <si>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</si>
  <si>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</si>
  <si>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</si>
  <si>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</si>
  <si>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</si>
  <si>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</si>
  <si>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</si>
  <si>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</si>
  <si>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</si>
  <si>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</si>
  <si>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</si>
  <si>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</si>
  <si>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</si>
  <si>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</si>
  <si>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</si>
  <si>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</si>
  <si>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</si>
  <si>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</si>
  <si>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</si>
  <si>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</si>
  <si>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</si>
  <si>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</si>
  <si>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</si>
  <si>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</si>
  <si>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</si>
  <si>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</si>
  <si>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</si>
  <si>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</si>
  <si>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</si>
  <si>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</si>
  <si>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</si>
  <si>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</si>
  <si>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</si>
  <si>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</si>
  <si>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</si>
  <si>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</si>
  <si>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</si>
  <si>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</si>
  <si>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</si>
  <si>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</si>
  <si>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</si>
  <si>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</si>
  <si>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</si>
  <si>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</si>
  <si>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</si>
  <si>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</si>
  <si>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</si>
  <si>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</si>
  <si>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</si>
  <si>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</si>
  <si>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</si>
  <si>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</si>
  <si>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</si>
  <si>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</si>
  <si>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</si>
  <si>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</si>
  <si>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</si>
  <si>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</si>
  <si>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</si>
  <si>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</si>
  <si>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</si>
  <si>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</si>
  <si>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</si>
  <si>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</si>
  <si>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</si>
  <si>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</si>
  <si>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</si>
  <si>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</si>
  <si>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</si>
  <si>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</si>
  <si>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</si>
  <si>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</si>
  <si>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</si>
  <si>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</si>
  <si>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</si>
  <si>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</si>
  <si>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</si>
  <si>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</si>
  <si>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</si>
  <si>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</si>
  <si>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</si>
  <si>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</si>
  <si>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</si>
  <si>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</si>
  <si>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</si>
  <si>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</si>
  <si>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</si>
  <si>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</si>
  <si>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</si>
  <si>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</si>
  <si>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</si>
  <si>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</si>
  <si>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</si>
  <si>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</si>
  <si>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</si>
  <si>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</si>
  <si>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</si>
  <si>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</si>
  <si>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</si>
  <si>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</si>
  <si>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</si>
  <si>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</si>
  <si>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</si>
  <si>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</si>
  <si>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</si>
  <si>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</si>
  <si>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</si>
  <si>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</si>
  <si>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</si>
  <si>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</si>
  <si>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</si>
  <si>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</si>
  <si>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</si>
  <si>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</si>
  <si>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</si>
  <si>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</si>
  <si>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</si>
  <si>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</si>
  <si>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</si>
  <si>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</si>
  <si>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</si>
  <si>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</si>
  <si>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</si>
  <si>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</si>
  <si>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</si>
  <si>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</si>
  <si>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</si>
  <si>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</si>
  <si>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</si>
  <si>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</si>
  <si>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</si>
  <si>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</si>
  <si>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</si>
  <si>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</si>
  <si>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</si>
  <si>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</si>
  <si>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</si>
  <si>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</si>
  <si>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</si>
  <si>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</si>
  <si>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</si>
  <si>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</si>
  <si>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</si>
  <si>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</si>
  <si>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</si>
  <si>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</si>
  <si>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</si>
  <si>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</si>
  <si>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</si>
  <si>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</si>
  <si>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</si>
  <si>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</si>
  <si>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</si>
  <si>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</si>
  <si>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</si>
  <si>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</si>
  <si>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</si>
  <si>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</si>
  <si>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</si>
  <si>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</si>
  <si>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</si>
  <si>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</si>
  <si>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</si>
  <si>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</si>
  <si>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</si>
  <si>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</si>
  <si>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</si>
  <si>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</si>
  <si>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</si>
  <si>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</si>
  <si>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</si>
  <si>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</si>
  <si>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</si>
  <si>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</si>
  <si>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</si>
  <si>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</si>
  <si>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</si>
  <si>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</si>
  <si>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</si>
  <si>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</si>
  <si>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</si>
  <si>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</si>
  <si>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</si>
  <si>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</si>
  <si>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</si>
  <si>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</si>
  <si>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</si>
  <si>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</si>
  <si>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</si>
  <si>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</si>
  <si>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</si>
  <si>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</si>
  <si>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</si>
  <si>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</si>
  <si>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</si>
  <si>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</si>
  <si>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</si>
  <si>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</si>
  <si>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</si>
  <si>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</si>
  <si>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</si>
  <si>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</si>
  <si>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</si>
  <si>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</si>
  <si>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</si>
  <si>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</si>
  <si>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</si>
  <si>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</si>
  <si>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</si>
  <si>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</si>
  <si>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</si>
  <si>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</si>
  <si>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</si>
  <si>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</si>
  <si>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</si>
  <si>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</si>
  <si>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</si>
  <si>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</si>
  <si>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</si>
  <si>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</si>
  <si>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</si>
  <si>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</si>
  <si>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</si>
  <si>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</si>
  <si>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</si>
  <si>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</si>
  <si>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</si>
  <si>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</si>
  <si>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</si>
  <si>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</si>
  <si>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</si>
  <si>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</si>
  <si>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</si>
  <si>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</si>
  <si>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</si>
  <si>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</si>
  <si>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</si>
  <si>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</si>
  <si>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</si>
  <si>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</si>
  <si>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</si>
  <si>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</si>
  <si>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</si>
  <si>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</si>
  <si>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</si>
  <si>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</si>
  <si>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</si>
  <si>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</si>
  <si>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</si>
  <si>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</si>
  <si>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</si>
  <si>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</si>
  <si>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</si>
  <si>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</si>
  <si>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</si>
  <si>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</si>
  <si>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</si>
  <si>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</si>
  <si>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</si>
  <si>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</si>
  <si>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</si>
  <si>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</si>
  <si>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</si>
  <si>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</si>
  <si>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</si>
  <si>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</si>
  <si>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</si>
  <si>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</si>
  <si>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</si>
  <si>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</si>
  <si>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</si>
  <si>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</si>
  <si>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</si>
  <si>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</si>
  <si>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</si>
  <si>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</si>
  <si>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</si>
  <si>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</si>
  <si>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</si>
  <si>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</si>
  <si>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</si>
  <si>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</si>
  <si>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</si>
  <si>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</si>
  <si>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</si>
  <si>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</si>
  <si>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</si>
  <si>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</si>
  <si>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</si>
  <si>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</si>
  <si>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</si>
  <si>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</si>
  <si>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</si>
  <si>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</si>
  <si>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</si>
  <si>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</si>
  <si>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</si>
  <si>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</si>
  <si>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</si>
  <si>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</si>
  <si>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</si>
  <si>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</si>
  <si>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</si>
  <si>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</si>
  <si>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</si>
  <si>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</si>
  <si>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</si>
  <si>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</si>
  <si>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</si>
  <si>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</si>
  <si>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</si>
  <si>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</si>
  <si>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</si>
  <si>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</si>
  <si>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</si>
  <si>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</si>
  <si>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</si>
  <si>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</si>
  <si>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</si>
  <si>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</si>
  <si>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</si>
  <si>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</si>
  <si>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</si>
  <si>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</si>
  <si>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</si>
  <si>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</si>
  <si>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</si>
  <si>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</si>
  <si>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</si>
  <si>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</si>
  <si>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</si>
  <si>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</si>
  <si>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</si>
  <si>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</si>
  <si>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</si>
  <si>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</si>
  <si>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</si>
  <si>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</si>
  <si>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</si>
  <si>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</si>
  <si>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</si>
  <si>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</si>
  <si>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</si>
  <si>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</si>
  <si>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</si>
  <si>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</si>
  <si>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</si>
  <si>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</si>
  <si>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</si>
  <si>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</si>
  <si>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</si>
  <si>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</si>
  <si>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</si>
  <si>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</si>
  <si>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</si>
  <si>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</si>
  <si>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</si>
  <si>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</si>
  <si>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</si>
  <si>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</si>
  <si>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</si>
  <si>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</si>
  <si>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</si>
  <si>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</si>
  <si>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</si>
  <si>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</si>
  <si>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</si>
  <si>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</si>
  <si>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</si>
  <si>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</si>
  <si>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</si>
  <si>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</si>
  <si>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</si>
  <si>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</si>
  <si>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</si>
  <si>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</si>
  <si>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</si>
  <si>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</si>
  <si>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</si>
  <si>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</si>
  <si>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</si>
  <si>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</si>
  <si>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</si>
  <si>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</si>
  <si>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</si>
  <si>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</si>
  <si>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</si>
  <si>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</si>
  <si>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</si>
  <si>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</si>
  <si>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</si>
  <si>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</si>
  <si>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</si>
  <si>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</si>
  <si>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</si>
  <si>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</si>
  <si>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</si>
  <si>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</si>
  <si>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</si>
  <si>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</si>
  <si>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</si>
  <si>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</si>
  <si>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</si>
  <si>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</si>
  <si>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</si>
  <si>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</si>
  <si>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</si>
  <si>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</si>
  <si>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</si>
  <si>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</si>
  <si>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</si>
  <si>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</si>
  <si>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</si>
  <si>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</si>
  <si>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</si>
  <si>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</si>
  <si>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</si>
  <si>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</si>
  <si>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</si>
  <si>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</si>
  <si>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</si>
  <si>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</si>
  <si>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</si>
  <si>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</si>
  <si>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</si>
  <si>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</si>
  <si>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</si>
  <si>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</si>
  <si>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</si>
  <si>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</si>
  <si>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</si>
  <si>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</si>
  <si>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</si>
  <si>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</si>
  <si>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</si>
  <si>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</si>
  <si>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</si>
  <si>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</si>
  <si>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</si>
  <si>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</si>
  <si>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</si>
  <si>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</si>
  <si>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</si>
  <si>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</si>
  <si>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</si>
  <si>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</si>
  <si>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</si>
  <si>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</si>
  <si>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</si>
  <si>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</si>
  <si>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</si>
  <si>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</si>
  <si>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</si>
  <si>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</si>
  <si>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</si>
  <si>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</si>
  <si>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</si>
  <si>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</si>
  <si>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</si>
  <si>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</si>
  <si>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</si>
  <si>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</si>
  <si>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</si>
  <si>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</si>
  <si>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</si>
  <si>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</si>
  <si>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</si>
  <si>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</si>
  <si>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</si>
  <si>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</si>
  <si>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</si>
  <si>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</si>
  <si>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</si>
  <si>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</si>
  <si>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</si>
  <si>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</si>
  <si>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</si>
  <si>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</si>
  <si>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</si>
  <si>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</si>
  <si>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</si>
  <si>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</si>
  <si>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</si>
  <si>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</si>
  <si>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</si>
  <si>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</si>
  <si>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</si>
  <si>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</si>
  <si>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</si>
  <si>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</si>
  <si>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</si>
  <si>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</si>
  <si>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</si>
  <si>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</si>
  <si>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</si>
  <si>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</si>
  <si>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</si>
  <si>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</si>
  <si>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</si>
  <si>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</si>
  <si>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</si>
  <si>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</si>
  <si>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</si>
  <si>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</si>
  <si>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</si>
  <si>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</si>
  <si>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</si>
  <si>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</si>
  <si>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</si>
  <si>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</si>
  <si>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</si>
  <si>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</si>
  <si>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</si>
  <si>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</si>
  <si>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</si>
  <si>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</si>
  <si>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</si>
  <si>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</si>
  <si>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</si>
  <si>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</si>
  <si>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</si>
  <si>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</si>
  <si>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</si>
  <si>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</si>
  <si>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</si>
  <si>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</si>
  <si>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</si>
  <si>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</si>
  <si>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</si>
  <si>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</si>
  <si>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</si>
  <si>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</si>
  <si>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</si>
  <si>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</si>
  <si>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</si>
  <si>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</si>
  <si>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</si>
  <si>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</si>
  <si>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</si>
  <si>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</si>
  <si>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</si>
  <si>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</si>
  <si>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</si>
  <si>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</si>
  <si>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</si>
  <si>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</si>
  <si>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</si>
  <si>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</si>
  <si>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</si>
  <si>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</si>
  <si>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</si>
  <si>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</si>
  <si>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</si>
  <si>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</si>
  <si>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</si>
  <si>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</si>
  <si>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</si>
  <si>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</si>
  <si>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</si>
  <si>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</si>
  <si>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</si>
  <si>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</si>
  <si>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</si>
  <si>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</si>
  <si>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</si>
  <si>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</si>
  <si>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</si>
  <si>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</si>
  <si>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</si>
  <si>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</si>
  <si>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</si>
  <si>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</si>
  <si>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</si>
  <si>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</si>
  <si>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</si>
  <si>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</si>
  <si>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</si>
  <si>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</si>
  <si>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</si>
  <si>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</si>
  <si>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</si>
  <si>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</si>
  <si>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</si>
  <si>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</si>
  <si>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</si>
  <si>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</si>
  <si>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</si>
  <si>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</si>
  <si>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</si>
  <si>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</si>
  <si>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</si>
  <si>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</si>
  <si>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</si>
  <si>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</si>
  <si>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</si>
  <si>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</si>
  <si>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</si>
  <si>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</si>
  <si>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</si>
  <si>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</si>
  <si>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</si>
  <si>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</si>
  <si>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</si>
  <si>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</si>
  <si>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</si>
  <si>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</si>
  <si>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</si>
  <si>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</si>
  <si>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</si>
  <si>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</si>
  <si>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</si>
  <si>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</si>
  <si>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</si>
  <si>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</si>
  <si>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</si>
  <si>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</si>
  <si>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</si>
  <si>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</si>
  <si>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</si>
  <si>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</si>
  <si>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</si>
  <si>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</si>
  <si>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</si>
  <si>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</si>
  <si>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</si>
  <si>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</si>
  <si>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</si>
  <si>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</si>
  <si>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</si>
  <si>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</si>
  <si>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</si>
  <si>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</si>
  <si>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</si>
  <si>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</si>
  <si>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</si>
  <si>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</si>
  <si>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</si>
  <si>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</si>
  <si>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</si>
  <si>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</si>
  <si>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</si>
  <si>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</si>
  <si>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</si>
  <si>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</si>
  <si>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</si>
  <si>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</si>
  <si>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</si>
  <si>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</si>
  <si>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</si>
  <si>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</si>
  <si>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</si>
  <si>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</si>
  <si>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</si>
  <si>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</si>
  <si>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</si>
  <si>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</si>
  <si>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</si>
  <si>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</si>
  <si>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</si>
  <si>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</si>
  <si>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</si>
  <si>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</si>
  <si>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</si>
  <si>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</si>
  <si>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</si>
  <si>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</si>
  <si>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</si>
  <si>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</si>
  <si>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</si>
  <si>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</si>
  <si>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</si>
  <si>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</si>
  <si>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</si>
  <si>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</si>
  <si>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</si>
  <si>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</si>
  <si>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</si>
  <si>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</si>
  <si>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</si>
  <si>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</si>
  <si>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</si>
  <si>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</si>
  <si>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</si>
  <si>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</si>
  <si>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</si>
  <si>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</si>
  <si>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</si>
  <si>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</si>
  <si>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</si>
  <si>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</si>
  <si>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</si>
  <si>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</si>
  <si>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</si>
  <si>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</si>
  <si>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</si>
  <si>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</si>
  <si>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</si>
  <si>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</si>
  <si>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</si>
  <si>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</si>
  <si>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</si>
  <si>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</si>
  <si>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</si>
  <si>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</si>
  <si>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</si>
  <si>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</si>
  <si>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</si>
  <si>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</si>
  <si>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</si>
  <si>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</si>
  <si>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</si>
  <si>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</si>
  <si>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</si>
  <si>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</si>
  <si>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</si>
  <si>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</si>
  <si>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</si>
  <si>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</si>
  <si>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</si>
  <si>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</si>
  <si>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</si>
  <si>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</si>
  <si>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</si>
  <si>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</si>
  <si>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</si>
  <si>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</si>
  <si>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</si>
  <si>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</si>
  <si>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</si>
  <si>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</si>
  <si>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</si>
  <si>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</si>
  <si>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</si>
  <si>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</si>
  <si>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</si>
  <si>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</si>
  <si>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</si>
  <si>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</si>
  <si>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</si>
  <si>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</si>
  <si>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</si>
  <si>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</si>
  <si>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</si>
  <si>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</si>
  <si>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</si>
  <si>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</si>
  <si>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</si>
  <si>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</si>
  <si>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</si>
  <si>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</si>
  <si>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</si>
  <si>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</si>
  <si>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</si>
  <si>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</si>
  <si>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</si>
  <si>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</si>
  <si>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</si>
  <si>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</si>
  <si>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</si>
  <si>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</si>
  <si>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</si>
  <si>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</si>
  <si>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</si>
  <si>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</si>
  <si>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</si>
  <si>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</si>
  <si>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</si>
  <si>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</si>
  <si>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</si>
  <si>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</si>
  <si>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</si>
  <si>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</si>
  <si>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</si>
  <si>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</si>
  <si>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</si>
  <si>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</si>
  <si>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</si>
  <si>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</si>
  <si>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</si>
  <si>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</si>
  <si>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</si>
  <si>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</si>
  <si>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</si>
  <si>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</si>
  <si>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</si>
  <si>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</si>
  <si>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</si>
  <si>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</si>
  <si>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</si>
  <si>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</si>
  <si>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</si>
  <si>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</si>
  <si>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</si>
  <si>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</si>
  <si>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</si>
  <si>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</si>
  <si>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</si>
  <si>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</si>
  <si>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</si>
  <si>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</si>
  <si>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</si>
  <si>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</si>
  <si>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</si>
  <si>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</si>
  <si>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</si>
  <si>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</si>
  <si>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</si>
  <si>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</si>
  <si>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</si>
  <si>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</si>
  <si>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</si>
  <si>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</si>
  <si>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</si>
  <si>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</si>
  <si>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</si>
  <si>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</si>
  <si>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</si>
  <si>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</si>
  <si>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</si>
  <si>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</si>
  <si>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</si>
  <si>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</si>
  <si>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</si>
  <si>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</si>
  <si>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</si>
  <si>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</si>
  <si>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</si>
  <si>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</si>
  <si>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</si>
  <si>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</si>
  <si>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</si>
  <si>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</si>
  <si>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</si>
  <si>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</si>
  <si>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</si>
  <si>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</si>
  <si>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</si>
  <si>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</si>
  <si>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</si>
  <si>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</si>
  <si>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</si>
  <si>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</si>
  <si>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</si>
  <si>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</si>
  <si>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</si>
  <si>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</si>
  <si>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</si>
  <si>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</si>
  <si>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</si>
  <si>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</si>
  <si>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</si>
  <si>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</si>
  <si>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</si>
  <si>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</si>
  <si>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</si>
  <si>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</si>
  <si>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</si>
  <si>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</si>
  <si>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</si>
  <si>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</si>
  <si>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</si>
  <si>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</si>
  <si>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</si>
  <si>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</si>
  <si>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</si>
  <si>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</si>
  <si>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</si>
  <si>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</si>
  <si>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</si>
  <si>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</si>
  <si>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</si>
  <si>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</si>
  <si>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</si>
  <si>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</si>
  <si>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</si>
  <si>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</si>
  <si>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</si>
  <si>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</si>
  <si>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</si>
  <si>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</si>
  <si>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</si>
  <si>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</si>
  <si>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</si>
  <si>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</si>
  <si>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</si>
  <si>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</si>
  <si>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</si>
  <si>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</si>
  <si>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</si>
  <si>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</si>
  <si>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</si>
  <si>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</si>
  <si>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</si>
  <si>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</si>
  <si>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</si>
  <si>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</si>
  <si>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</si>
  <si>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</si>
  <si>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</si>
  <si>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</si>
  <si>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</si>
  <si>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</si>
  <si>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</si>
  <si>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</si>
  <si>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</si>
  <si>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</si>
  <si>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</si>
  <si>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</si>
  <si>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</si>
  <si>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</si>
  <si>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</si>
  <si>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</si>
  <si>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</si>
  <si>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</si>
  <si>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</si>
  <si>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</si>
  <si>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</si>
  <si>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</si>
  <si>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</si>
  <si>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</si>
  <si>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</si>
  <si>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</si>
  <si>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</si>
  <si>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</si>
  <si>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</si>
  <si>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</si>
  <si>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</si>
  <si>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</si>
  <si>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</si>
  <si>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</si>
  <si>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</si>
  <si>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</si>
  <si>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</si>
  <si>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</si>
  <si>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</si>
  <si>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</si>
  <si>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</si>
  <si>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</si>
  <si>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</si>
  <si>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</si>
  <si>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</si>
  <si>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</si>
  <si>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</si>
  <si>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</si>
  <si>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</si>
  <si>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</si>
  <si>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</si>
  <si>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</si>
  <si>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</si>
  <si>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</si>
  <si>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</si>
  <si>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</si>
  <si>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</si>
  <si>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</si>
  <si>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</si>
  <si>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</si>
  <si>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</si>
  <si>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</si>
  <si>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</si>
  <si>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</si>
  <si>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</si>
  <si>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</si>
  <si>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</si>
  <si>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</si>
  <si>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</si>
  <si>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</si>
  <si>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</si>
  <si>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</si>
  <si>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</si>
  <si>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</si>
  <si>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</si>
  <si>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</si>
  <si>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</si>
  <si>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</si>
  <si>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</si>
  <si>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</si>
  <si>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</si>
  <si>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</si>
  <si>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</si>
  <si>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</si>
  <si>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</si>
  <si>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</si>
  <si>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</si>
  <si>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</si>
  <si>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</si>
  <si>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</si>
  <si>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</si>
  <si>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</si>
  <si>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</si>
  <si>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</si>
  <si>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</si>
  <si>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</si>
  <si>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</si>
  <si>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</si>
  <si>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</si>
  <si>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</si>
  <si>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</si>
  <si>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</si>
  <si>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</si>
  <si>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</si>
  <si>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</si>
  <si>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</si>
  <si>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</si>
  <si>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</si>
  <si>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</si>
  <si>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</si>
  <si>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</si>
  <si>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</si>
  <si>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</si>
  <si>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</si>
  <si>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</si>
  <si>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</si>
  <si>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</si>
  <si>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</si>
  <si>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</si>
  <si>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</si>
  <si>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</si>
  <si>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</si>
  <si>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</si>
  <si>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</si>
  <si>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</si>
  <si>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</si>
  <si>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</si>
  <si>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</si>
  <si>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</si>
  <si>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</si>
  <si>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</si>
  <si>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</si>
  <si>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</si>
  <si>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</si>
  <si>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</si>
  <si>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</si>
  <si>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</si>
  <si>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</si>
  <si>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</si>
  <si>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</si>
  <si>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</si>
  <si>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</si>
  <si>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</si>
  <si>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</si>
  <si>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</si>
  <si>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</si>
  <si>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</si>
  <si>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</si>
  <si>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</si>
  <si>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</si>
  <si>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</si>
  <si>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</si>
  <si>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</si>
  <si>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</si>
  <si>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</si>
  <si>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</si>
  <si>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</si>
  <si>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</si>
  <si>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</si>
  <si>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</si>
  <si>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</si>
  <si>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</si>
  <si>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</si>
  <si>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</si>
  <si>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</si>
  <si>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</si>
  <si>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</si>
  <si>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</si>
  <si>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</si>
  <si>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</si>
  <si>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</si>
  <si>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</si>
  <si>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</si>
  <si>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</si>
  <si>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</si>
  <si>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</si>
  <si>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</si>
  <si>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</si>
  <si>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</si>
  <si>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</si>
  <si>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</si>
  <si>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</si>
  <si>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</si>
  <si>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</si>
  <si>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</si>
  <si>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</si>
  <si>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</si>
  <si>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</si>
  <si>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</si>
  <si>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</si>
  <si>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</si>
  <si>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</si>
  <si>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</si>
  <si>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</si>
  <si>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</si>
  <si>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</si>
  <si>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</si>
  <si>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</si>
  <si>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</si>
  <si>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</si>
  <si>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</si>
  <si>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</si>
  <si>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</si>
  <si>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</si>
  <si>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</si>
  <si>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</si>
  <si>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</si>
  <si>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</si>
  <si>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</si>
  <si>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</si>
  <si>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</si>
  <si>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</si>
  <si>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</si>
  <si>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</si>
  <si>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</si>
  <si>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</si>
  <si>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</si>
  <si>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</si>
  <si>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</si>
  <si>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</si>
  <si>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</si>
  <si>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</si>
  <si>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</si>
  <si>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</si>
  <si>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</si>
  <si>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</si>
  <si>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</si>
  <si>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</si>
  <si>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</si>
  <si>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</si>
  <si>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</si>
  <si>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</si>
  <si>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</si>
  <si>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</si>
  <si>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</si>
  <si>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</si>
  <si>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</si>
  <si>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</si>
  <si>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</si>
  <si>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</si>
  <si>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</si>
  <si>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</si>
  <si>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</si>
  <si>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</si>
  <si>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</si>
  <si>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</si>
  <si>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</si>
  <si>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</si>
  <si>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</si>
  <si>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</si>
  <si>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</si>
  <si>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</si>
  <si>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</si>
  <si>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</si>
  <si>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</si>
  <si>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</si>
  <si>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</si>
  <si>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</si>
  <si>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</si>
  <si>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</si>
  <si>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</si>
  <si>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</si>
  <si>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</si>
  <si>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</si>
  <si>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</si>
  <si>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</si>
  <si>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</si>
  <si>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</si>
  <si>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</si>
  <si>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</si>
  <si>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</si>
  <si>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</si>
  <si>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</si>
  <si>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</si>
  <si>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</si>
  <si>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</si>
  <si>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</si>
  <si>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</si>
  <si>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</si>
  <si>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</si>
  <si>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</si>
  <si>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</si>
  <si>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</si>
  <si>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</si>
  <si>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</si>
  <si>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</si>
  <si>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</si>
  <si>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</si>
  <si>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</si>
  <si>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</si>
  <si>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</si>
  <si>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</si>
  <si>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</si>
  <si>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</si>
  <si>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</si>
  <si>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</si>
  <si>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</si>
  <si>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</si>
  <si>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</si>
  <si>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</si>
  <si>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</si>
  <si>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</si>
  <si>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</si>
  <si>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</si>
  <si>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</si>
  <si>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</si>
  <si>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</si>
  <si>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</si>
  <si>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</si>
  <si>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</si>
  <si>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</si>
  <si>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</si>
  <si>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</si>
  <si>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</si>
  <si>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</si>
  <si>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</si>
  <si>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</si>
  <si>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</si>
  <si>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</si>
  <si>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</si>
  <si>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</si>
  <si>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</si>
  <si>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</si>
  <si>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</si>
  <si>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</si>
  <si>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</si>
  <si>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</si>
  <si>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</si>
  <si>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</si>
  <si>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</si>
  <si>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</si>
  <si>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</si>
  <si>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</si>
  <si>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</si>
  <si>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</si>
  <si>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</si>
  <si>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</si>
  <si>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</si>
  <si>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</si>
  <si>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</si>
  <si>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</si>
  <si>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</si>
  <si>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</si>
  <si>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</si>
  <si>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</si>
  <si>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</si>
  <si>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</si>
  <si>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</si>
  <si>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</si>
  <si>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</si>
  <si>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</si>
  <si>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</si>
  <si>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</si>
  <si>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</si>
  <si>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</si>
  <si>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</si>
  <si>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</si>
  <si>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</si>
  <si>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</si>
  <si>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</si>
  <si>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</si>
  <si>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</si>
  <si>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</si>
  <si>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</si>
  <si>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</si>
  <si>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</si>
  <si>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</si>
  <si>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</si>
  <si>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</si>
  <si>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</si>
  <si>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</si>
  <si>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</si>
  <si>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</si>
  <si>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</si>
  <si>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</si>
  <si>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</si>
  <si>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</si>
  <si>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</si>
  <si>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</si>
  <si>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</si>
  <si>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</si>
  <si>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</si>
  <si>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</si>
  <si>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</si>
  <si>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</si>
  <si>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</si>
  <si>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</si>
  <si>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</si>
  <si>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</si>
  <si>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</si>
  <si>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</si>
  <si>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</si>
  <si>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</si>
  <si>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</si>
  <si>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</si>
  <si>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</si>
  <si>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</si>
  <si>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</si>
  <si>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</si>
  <si>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</si>
  <si>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</si>
  <si>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</si>
  <si>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</si>
  <si>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</si>
  <si>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</si>
  <si>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</si>
  <si>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</si>
  <si>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</si>
  <si>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</si>
  <si>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</si>
  <si>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</si>
  <si>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</si>
  <si>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</si>
  <si>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</si>
  <si>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</si>
  <si>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</si>
  <si>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</si>
  <si>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</si>
  <si>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</si>
  <si>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</si>
  <si>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</si>
  <si>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</si>
  <si>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</si>
  <si>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</si>
  <si>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</si>
  <si>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</si>
  <si>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</si>
  <si>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</si>
  <si>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</si>
  <si>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</si>
  <si>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</si>
  <si>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</si>
  <si>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</si>
  <si>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</si>
  <si>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</si>
  <si>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</si>
  <si>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</si>
  <si>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</si>
  <si>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</si>
  <si>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</si>
  <si>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</si>
  <si>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</si>
  <si>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</si>
  <si>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</si>
  <si>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</si>
  <si>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</si>
  <si>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</si>
  <si>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</si>
  <si>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</si>
  <si>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</si>
  <si>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</si>
  <si>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</si>
  <si>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</si>
  <si>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</si>
  <si>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</si>
  <si>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</si>
  <si>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</si>
  <si>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</si>
  <si>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</si>
  <si>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</si>
  <si>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</si>
  <si>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</si>
  <si>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</si>
  <si>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</si>
  <si>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</si>
  <si>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</si>
  <si>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</si>
  <si>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</si>
  <si>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</si>
  <si>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</si>
  <si>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</si>
  <si>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</si>
  <si>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</si>
  <si>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</si>
  <si>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</si>
  <si>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</si>
  <si>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</si>
  <si>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</si>
  <si>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</si>
  <si>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</si>
  <si>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</si>
  <si>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</si>
  <si>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</si>
  <si>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</si>
  <si>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</si>
  <si>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</si>
  <si>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</si>
  <si>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</si>
  <si>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</si>
  <si>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</si>
  <si>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</si>
  <si>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</si>
  <si>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</si>
  <si>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</si>
  <si>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</si>
  <si>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</si>
  <si>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</si>
  <si>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</si>
  <si>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</si>
  <si>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</si>
  <si>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</si>
  <si>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</si>
  <si>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</si>
  <si>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</si>
  <si>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</si>
  <si>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</si>
  <si>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</si>
  <si>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</si>
  <si>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</si>
  <si>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</si>
  <si>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</si>
  <si>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</si>
  <si>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</si>
  <si>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</si>
  <si>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</si>
  <si>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</si>
  <si>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</si>
  <si>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</si>
  <si>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</si>
  <si>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</si>
  <si>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</si>
  <si>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</si>
  <si>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</si>
  <si>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</si>
  <si>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</si>
  <si>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</si>
  <si>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</si>
  <si>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</si>
  <si>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</si>
  <si>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</si>
  <si>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</si>
  <si>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</si>
  <si>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</si>
  <si>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</si>
  <si>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</si>
  <si>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</si>
  <si>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</si>
  <si>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</si>
  <si>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</si>
  <si>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</si>
  <si>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</si>
  <si>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</si>
  <si>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</si>
  <si>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</si>
  <si>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</si>
  <si>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</si>
  <si>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</si>
  <si>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</si>
  <si>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</si>
  <si>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</si>
  <si>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</si>
  <si>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</si>
  <si>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</si>
  <si>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</si>
  <si>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</si>
  <si>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</si>
  <si>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</si>
  <si>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</si>
  <si>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</si>
  <si>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</si>
  <si>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</si>
  <si>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</si>
  <si>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</si>
  <si>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</si>
  <si>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</si>
  <si>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</si>
  <si>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</si>
  <si>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</si>
  <si>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</si>
  <si>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</si>
  <si>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</si>
  <si>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</si>
  <si>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</si>
  <si>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</si>
  <si>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</si>
  <si>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</si>
  <si>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</si>
  <si>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</si>
  <si>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</si>
  <si>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</si>
  <si>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</si>
  <si>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</si>
  <si>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</si>
  <si>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</si>
  <si>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</si>
  <si>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</si>
  <si>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</si>
  <si>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</si>
  <si>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</si>
  <si>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</si>
  <si>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</si>
  <si>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</si>
  <si>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</si>
  <si>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</si>
  <si>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</si>
  <si>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</si>
  <si>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</si>
  <si>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</si>
  <si>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</si>
  <si>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</si>
  <si>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</si>
  <si>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</si>
  <si>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</si>
  <si>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</si>
  <si>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</si>
  <si>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</si>
  <si>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</si>
  <si>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</si>
  <si>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</si>
  <si>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</si>
  <si>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</si>
  <si>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</si>
  <si>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</si>
  <si>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</si>
  <si>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</si>
  <si>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</si>
  <si>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</si>
  <si>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</si>
  <si>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</si>
  <si>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</si>
  <si>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</si>
  <si>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</si>
  <si>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</si>
  <si>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</si>
  <si>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</si>
  <si>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</si>
  <si>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</si>
  <si>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</si>
  <si>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</si>
  <si>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</si>
  <si>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</si>
  <si>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</si>
  <si>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</si>
  <si>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</si>
  <si>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</si>
  <si>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</si>
  <si>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</si>
  <si>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</si>
  <si>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</si>
  <si>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</si>
  <si>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</si>
  <si>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</si>
  <si>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</si>
  <si>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</si>
  <si>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</si>
  <si>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</si>
  <si>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</si>
  <si>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</si>
  <si>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</si>
  <si>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</si>
  <si>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</si>
  <si>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</si>
  <si>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</si>
  <si>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</si>
  <si>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</si>
  <si>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</si>
  <si>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</si>
  <si>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</si>
  <si>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</si>
  <si>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</si>
  <si>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</si>
  <si>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</si>
  <si>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</si>
  <si>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</si>
  <si>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</si>
  <si>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</si>
  <si>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</si>
  <si>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</si>
  <si>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</si>
  <si>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</si>
  <si>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</si>
  <si>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</si>
  <si>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</si>
  <si>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</si>
  <si>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</si>
  <si>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</si>
  <si>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</si>
  <si>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</si>
  <si>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</si>
  <si>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</si>
  <si>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</si>
  <si>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</si>
  <si>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</si>
  <si>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</si>
  <si>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</si>
  <si>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</si>
  <si>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</si>
  <si>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</si>
  <si>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</si>
  <si>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</si>
  <si>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</si>
  <si>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</si>
  <si>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</si>
  <si>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</si>
  <si>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</si>
  <si>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</si>
  <si>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</si>
  <si>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</si>
  <si>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</si>
  <si>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</si>
  <si>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</si>
  <si>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</si>
  <si>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</si>
  <si>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</si>
  <si>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</si>
  <si>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</si>
  <si>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</si>
  <si>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</si>
  <si>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</si>
  <si>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</si>
  <si>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</si>
  <si>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</si>
  <si>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</si>
  <si>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</si>
  <si>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</si>
  <si>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</si>
  <si>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</si>
  <si>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</si>
  <si>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</si>
  <si>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</si>
  <si>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</si>
  <si>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</si>
  <si>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</si>
  <si>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</si>
  <si>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</si>
  <si>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</si>
  <si>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</si>
  <si>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</si>
  <si>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</si>
  <si>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</si>
  <si>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</si>
  <si>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</si>
  <si>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</si>
  <si>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</si>
  <si>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</si>
  <si>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</si>
  <si>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</si>
  <si>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</si>
  <si>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</si>
  <si>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</si>
  <si>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</si>
  <si>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</si>
  <si>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</si>
  <si>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</si>
  <si>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</si>
  <si>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</si>
  <si>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</si>
  <si>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</si>
  <si>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</si>
  <si>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</si>
  <si>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</si>
  <si>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</si>
  <si>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</si>
  <si>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</si>
  <si>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</si>
  <si>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</si>
  <si>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</si>
  <si>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</si>
  <si>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</si>
  <si>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</si>
  <si>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</si>
  <si>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</si>
  <si>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</si>
  <si>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</si>
  <si>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</si>
  <si>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</si>
  <si>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</si>
  <si>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</si>
  <si>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</si>
  <si>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</si>
  <si>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</si>
  <si>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</si>
  <si>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</si>
  <si>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</si>
  <si>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</si>
  <si>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</si>
  <si>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</si>
  <si>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</si>
  <si>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</si>
  <si>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</si>
  <si>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</si>
  <si>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</si>
  <si>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</si>
  <si>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</si>
  <si>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</si>
  <si>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</si>
  <si>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</si>
  <si>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</si>
  <si>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</si>
  <si>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</si>
  <si>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</si>
  <si>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</si>
  <si>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</si>
  <si>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</si>
  <si>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</si>
  <si>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</si>
  <si>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</si>
  <si>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</si>
  <si>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</si>
  <si>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</si>
  <si>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</si>
  <si>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</si>
  <si>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</si>
  <si>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</si>
  <si>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</si>
  <si>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</si>
  <si>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</si>
  <si>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</si>
  <si>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</si>
  <si>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</si>
  <si>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</si>
  <si>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</si>
  <si>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</si>
  <si>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</si>
  <si>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</si>
  <si>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</si>
  <si>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</si>
  <si>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</si>
  <si>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</si>
  <si>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</si>
  <si>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</si>
  <si>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</si>
  <si>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</si>
  <si>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</si>
  <si>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</si>
  <si>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</si>
  <si>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</si>
  <si>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</si>
  <si>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</si>
  <si>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</si>
  <si>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</si>
  <si>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</si>
  <si>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</si>
  <si>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</si>
  <si>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</si>
  <si>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</si>
  <si>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</si>
  <si>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</si>
  <si>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</si>
  <si>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</si>
  <si>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</si>
  <si>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</si>
  <si>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</si>
  <si>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</si>
  <si>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</si>
  <si>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</si>
  <si>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</si>
  <si>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</si>
  <si>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</si>
  <si>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</si>
  <si>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</si>
  <si>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</si>
  <si>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</si>
  <si>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</si>
  <si>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</si>
  <si>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</si>
  <si>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</si>
  <si>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</si>
  <si>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</si>
  <si>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</si>
  <si>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</si>
  <si>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</si>
  <si>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</si>
  <si>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</si>
  <si>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</si>
  <si>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</si>
  <si>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</si>
  <si>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</si>
  <si>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</si>
  <si>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</si>
  <si>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</si>
  <si>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</si>
  <si>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</si>
  <si>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</si>
  <si>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</si>
  <si>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</si>
  <si>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</si>
  <si>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</si>
  <si>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</si>
  <si>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</si>
  <si>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</si>
  <si>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</si>
  <si>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</si>
  <si>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</si>
  <si>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</si>
  <si>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</si>
  <si>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</si>
  <si>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</si>
  <si>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</si>
  <si>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</si>
  <si>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</si>
  <si>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</si>
  <si>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</si>
  <si>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</si>
  <si>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</si>
  <si>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</si>
  <si>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</si>
  <si>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</si>
  <si>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</si>
  <si>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</si>
  <si>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</si>
  <si>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</si>
  <si>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</si>
  <si>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</si>
  <si>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</si>
  <si>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</si>
  <si>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</si>
  <si>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</si>
  <si>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</si>
  <si>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</si>
  <si>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</si>
  <si>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</si>
  <si>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</si>
  <si>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</si>
  <si>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</si>
  <si>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</si>
  <si>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</si>
  <si>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</si>
  <si>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</si>
  <si>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</si>
  <si>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</si>
  <si>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</si>
  <si>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</si>
  <si>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</si>
  <si>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</si>
  <si>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</si>
  <si>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</si>
  <si>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</si>
  <si>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</si>
  <si>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</si>
  <si>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</si>
  <si>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</si>
  <si>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</si>
  <si>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</si>
  <si>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</si>
  <si>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</si>
  <si>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</si>
  <si>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</si>
  <si>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</si>
  <si>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</si>
  <si>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</si>
  <si>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</si>
  <si>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</si>
  <si>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</si>
  <si>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</si>
  <si>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</si>
  <si>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</si>
  <si>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</si>
  <si>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</si>
  <si>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</si>
  <si>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</si>
  <si>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</si>
  <si>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</si>
  <si>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</si>
  <si>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</si>
  <si>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</si>
  <si>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</si>
  <si>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</si>
  <si>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</si>
  <si>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</si>
  <si>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</si>
  <si>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</si>
  <si>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</si>
  <si>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</si>
  <si>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</si>
  <si>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</si>
  <si>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</si>
  <si>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</si>
  <si>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</si>
  <si>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</si>
  <si>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</si>
  <si>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</si>
  <si>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</si>
  <si>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</si>
  <si>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</si>
  <si>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</si>
  <si>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</si>
  <si>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</si>
  <si>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</si>
  <si>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</si>
  <si>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</si>
  <si>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</si>
  <si>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</si>
  <si>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</si>
  <si>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</si>
  <si>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</si>
  <si>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</si>
  <si>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</si>
  <si>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</si>
  <si>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</si>
  <si>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</si>
  <si>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</si>
  <si>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</si>
  <si>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</si>
  <si>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</si>
  <si>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</si>
  <si>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</si>
  <si>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</si>
  <si>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</si>
  <si>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</si>
  <si>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</si>
  <si>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</si>
  <si>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</si>
  <si>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</si>
  <si>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</si>
  <si>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</si>
  <si>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</si>
  <si>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</si>
  <si>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</si>
  <si>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</si>
  <si>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</si>
  <si>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</si>
  <si>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</si>
  <si>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</si>
  <si>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</si>
  <si>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</si>
  <si>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</si>
  <si>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</si>
  <si>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</si>
  <si>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</si>
  <si>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</si>
  <si>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</si>
  <si>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</si>
  <si>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</si>
  <si>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</si>
  <si>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</si>
  <si>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</si>
  <si>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</si>
  <si>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</si>
  <si>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</si>
  <si>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</si>
  <si>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</si>
  <si>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</si>
  <si>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</si>
  <si>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</si>
  <si>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</si>
  <si>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</si>
  <si>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</si>
  <si>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</si>
  <si>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</si>
  <si>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</si>
  <si>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</si>
  <si>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</si>
  <si>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</si>
  <si>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</si>
  <si>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</si>
  <si>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</si>
  <si>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</si>
  <si>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</si>
  <si>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</si>
  <si>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</si>
  <si>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</si>
  <si>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</si>
  <si>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</si>
  <si>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</si>
  <si>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</si>
  <si>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</si>
  <si>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</si>
  <si>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</si>
  <si>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</si>
  <si>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</si>
  <si>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</si>
  <si>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</si>
  <si>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</si>
  <si>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</si>
  <si>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</si>
  <si>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</si>
  <si>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</si>
  <si>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</si>
  <si>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</si>
  <si>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</si>
  <si>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</si>
  <si>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</si>
  <si>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</si>
  <si>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</si>
  <si>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</si>
  <si>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</si>
  <si>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</si>
  <si>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</si>
  <si>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</si>
  <si>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</si>
  <si>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</si>
  <si>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</si>
  <si>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</si>
  <si>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</si>
  <si>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</si>
  <si>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</si>
  <si>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</si>
  <si>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</si>
  <si>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</si>
  <si>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</si>
  <si>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</si>
  <si>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</si>
  <si>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</si>
  <si>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</si>
  <si>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</si>
  <si>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</si>
  <si>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</si>
  <si>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</si>
  <si>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</si>
  <si>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</si>
  <si>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농협 3520106511413</t>
    <phoneticPr fontId="2" type="noConversion"/>
  </si>
  <si>
    <t>2025-12-19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</si>
  <si>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</si>
  <si>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</si>
  <si>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</si>
  <si>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</si>
  <si>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WVWZZZ3CZJE153664</t>
  </si>
  <si>
    <t>FAZIT-3066</t>
  </si>
  <si>
    <t>대덕오토(대전)_251219_162930.xlsx</t>
  </si>
  <si>
    <t>대덕오토(대전)_251219_162930.xlsx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</si>
</sst>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12360000</c:v>
                </c:pt>
                <c:pt idx="1">
                  <c:v>0</c:v>
                </c:pt>
                <c:pt idx="2">
                  <c:v>0</c:v>
                </c:pt>
                <c:pt idx="3">
                  <c:v>6450000</c:v>
                </c:pt>
                <c:pt idx="4">
                  <c:v>1970500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4750000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42</c:v>
                      </c:pt>
                      <c:pt idx="2">
                        <c:v>42</c:v>
                      </c:pt>
                      <c:pt idx="3">
                        <c:v>2</c:v>
                      </c:pt>
                      <c:pt idx="4">
                        <c:v>13</c:v>
                      </c:pt>
                      <c:pt idx="5">
                        <c:v>42</c:v>
                      </c:pt>
                      <c:pt idx="6">
                        <c:v>38</c:v>
                      </c:pt>
                      <c:pt idx="7">
                        <c:v>10</c:v>
                      </c:pt>
                      <c:pt idx="8">
                        <c:v>42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 t="s">
        <v>4703</v>
      </c>
      <c r="T1" s="445"/>
      <c r="U1" s="446"/>
    </row>
    <row r="2" spans="1:21" x14ac:dyDescent="0.3">
      <c r="A2" s="313" t="s">
        <v>65</v>
      </c>
      <c r="B2" s="314"/>
      <c r="C2" s="315" t="s">
        <v>4697</v>
      </c>
      <c r="D2" s="316"/>
      <c r="E2" s="316"/>
      <c r="F2" s="316"/>
      <c r="G2" s="317"/>
      <c r="H2" s="315" t="s">
        <v>77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46010</v>
      </c>
      <c r="U2" s="321"/>
    </row>
    <row r="3" spans="1:21" ht="24.95" customHeight="1" x14ac:dyDescent="0.3">
      <c r="A3" s="388" t="s">
        <v>1165</v>
      </c>
      <c r="B3" s="37" t="s">
        <v>59</v>
      </c>
      <c r="C3" s="391" t="s">
        <v>1282</v>
      </c>
      <c r="D3" s="392"/>
      <c r="E3" s="392"/>
      <c r="F3" s="392"/>
      <c r="G3" s="392"/>
      <c r="H3" s="392"/>
      <c r="I3" s="392"/>
      <c r="J3" s="393"/>
      <c r="K3" s="394" t="s">
        <v>1166</v>
      </c>
      <c r="L3" s="37" t="s">
        <v>59</v>
      </c>
      <c r="M3" s="397" t="s">
        <v>964</v>
      </c>
      <c r="N3" s="398"/>
      <c r="O3" s="398"/>
      <c r="P3" s="398"/>
      <c r="Q3" s="398"/>
      <c r="R3" s="398"/>
      <c r="S3" s="398"/>
      <c r="T3" s="398"/>
      <c r="U3" s="399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03" t="s">
        <v>73</v>
      </c>
      <c r="U4" s="406"/>
    </row>
    <row r="5" spans="1:21" ht="24.95" customHeight="1" x14ac:dyDescent="0.3">
      <c r="A5" s="389"/>
      <c r="B5" s="38" t="s">
        <v>10</v>
      </c>
      <c r="C5" s="403" t="s">
        <v>1176</v>
      </c>
      <c r="D5" s="404"/>
      <c r="E5" s="404"/>
      <c r="F5" s="404"/>
      <c r="G5" s="404"/>
      <c r="H5" s="404"/>
      <c r="I5" s="404"/>
      <c r="J5" s="405"/>
      <c r="K5" s="395"/>
      <c r="L5" s="38" t="s">
        <v>10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24.95" customHeight="1" x14ac:dyDescent="0.3">
      <c r="A6" s="390"/>
      <c r="B6" s="38" t="s">
        <v>75</v>
      </c>
      <c r="C6" s="403" t="s">
        <v>1175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35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44</v>
      </c>
      <c r="G7" s="323"/>
      <c r="H7" s="323"/>
      <c r="I7" s="385"/>
      <c r="J7" s="386" t="s">
        <v>42</v>
      </c>
      <c r="K7" s="323"/>
      <c r="L7" s="323"/>
      <c r="M7" s="323"/>
      <c r="N7" s="385"/>
      <c r="O7" s="323" t="s">
        <v>50</v>
      </c>
      <c r="P7" s="385"/>
      <c r="Q7" s="386" t="s">
        <v>69</v>
      </c>
      <c r="R7" s="323"/>
      <c r="S7" s="385"/>
      <c r="T7" s="386" t="s">
        <v>68</v>
      </c>
      <c r="U7" s="387"/>
    </row>
    <row r="8" spans="1:21" ht="15.6" customHeight="1" x14ac:dyDescent="0.3">
      <c r="A8" s="429" t="s">
        <v>2568</v>
      </c>
      <c r="B8" s="430"/>
      <c r="C8" s="430"/>
      <c r="D8" s="430"/>
      <c r="E8" s="431"/>
      <c r="F8" s="432" t="s">
        <v>2567</v>
      </c>
      <c r="G8" s="433"/>
      <c r="H8" s="433"/>
      <c r="I8" s="434"/>
      <c r="J8" s="440">
        <v>1700000</v>
      </c>
      <c r="K8" s="440"/>
      <c r="L8" s="440"/>
      <c r="M8" s="440"/>
      <c r="N8" s="440"/>
      <c r="O8" s="441">
        <v>1</v>
      </c>
      <c r="P8" s="441"/>
      <c r="Q8" s="435">
        <v>170000</v>
      </c>
      <c r="R8" s="436"/>
      <c r="S8" s="437"/>
      <c r="T8" s="438">
        <v>1870000</v>
      </c>
      <c r="U8" s="439"/>
    </row>
    <row r="9" spans="1:21" ht="15.6" customHeight="1" x14ac:dyDescent="0.3">
      <c r="A9" s="418"/>
      <c r="B9" s="419"/>
      <c r="C9" s="419"/>
      <c r="D9" s="419"/>
      <c r="E9" s="420"/>
      <c r="F9" s="421"/>
      <c r="G9" s="419"/>
      <c r="H9" s="419"/>
      <c r="I9" s="420"/>
      <c r="J9" s="427"/>
      <c r="K9" s="427"/>
      <c r="L9" s="427"/>
      <c r="M9" s="427"/>
      <c r="N9" s="427"/>
      <c r="O9" s="428"/>
      <c r="P9" s="428"/>
      <c r="Q9" s="422"/>
      <c r="R9" s="423"/>
      <c r="S9" s="424"/>
      <c r="T9" s="425"/>
      <c r="U9" s="426"/>
    </row>
    <row r="10" spans="1:21" ht="15.6" customHeight="1" x14ac:dyDescent="0.3">
      <c r="A10" s="418"/>
      <c r="B10" s="419"/>
      <c r="C10" s="419"/>
      <c r="D10" s="419"/>
      <c r="E10" s="420"/>
      <c r="F10" s="421"/>
      <c r="G10" s="419"/>
      <c r="H10" s="419"/>
      <c r="I10" s="420"/>
      <c r="J10" s="427"/>
      <c r="K10" s="427"/>
      <c r="L10" s="427"/>
      <c r="M10" s="427"/>
      <c r="N10" s="427"/>
      <c r="O10" s="428"/>
      <c r="P10" s="428"/>
      <c r="Q10" s="422"/>
      <c r="R10" s="423"/>
      <c r="S10" s="424"/>
      <c r="T10" s="425"/>
      <c r="U10" s="426"/>
    </row>
    <row r="11" spans="1:21" ht="15.6" customHeight="1" x14ac:dyDescent="0.3">
      <c r="A11" s="418"/>
      <c r="B11" s="419"/>
      <c r="C11" s="419"/>
      <c r="D11" s="419"/>
      <c r="E11" s="420"/>
      <c r="F11" s="421"/>
      <c r="G11" s="419"/>
      <c r="H11" s="419"/>
      <c r="I11" s="420"/>
      <c r="J11" s="427"/>
      <c r="K11" s="427"/>
      <c r="L11" s="427"/>
      <c r="M11" s="427"/>
      <c r="N11" s="427"/>
      <c r="O11" s="428"/>
      <c r="P11" s="428"/>
      <c r="Q11" s="422"/>
      <c r="R11" s="423"/>
      <c r="S11" s="424"/>
      <c r="T11" s="425"/>
      <c r="U11" s="426"/>
    </row>
    <row r="12" spans="1:21" ht="15.6" customHeight="1" x14ac:dyDescent="0.3">
      <c r="A12" s="418"/>
      <c r="B12" s="419"/>
      <c r="C12" s="419"/>
      <c r="D12" s="419"/>
      <c r="E12" s="420"/>
      <c r="F12" s="421"/>
      <c r="G12" s="419"/>
      <c r="H12" s="419"/>
      <c r="I12" s="420"/>
      <c r="J12" s="427"/>
      <c r="K12" s="427"/>
      <c r="L12" s="427"/>
      <c r="M12" s="427"/>
      <c r="N12" s="427"/>
      <c r="O12" s="428"/>
      <c r="P12" s="428"/>
      <c r="Q12" s="422"/>
      <c r="R12" s="423"/>
      <c r="S12" s="424"/>
      <c r="T12" s="425"/>
      <c r="U12" s="426"/>
    </row>
    <row r="13" spans="1:21" ht="15.6" customHeight="1" x14ac:dyDescent="0.3">
      <c r="A13" s="418"/>
      <c r="B13" s="419"/>
      <c r="C13" s="419"/>
      <c r="D13" s="419"/>
      <c r="E13" s="420"/>
      <c r="F13" s="421"/>
      <c r="G13" s="419"/>
      <c r="H13" s="419"/>
      <c r="I13" s="420"/>
      <c r="J13" s="427"/>
      <c r="K13" s="427"/>
      <c r="L13" s="427"/>
      <c r="M13" s="427"/>
      <c r="N13" s="427"/>
      <c r="O13" s="428"/>
      <c r="P13" s="428"/>
      <c r="Q13" s="422"/>
      <c r="R13" s="423"/>
      <c r="S13" s="424"/>
      <c r="T13" s="425"/>
      <c r="U13" s="426"/>
    </row>
    <row r="14" spans="1:21" ht="15.6" customHeight="1" x14ac:dyDescent="0.3">
      <c r="A14" s="418"/>
      <c r="B14" s="419"/>
      <c r="C14" s="419"/>
      <c r="D14" s="419"/>
      <c r="E14" s="420"/>
      <c r="F14" s="421"/>
      <c r="G14" s="419"/>
      <c r="H14" s="419"/>
      <c r="I14" s="420"/>
      <c r="J14" s="427"/>
      <c r="K14" s="427"/>
      <c r="L14" s="427"/>
      <c r="M14" s="427"/>
      <c r="N14" s="427"/>
      <c r="O14" s="428"/>
      <c r="P14" s="428"/>
      <c r="Q14" s="422"/>
      <c r="R14" s="423"/>
      <c r="S14" s="424"/>
      <c r="T14" s="425"/>
      <c r="U14" s="426"/>
    </row>
    <row r="15" spans="1:21" ht="15.6" customHeight="1" thickBot="1" x14ac:dyDescent="0.35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 x14ac:dyDescent="0.3">
      <c r="A16" s="338" t="s">
        <v>2310</v>
      </c>
      <c r="B16" s="339"/>
      <c r="C16" s="339"/>
      <c r="D16" s="339"/>
      <c r="E16" s="340"/>
      <c r="F16" s="347" t="s">
        <v>4704</v>
      </c>
      <c r="G16" s="348"/>
      <c r="H16" s="348"/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9"/>
    </row>
    <row r="17" spans="1:21" ht="15" customHeight="1" x14ac:dyDescent="0.3">
      <c r="A17" s="341"/>
      <c r="B17" s="342"/>
      <c r="C17" s="342"/>
      <c r="D17" s="342"/>
      <c r="E17" s="343"/>
      <c r="F17" s="350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2"/>
    </row>
    <row r="18" spans="1:21" ht="15" customHeight="1" x14ac:dyDescent="0.3">
      <c r="A18" s="341"/>
      <c r="B18" s="342"/>
      <c r="C18" s="342"/>
      <c r="D18" s="342"/>
      <c r="E18" s="343"/>
      <c r="F18" s="350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2"/>
    </row>
    <row r="19" spans="1:21" ht="15" customHeight="1" x14ac:dyDescent="0.3">
      <c r="A19" s="344"/>
      <c r="B19" s="345"/>
      <c r="C19" s="345"/>
      <c r="D19" s="345"/>
      <c r="E19" s="346"/>
      <c r="F19" s="353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5"/>
    </row>
    <row r="20" spans="1:21" ht="20.100000000000001" customHeight="1" x14ac:dyDescent="0.3">
      <c r="A20" s="322" t="s">
        <v>80</v>
      </c>
      <c r="B20" s="323"/>
      <c r="C20" s="323"/>
      <c r="D20" s="323"/>
      <c r="E20" s="323"/>
      <c r="F20" s="324">
        <v>0</v>
      </c>
      <c r="G20" s="324"/>
      <c r="H20" s="324"/>
      <c r="I20" s="325"/>
      <c r="J20" s="361">
        <f>SUM(J8:N19)</f>
        <v>1700000</v>
      </c>
      <c r="K20" s="362"/>
      <c r="L20" s="362"/>
      <c r="M20" s="362"/>
      <c r="N20" s="363"/>
      <c r="O20" s="326">
        <f>SUM(O8:P19)</f>
        <v>1</v>
      </c>
      <c r="P20" s="326"/>
      <c r="Q20" s="364">
        <f>SUM(Q8:S19)</f>
        <v>170000</v>
      </c>
      <c r="R20" s="324"/>
      <c r="S20" s="325"/>
      <c r="T20" s="324">
        <f>SUM(T8:U15)</f>
        <v>1870000</v>
      </c>
      <c r="U20" s="365"/>
    </row>
    <row r="21" spans="1:21" ht="20.100000000000001" customHeight="1" thickBot="1" x14ac:dyDescent="0.35">
      <c r="A21" s="327" t="s">
        <v>90</v>
      </c>
      <c r="B21" s="328"/>
      <c r="C21" s="328"/>
      <c r="D21" s="328"/>
      <c r="E21" s="328"/>
      <c r="F21" s="329">
        <f>F20+T20</f>
        <v>1870000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28"/>
      <c r="Q21" s="332" t="str">
        <f>C3</f>
        <v>대덕오토(대전)</v>
      </c>
      <c r="R21" s="332"/>
      <c r="S21" s="332"/>
      <c r="T21" s="332"/>
      <c r="U21" s="384"/>
    </row>
    <row r="22" spans="1:21" ht="20.100000000000001" customHeight="1" x14ac:dyDescent="0.3">
      <c r="A22" s="311" t="s">
        <v>4706</v>
      </c>
      <c r="B22" s="311"/>
      <c r="C22" s="311"/>
      <c r="D22" s="311"/>
      <c r="E22" s="311"/>
      <c r="F22" s="311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311"/>
    </row>
    <row r="23" spans="1:21" ht="20.100000000000001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">
      <c r="A24" s="333"/>
      <c r="B24" s="334"/>
      <c r="C24" s="334"/>
      <c r="D24" s="334"/>
      <c r="E24" s="334"/>
      <c r="F24" s="334"/>
      <c r="G24" s="33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5" t="s">
        <v>1195</v>
      </c>
      <c r="R24" s="335"/>
      <c r="S24" s="336" t="str">
        <f>S1</f>
        <v>WVWZZZ3CZJE153664</v>
      </c>
      <c r="T24" s="336"/>
      <c r="U24" s="337"/>
    </row>
    <row r="25" spans="1:21" x14ac:dyDescent="0.3">
      <c r="A25" s="313" t="s">
        <v>65</v>
      </c>
      <c r="B25" s="314"/>
      <c r="C25" s="315" t="str">
        <f>C2</f>
        <v>농협 3520106511413</v>
      </c>
      <c r="D25" s="316"/>
      <c r="E25" s="316"/>
      <c r="F25" s="316"/>
      <c r="G25" s="317"/>
      <c r="H25" s="315" t="s">
        <v>76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46010</v>
      </c>
      <c r="U25" s="321"/>
    </row>
    <row r="26" spans="1:21" ht="24.95" customHeight="1" x14ac:dyDescent="0.3">
      <c r="A26" s="388" t="s">
        <v>1165</v>
      </c>
      <c r="B26" s="37" t="s">
        <v>59</v>
      </c>
      <c r="C26" s="391" t="str">
        <f>C3</f>
        <v>대덕오토(대전)</v>
      </c>
      <c r="D26" s="392"/>
      <c r="E26" s="392"/>
      <c r="F26" s="392"/>
      <c r="G26" s="392"/>
      <c r="H26" s="392"/>
      <c r="I26" s="392"/>
      <c r="J26" s="393"/>
      <c r="K26" s="394" t="s">
        <v>1166</v>
      </c>
      <c r="L26" s="37" t="s">
        <v>59</v>
      </c>
      <c r="M26" s="397" t="s">
        <v>964</v>
      </c>
      <c r="N26" s="398"/>
      <c r="O26" s="398"/>
      <c r="P26" s="398"/>
      <c r="Q26" s="398"/>
      <c r="R26" s="398"/>
      <c r="S26" s="398"/>
      <c r="T26" s="398"/>
      <c r="U26" s="399"/>
    </row>
    <row r="27" spans="1:21" ht="24.95" customHeight="1" x14ac:dyDescent="0.3">
      <c r="A27" s="389"/>
      <c r="B27" s="37" t="s">
        <v>61</v>
      </c>
      <c r="C27" s="400">
        <f>C4</f>
        <v>0</v>
      </c>
      <c r="D27" s="401"/>
      <c r="E27" s="401"/>
      <c r="F27" s="401"/>
      <c r="G27" s="401"/>
      <c r="H27" s="401"/>
      <c r="I27" s="401"/>
      <c r="J27" s="402"/>
      <c r="K27" s="395"/>
      <c r="L27" s="37" t="s">
        <v>61</v>
      </c>
      <c r="M27" s="403" t="s">
        <v>962</v>
      </c>
      <c r="N27" s="404"/>
      <c r="O27" s="404"/>
      <c r="P27" s="404"/>
      <c r="Q27" s="404"/>
      <c r="R27" s="405"/>
      <c r="S27" s="38" t="s">
        <v>62</v>
      </c>
      <c r="T27" s="403" t="s">
        <v>73</v>
      </c>
      <c r="U27" s="406"/>
    </row>
    <row r="28" spans="1:21" ht="24.95" customHeight="1" x14ac:dyDescent="0.3">
      <c r="A28" s="389"/>
      <c r="B28" s="38" t="s">
        <v>10</v>
      </c>
      <c r="C28" s="403" t="str">
        <f>C5</f>
        <v>대전광역시 대덕구 신탄진로614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">
        <v>74</v>
      </c>
      <c r="N28" s="404"/>
      <c r="O28" s="404"/>
      <c r="P28" s="404"/>
      <c r="Q28" s="404"/>
      <c r="R28" s="404"/>
      <c r="S28" s="404"/>
      <c r="T28" s="404"/>
      <c r="U28" s="406"/>
    </row>
    <row r="29" spans="1:21" ht="24.95" customHeight="1" x14ac:dyDescent="0.3">
      <c r="A29" s="390"/>
      <c r="B29" s="38" t="s">
        <v>75</v>
      </c>
      <c r="C29" s="403" t="str">
        <f>C6</f>
        <v>010-5452-4454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">
        <v>66</v>
      </c>
      <c r="N29" s="404"/>
      <c r="O29" s="404"/>
      <c r="P29" s="404"/>
      <c r="Q29" s="404"/>
      <c r="R29" s="405"/>
      <c r="S29" s="38" t="s">
        <v>22</v>
      </c>
      <c r="T29" s="403" t="str">
        <f>T6</f>
        <v>대신(택배)</v>
      </c>
      <c r="U29" s="406"/>
    </row>
    <row r="30" spans="1:21" ht="15.6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42</v>
      </c>
      <c r="K30" s="323"/>
      <c r="L30" s="323"/>
      <c r="M30" s="323"/>
      <c r="N30" s="385"/>
      <c r="O30" s="323" t="s">
        <v>50</v>
      </c>
      <c r="P30" s="385"/>
      <c r="Q30" s="386" t="s">
        <v>69</v>
      </c>
      <c r="R30" s="323"/>
      <c r="S30" s="385"/>
      <c r="T30" s="386" t="s">
        <v>68</v>
      </c>
      <c r="U30" s="387"/>
    </row>
    <row r="31" spans="1:21" ht="15.6" customHeight="1" x14ac:dyDescent="0.3">
      <c r="A31" s="378" t="str">
        <f>A8</f>
        <v>0D9_AQ</v>
      </c>
      <c r="B31" s="379"/>
      <c r="C31" s="379"/>
      <c r="D31" s="379"/>
      <c r="E31" s="379"/>
      <c r="F31" s="379" t="str">
        <f>F8</f>
        <v>02E927770AQ</v>
      </c>
      <c r="G31" s="379"/>
      <c r="H31" s="379"/>
      <c r="I31" s="379"/>
      <c r="J31" s="383">
        <f>J8</f>
        <v>1700000</v>
      </c>
      <c r="K31" s="383"/>
      <c r="L31" s="383"/>
      <c r="M31" s="383"/>
      <c r="N31" s="383"/>
      <c r="O31" s="383">
        <f>O8</f>
        <v>1</v>
      </c>
      <c r="P31" s="383"/>
      <c r="Q31" s="380">
        <f>Q8</f>
        <v>170000</v>
      </c>
      <c r="R31" s="380"/>
      <c r="S31" s="380"/>
      <c r="T31" s="381">
        <f>T8</f>
        <v>1870000</v>
      </c>
      <c r="U31" s="382"/>
    </row>
    <row r="32" spans="1:21" ht="15.6" customHeight="1" x14ac:dyDescent="0.3">
      <c r="A32" s="371">
        <f t="shared" ref="A32:A38" si="0">A9</f>
        <v>0</v>
      </c>
      <c r="B32" s="372"/>
      <c r="C32" s="372"/>
      <c r="D32" s="372"/>
      <c r="E32" s="372"/>
      <c r="F32" s="372">
        <f t="shared" ref="F32:F38" si="1">F9</f>
        <v>0</v>
      </c>
      <c r="G32" s="372"/>
      <c r="H32" s="372"/>
      <c r="I32" s="372"/>
      <c r="J32" s="376">
        <f t="shared" ref="J32:J38" si="2">J9</f>
        <v>0</v>
      </c>
      <c r="K32" s="376"/>
      <c r="L32" s="376"/>
      <c r="M32" s="376"/>
      <c r="N32" s="376"/>
      <c r="O32" s="376">
        <f t="shared" ref="O32:O38" si="3">O9</f>
        <v>0</v>
      </c>
      <c r="P32" s="376"/>
      <c r="Q32" s="373">
        <f t="shared" ref="Q32:Q38" si="4">Q9</f>
        <v>0</v>
      </c>
      <c r="R32" s="373"/>
      <c r="S32" s="373"/>
      <c r="T32" s="374">
        <f t="shared" ref="T32:T38" si="5">T9</f>
        <v>0</v>
      </c>
      <c r="U32" s="375"/>
    </row>
    <row r="33" spans="1:21" ht="15.6" customHeight="1" x14ac:dyDescent="0.3">
      <c r="A33" s="371">
        <f t="shared" si="0"/>
        <v>0</v>
      </c>
      <c r="B33" s="372"/>
      <c r="C33" s="372"/>
      <c r="D33" s="372"/>
      <c r="E33" s="372"/>
      <c r="F33" s="372">
        <f t="shared" si="1"/>
        <v>0</v>
      </c>
      <c r="G33" s="372"/>
      <c r="H33" s="372"/>
      <c r="I33" s="372"/>
      <c r="J33" s="376">
        <f t="shared" si="2"/>
        <v>0</v>
      </c>
      <c r="K33" s="376"/>
      <c r="L33" s="376"/>
      <c r="M33" s="376"/>
      <c r="N33" s="376"/>
      <c r="O33" s="376">
        <f t="shared" si="3"/>
        <v>0</v>
      </c>
      <c r="P33" s="376"/>
      <c r="Q33" s="373">
        <f t="shared" si="4"/>
        <v>0</v>
      </c>
      <c r="R33" s="373"/>
      <c r="S33" s="373"/>
      <c r="T33" s="374">
        <f t="shared" si="5"/>
        <v>0</v>
      </c>
      <c r="U33" s="375"/>
    </row>
    <row r="34" spans="1:21" ht="15.6" customHeight="1" x14ac:dyDescent="0.3">
      <c r="A34" s="371">
        <f t="shared" si="0"/>
        <v>0</v>
      </c>
      <c r="B34" s="372"/>
      <c r="C34" s="372"/>
      <c r="D34" s="372"/>
      <c r="E34" s="372"/>
      <c r="F34" s="372">
        <f t="shared" si="1"/>
        <v>0</v>
      </c>
      <c r="G34" s="372"/>
      <c r="H34" s="372"/>
      <c r="I34" s="372"/>
      <c r="J34" s="376">
        <f t="shared" si="2"/>
        <v>0</v>
      </c>
      <c r="K34" s="376"/>
      <c r="L34" s="376"/>
      <c r="M34" s="376"/>
      <c r="N34" s="376"/>
      <c r="O34" s="376">
        <f t="shared" si="3"/>
        <v>0</v>
      </c>
      <c r="P34" s="376"/>
      <c r="Q34" s="373">
        <f t="shared" si="4"/>
        <v>0</v>
      </c>
      <c r="R34" s="373"/>
      <c r="S34" s="373"/>
      <c r="T34" s="374">
        <f t="shared" si="5"/>
        <v>0</v>
      </c>
      <c r="U34" s="375"/>
    </row>
    <row r="35" spans="1:21" ht="15.6" customHeight="1" x14ac:dyDescent="0.3">
      <c r="A35" s="371">
        <f t="shared" si="0"/>
        <v>0</v>
      </c>
      <c r="B35" s="372"/>
      <c r="C35" s="372"/>
      <c r="D35" s="372"/>
      <c r="E35" s="372"/>
      <c r="F35" s="372">
        <f t="shared" si="1"/>
        <v>0</v>
      </c>
      <c r="G35" s="372"/>
      <c r="H35" s="372"/>
      <c r="I35" s="372"/>
      <c r="J35" s="376">
        <f t="shared" si="2"/>
        <v>0</v>
      </c>
      <c r="K35" s="376"/>
      <c r="L35" s="376"/>
      <c r="M35" s="376"/>
      <c r="N35" s="376"/>
      <c r="O35" s="376">
        <f t="shared" si="3"/>
        <v>0</v>
      </c>
      <c r="P35" s="376"/>
      <c r="Q35" s="373">
        <f t="shared" si="4"/>
        <v>0</v>
      </c>
      <c r="R35" s="373"/>
      <c r="S35" s="373"/>
      <c r="T35" s="374">
        <f t="shared" si="5"/>
        <v>0</v>
      </c>
      <c r="U35" s="375"/>
    </row>
    <row r="36" spans="1:21" ht="15.6" customHeight="1" x14ac:dyDescent="0.3">
      <c r="A36" s="371">
        <f t="shared" si="0"/>
        <v>0</v>
      </c>
      <c r="B36" s="372"/>
      <c r="C36" s="372"/>
      <c r="D36" s="372"/>
      <c r="E36" s="372"/>
      <c r="F36" s="372">
        <f t="shared" si="1"/>
        <v>0</v>
      </c>
      <c r="G36" s="372"/>
      <c r="H36" s="372"/>
      <c r="I36" s="372"/>
      <c r="J36" s="376">
        <f t="shared" si="2"/>
        <v>0</v>
      </c>
      <c r="K36" s="376"/>
      <c r="L36" s="376"/>
      <c r="M36" s="376"/>
      <c r="N36" s="376"/>
      <c r="O36" s="376">
        <f t="shared" si="3"/>
        <v>0</v>
      </c>
      <c r="P36" s="376"/>
      <c r="Q36" s="373">
        <f t="shared" si="4"/>
        <v>0</v>
      </c>
      <c r="R36" s="373"/>
      <c r="S36" s="373"/>
      <c r="T36" s="374">
        <f t="shared" si="5"/>
        <v>0</v>
      </c>
      <c r="U36" s="375"/>
    </row>
    <row r="37" spans="1:21" ht="15.6" customHeight="1" x14ac:dyDescent="0.3">
      <c r="A37" s="371">
        <f t="shared" si="0"/>
        <v>0</v>
      </c>
      <c r="B37" s="372"/>
      <c r="C37" s="372"/>
      <c r="D37" s="372"/>
      <c r="E37" s="372"/>
      <c r="F37" s="372">
        <f t="shared" si="1"/>
        <v>0</v>
      </c>
      <c r="G37" s="372"/>
      <c r="H37" s="372"/>
      <c r="I37" s="372"/>
      <c r="J37" s="376">
        <f t="shared" si="2"/>
        <v>0</v>
      </c>
      <c r="K37" s="376"/>
      <c r="L37" s="376"/>
      <c r="M37" s="376"/>
      <c r="N37" s="376"/>
      <c r="O37" s="376">
        <f t="shared" si="3"/>
        <v>0</v>
      </c>
      <c r="P37" s="376"/>
      <c r="Q37" s="373">
        <f t="shared" si="4"/>
        <v>0</v>
      </c>
      <c r="R37" s="373"/>
      <c r="S37" s="373"/>
      <c r="T37" s="374">
        <f t="shared" si="5"/>
        <v>0</v>
      </c>
      <c r="U37" s="375"/>
    </row>
    <row r="38" spans="1:21" ht="15.6" customHeight="1" thickBot="1" x14ac:dyDescent="0.35">
      <c r="A38" s="366">
        <f t="shared" si="0"/>
        <v>0</v>
      </c>
      <c r="B38" s="367"/>
      <c r="C38" s="367"/>
      <c r="D38" s="367"/>
      <c r="E38" s="367"/>
      <c r="F38" s="367">
        <f t="shared" si="1"/>
        <v>0</v>
      </c>
      <c r="G38" s="367"/>
      <c r="H38" s="367"/>
      <c r="I38" s="367"/>
      <c r="J38" s="377">
        <f t="shared" si="2"/>
        <v>0</v>
      </c>
      <c r="K38" s="377"/>
      <c r="L38" s="377"/>
      <c r="M38" s="377"/>
      <c r="N38" s="377"/>
      <c r="O38" s="377">
        <f t="shared" si="3"/>
        <v>0</v>
      </c>
      <c r="P38" s="377"/>
      <c r="Q38" s="368">
        <f t="shared" si="4"/>
        <v>0</v>
      </c>
      <c r="R38" s="368"/>
      <c r="S38" s="368"/>
      <c r="T38" s="369">
        <f t="shared" si="5"/>
        <v>0</v>
      </c>
      <c r="U38" s="370"/>
    </row>
    <row r="39" spans="1:21" ht="15" customHeight="1" thickTop="1" x14ac:dyDescent="0.3">
      <c r="A39" s="338" t="s">
        <v>2310</v>
      </c>
      <c r="B39" s="339"/>
      <c r="C39" s="339"/>
      <c r="D39" s="339"/>
      <c r="E39" s="340"/>
      <c r="F39" s="347" t="str">
        <f>F16</f>
        <v>FAZIT-3066</v>
      </c>
      <c r="G39" s="348"/>
      <c r="H39" s="348"/>
      <c r="I39" s="348"/>
      <c r="J39" s="348"/>
      <c r="K39" s="348"/>
      <c r="L39" s="348"/>
      <c r="M39" s="348"/>
      <c r="N39" s="348"/>
      <c r="O39" s="348"/>
      <c r="P39" s="348"/>
      <c r="Q39" s="348"/>
      <c r="R39" s="348"/>
      <c r="S39" s="348"/>
      <c r="T39" s="348"/>
      <c r="U39" s="349"/>
    </row>
    <row r="40" spans="1:21" ht="15" customHeight="1" x14ac:dyDescent="0.3">
      <c r="A40" s="341"/>
      <c r="B40" s="342"/>
      <c r="C40" s="342"/>
      <c r="D40" s="342"/>
      <c r="E40" s="343"/>
      <c r="F40" s="350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2"/>
    </row>
    <row r="41" spans="1:21" ht="15" customHeight="1" x14ac:dyDescent="0.3">
      <c r="A41" s="341"/>
      <c r="B41" s="342"/>
      <c r="C41" s="342"/>
      <c r="D41" s="342"/>
      <c r="E41" s="343"/>
      <c r="F41" s="350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2"/>
    </row>
    <row r="42" spans="1:21" ht="15" customHeight="1" x14ac:dyDescent="0.3">
      <c r="A42" s="344"/>
      <c r="B42" s="345"/>
      <c r="C42" s="345"/>
      <c r="D42" s="345"/>
      <c r="E42" s="346"/>
      <c r="F42" s="353"/>
      <c r="G42" s="354"/>
      <c r="H42" s="354"/>
      <c r="I42" s="354"/>
      <c r="J42" s="354"/>
      <c r="K42" s="354"/>
      <c r="L42" s="354"/>
      <c r="M42" s="354"/>
      <c r="N42" s="354"/>
      <c r="O42" s="354"/>
      <c r="P42" s="354"/>
      <c r="Q42" s="354"/>
      <c r="R42" s="354"/>
      <c r="S42" s="354"/>
      <c r="T42" s="354"/>
      <c r="U42" s="355"/>
    </row>
    <row r="43" spans="1:21" ht="20.100000000000001" customHeight="1" x14ac:dyDescent="0.3">
      <c r="A43" s="322" t="s">
        <v>80</v>
      </c>
      <c r="B43" s="323"/>
      <c r="C43" s="323"/>
      <c r="D43" s="323"/>
      <c r="E43" s="323"/>
      <c r="F43" s="324">
        <f>F20</f>
        <v>0</v>
      </c>
      <c r="G43" s="324"/>
      <c r="H43" s="324"/>
      <c r="I43" s="325"/>
      <c r="J43" s="361">
        <f>J20</f>
        <v>1700000</v>
      </c>
      <c r="K43" s="362"/>
      <c r="L43" s="362"/>
      <c r="M43" s="362"/>
      <c r="N43" s="363"/>
      <c r="O43" s="326">
        <f>O20</f>
        <v>1</v>
      </c>
      <c r="P43" s="326"/>
      <c r="Q43" s="364">
        <f>Q20</f>
        <v>170000</v>
      </c>
      <c r="R43" s="324"/>
      <c r="S43" s="324"/>
      <c r="T43" s="324">
        <f>T20</f>
        <v>1870000</v>
      </c>
      <c r="U43" s="365"/>
    </row>
    <row r="44" spans="1:21" ht="20.100000000000001" customHeight="1" thickBot="1" x14ac:dyDescent="0.35">
      <c r="A44" s="327" t="s">
        <v>90</v>
      </c>
      <c r="B44" s="328"/>
      <c r="C44" s="328"/>
      <c r="D44" s="328"/>
      <c r="E44" s="328"/>
      <c r="F44" s="329">
        <f>F21</f>
        <v>1870000</v>
      </c>
      <c r="G44" s="329"/>
      <c r="H44" s="329"/>
      <c r="I44" s="330"/>
      <c r="J44" s="331" t="s">
        <v>965</v>
      </c>
      <c r="K44" s="328"/>
      <c r="L44" s="356" t="str">
        <f>T27</f>
        <v>장효주</v>
      </c>
      <c r="M44" s="356"/>
      <c r="N44" s="356"/>
      <c r="O44" s="331" t="s">
        <v>64</v>
      </c>
      <c r="P44" s="357"/>
      <c r="Q44" s="358" t="str">
        <f>Q21</f>
        <v>대덕오토(대전)</v>
      </c>
      <c r="R44" s="359"/>
      <c r="S44" s="359"/>
      <c r="T44" s="359"/>
      <c r="U44" s="36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1700000</v>
      </c>
      <c r="H1" s="107">
        <f>SUM(H2:H2)</f>
        <v>1</v>
      </c>
      <c r="I1" s="107">
        <f>SUM(I2:I2)</f>
        <v>170000</v>
      </c>
      <c r="J1" s="107">
        <f>SUM(J2:J2)</f>
        <v>1870000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4698</v>
      </c>
      <c r="C2" s="47" t="s">
        <v>1446</v>
      </c>
      <c r="D2" s="290" t="s">
        <v>1210</v>
      </c>
      <c r="E2" t="s">
        <v>2766</v>
      </c>
      <c r="F2" s="290" t="s">
        <v>1210</v>
      </c>
      <c r="G2">
        <v>1700000</v>
      </c>
      <c r="H2">
        <v>1</v>
      </c>
      <c r="I2" s="226">
        <v>170000</v>
      </c>
      <c r="J2" s="226">
        <v>1870000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577"/>
  <sheetViews>
    <sheetView workbookViewId="0">
      <pane xSplit="1" ySplit="1" topLeftCell="B2545" activePane="bottomRight" state="frozen"/>
      <selection activeCell="N26" sqref="N26"/>
      <selection pane="topRight" activeCell="N26" sqref="N26"/>
      <selection pane="bottomLeft" activeCell="N26" sqref="N26"/>
      <selection pane="bottomRight" activeCell="H2576" sqref="H2576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2578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4215</v>
      </c>
      <c r="D1791" s="295" t="s">
        <v>4080</v>
      </c>
      <c r="E1791" s="292" t="s">
        <v>4216</v>
      </c>
      <c r="F1791" s="269" t="s">
        <v>4217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4215</v>
      </c>
      <c r="D1792" s="295" t="s">
        <v>4080</v>
      </c>
      <c r="E1792" s="292" t="s">
        <v>4218</v>
      </c>
      <c r="F1792" s="269" t="s">
        <v>4219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4215</v>
      </c>
      <c r="D1793" s="295" t="s">
        <v>4080</v>
      </c>
      <c r="E1793" s="292" t="s">
        <v>4220</v>
      </c>
      <c r="F1793" s="269" t="s">
        <v>4221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3756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3765</v>
      </c>
      <c r="E1810" s="292" t="s">
        <v>3766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3765</v>
      </c>
      <c r="E1811" s="292" t="s">
        <v>3767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3763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3764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3768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3769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3770</v>
      </c>
      <c r="E1819" s="292" t="s">
        <v>3771</v>
      </c>
      <c r="F1819" s="269" t="s">
        <v>3772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3800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3802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3802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3804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3811</v>
      </c>
      <c r="F1834" s="269" t="s">
        <v>3810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3805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3815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3818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3805</v>
      </c>
      <c r="E1838" s="292" t="s">
        <v>3819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3820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3821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3822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3828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3835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3836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3838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4079</v>
      </c>
      <c r="D1856" s="295" t="s">
        <v>4080</v>
      </c>
      <c r="E1856" s="292" t="s">
        <v>4081</v>
      </c>
      <c r="F1856" s="269" t="s">
        <v>4082</v>
      </c>
      <c r="G1856" s="265">
        <v>250000</v>
      </c>
      <c r="H1856" s="269">
        <v>1</v>
      </c>
      <c r="K1856" s="265">
        <v>0</v>
      </c>
      <c r="M1856" s="304" t="s">
        <v>3843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3802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3853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3854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3802</v>
      </c>
      <c r="E1870" s="292" t="s">
        <v>3855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3856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3857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3866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3864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3868</v>
      </c>
    </row>
    <row r="1880" spans="1:15" x14ac:dyDescent="0.3">
      <c r="A1880" s="271">
        <v>1879</v>
      </c>
      <c r="B1880" s="264">
        <v>45943</v>
      </c>
      <c r="C1880" s="292" t="s">
        <v>3870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4205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4204</v>
      </c>
    </row>
    <row r="1884" spans="1:15" x14ac:dyDescent="0.3">
      <c r="A1884" s="271">
        <v>1883</v>
      </c>
      <c r="B1884" s="264">
        <v>45943</v>
      </c>
      <c r="C1884" s="292" t="s">
        <v>3876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3876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3876</v>
      </c>
      <c r="E1888" s="292" t="s">
        <v>3880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3870</v>
      </c>
      <c r="E1892" s="292" t="s">
        <v>3884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4051</v>
      </c>
      <c r="E1894" s="292" t="s">
        <v>4052</v>
      </c>
      <c r="F1894" s="269" t="s">
        <v>4053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4051</v>
      </c>
      <c r="E1895" s="292" t="s">
        <v>4054</v>
      </c>
      <c r="F1895" s="269" t="s">
        <v>4055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3890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3898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3901</v>
      </c>
      <c r="F1909" s="269" t="s">
        <v>3900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3904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4204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4204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4204</v>
      </c>
    </row>
    <row r="1915" spans="1:15" x14ac:dyDescent="0.3">
      <c r="A1915" s="58">
        <v>1915</v>
      </c>
      <c r="B1915" s="264">
        <v>45945</v>
      </c>
      <c r="C1915" s="292" t="s">
        <v>4001</v>
      </c>
      <c r="E1915" s="292" t="s">
        <v>4002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4001</v>
      </c>
      <c r="E1916" s="292" t="s">
        <v>4003</v>
      </c>
      <c r="F1916" s="269" t="s">
        <v>4004</v>
      </c>
      <c r="G1916" s="265">
        <v>1000000</v>
      </c>
      <c r="H1916" s="269">
        <v>1</v>
      </c>
      <c r="J1916" s="266" t="s">
        <v>4005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3907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3917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3918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3907</v>
      </c>
      <c r="E1929" s="292" t="s">
        <v>3919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3920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3802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3932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3934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3854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3802</v>
      </c>
      <c r="E1938" s="292" t="s">
        <v>3935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3920</v>
      </c>
      <c r="E1939" s="292" t="s">
        <v>3936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3918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3937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3939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3941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3945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3945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4006</v>
      </c>
      <c r="E1954" s="292" t="s">
        <v>4007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3950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3945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3954</v>
      </c>
      <c r="E1960" s="292" t="s">
        <v>3953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3957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3961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3964</v>
      </c>
      <c r="F1970" s="269" t="s">
        <v>3963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3907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3907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3907</v>
      </c>
      <c r="E1974" s="292" t="s">
        <v>3969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4095</v>
      </c>
      <c r="E1976" s="292" t="s">
        <v>4096</v>
      </c>
      <c r="F1976" s="269" t="s">
        <v>4097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3954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3974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3976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3939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3990</v>
      </c>
      <c r="F1991" s="269" t="s">
        <v>3989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4204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3998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4133</v>
      </c>
      <c r="D2026" s="295" t="s">
        <v>4080</v>
      </c>
      <c r="E2026" s="292" t="s">
        <v>4134</v>
      </c>
      <c r="F2026" s="269" t="s">
        <v>4135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4117</v>
      </c>
      <c r="D2027" s="295" t="s">
        <v>4080</v>
      </c>
      <c r="E2027" s="292" t="s">
        <v>4120</v>
      </c>
      <c r="F2027" s="269" t="s">
        <v>4121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4061</v>
      </c>
      <c r="E2030" s="292" t="s">
        <v>4062</v>
      </c>
      <c r="F2030" s="269" t="s">
        <v>4063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4043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4039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3939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4035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4039</v>
      </c>
      <c r="E2049" s="292" t="s">
        <v>4057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4035</v>
      </c>
      <c r="E2050" s="292" t="s">
        <v>4058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3939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3939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4204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4204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4064</v>
      </c>
      <c r="E2072" s="292" t="s">
        <v>4077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4083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4117</v>
      </c>
      <c r="E2082" s="292" t="s">
        <v>4118</v>
      </c>
      <c r="F2082" s="269" t="s">
        <v>4119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4083</v>
      </c>
      <c r="E2087" s="292" t="s">
        <v>4094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3917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4145</v>
      </c>
      <c r="D2090" s="295" t="s">
        <v>4080</v>
      </c>
      <c r="E2090" s="292" t="s">
        <v>4134</v>
      </c>
      <c r="F2090" s="269" t="s">
        <v>4135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4104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4039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4100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4204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4204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4204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4128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4125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4126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4039</v>
      </c>
      <c r="E2120" s="292" t="s">
        <v>4127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4179</v>
      </c>
      <c r="D2121" s="295" t="s">
        <v>4080</v>
      </c>
      <c r="E2121" s="292" t="s">
        <v>4180</v>
      </c>
      <c r="F2121" s="269" t="s">
        <v>4181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4137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4183</v>
      </c>
      <c r="D2128" s="295" t="s">
        <v>4080</v>
      </c>
      <c r="E2128" s="292" t="s">
        <v>4184</v>
      </c>
      <c r="F2128" s="269" t="s">
        <v>4185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4147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4148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3918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4149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4137</v>
      </c>
      <c r="E2134" s="292" t="s">
        <v>4150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4151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3769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3764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4152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4575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4575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4575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3888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4575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4575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4575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4575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4575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4575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4575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4163</v>
      </c>
      <c r="L2149" s="265">
        <v>-300000</v>
      </c>
      <c r="N2149" t="s">
        <v>4575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4164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4165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4166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4169</v>
      </c>
      <c r="E2153" s="292" t="s">
        <v>4167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4170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4575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4575</v>
      </c>
    </row>
    <row r="2157" spans="1:14" x14ac:dyDescent="0.3">
      <c r="A2157" s="58">
        <v>2157</v>
      </c>
      <c r="B2157" s="264">
        <v>45965</v>
      </c>
      <c r="C2157" s="292" t="s">
        <v>3954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4575</v>
      </c>
    </row>
    <row r="2158" spans="1:14" x14ac:dyDescent="0.3">
      <c r="A2158" s="58">
        <v>2158</v>
      </c>
      <c r="B2158" s="264">
        <v>45965</v>
      </c>
      <c r="C2158" s="292" t="s">
        <v>3954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4575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4575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4248</v>
      </c>
      <c r="E2161" s="292" t="s">
        <v>4249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4575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4177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3954</v>
      </c>
      <c r="E2163" s="292" t="s">
        <v>4178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4182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4299</v>
      </c>
      <c r="E2165" s="292" t="s">
        <v>4300</v>
      </c>
      <c r="F2165" s="269" t="s">
        <v>4301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4575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4228</v>
      </c>
      <c r="D2167" s="295" t="s">
        <v>4229</v>
      </c>
      <c r="E2167" s="292" t="s">
        <v>4230</v>
      </c>
      <c r="F2167" s="269" t="s">
        <v>4231</v>
      </c>
      <c r="G2167" s="265">
        <v>50000</v>
      </c>
      <c r="H2167" s="269">
        <v>1</v>
      </c>
      <c r="M2167" s="292" t="s">
        <v>4192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4193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4575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4193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4575</v>
      </c>
    </row>
    <row r="2170" spans="1:14" x14ac:dyDescent="0.3">
      <c r="A2170" s="58">
        <v>2170</v>
      </c>
      <c r="B2170" s="264">
        <v>45966</v>
      </c>
      <c r="C2170" s="292" t="s">
        <v>4200</v>
      </c>
      <c r="E2170" s="292" t="s">
        <v>4201</v>
      </c>
      <c r="F2170" s="269" t="s">
        <v>4202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4575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4575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4575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4575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4575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4166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4199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4203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3768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3804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4575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4575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4208</v>
      </c>
      <c r="G2182" s="265">
        <v>450000</v>
      </c>
      <c r="H2182" s="269">
        <v>1</v>
      </c>
      <c r="K2182" s="265">
        <v>450000</v>
      </c>
      <c r="N2182" t="s">
        <v>4575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4575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4575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4212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3939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4575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4575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4575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4575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4222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4147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4018</v>
      </c>
      <c r="E2192" s="292" t="s">
        <v>4223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4575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4575</v>
      </c>
    </row>
    <row r="2194" spans="1:14" x14ac:dyDescent="0.3">
      <c r="A2194" s="58">
        <v>2194</v>
      </c>
      <c r="B2194" s="264">
        <v>45968</v>
      </c>
      <c r="C2194" s="292" t="s">
        <v>4018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4232</v>
      </c>
      <c r="E2199" s="292" t="s">
        <v>4233</v>
      </c>
      <c r="F2199" s="269" t="s">
        <v>4234</v>
      </c>
      <c r="G2199" s="265">
        <v>1500000</v>
      </c>
      <c r="H2199" s="269">
        <v>1</v>
      </c>
      <c r="K2199" s="265">
        <v>1500000</v>
      </c>
      <c r="N2199" t="s">
        <v>4575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4235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4116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4575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4237</v>
      </c>
      <c r="N2203" t="s">
        <v>4575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4575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4240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4575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4575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4575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4575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4244</v>
      </c>
      <c r="G2209" s="265">
        <v>1000000</v>
      </c>
      <c r="H2209" s="269">
        <v>1</v>
      </c>
      <c r="K2209" s="265">
        <v>1000000</v>
      </c>
      <c r="N2209" t="s">
        <v>4575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4245</v>
      </c>
      <c r="G2210" s="265">
        <v>200000</v>
      </c>
      <c r="H2210" s="269">
        <v>1</v>
      </c>
      <c r="K2210" s="265">
        <v>200000</v>
      </c>
      <c r="N2210" t="s">
        <v>4575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3881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4250</v>
      </c>
      <c r="G2212" s="265">
        <v>734000</v>
      </c>
      <c r="H2212" s="269">
        <v>1</v>
      </c>
      <c r="K2212" s="265">
        <v>734000</v>
      </c>
      <c r="N2212" t="s">
        <v>4575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4575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4178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4575</v>
      </c>
    </row>
    <row r="2218" spans="1:14" x14ac:dyDescent="0.3">
      <c r="A2218" s="58">
        <v>2218</v>
      </c>
      <c r="B2218" s="264">
        <v>45972</v>
      </c>
      <c r="C2218" s="292" t="s">
        <v>4260</v>
      </c>
      <c r="E2218" s="292" t="s">
        <v>4261</v>
      </c>
      <c r="F2218" s="269" t="s">
        <v>4262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4575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4575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4575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3939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4575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4575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4272</v>
      </c>
      <c r="N2226" t="s">
        <v>4575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4274</v>
      </c>
      <c r="N2227" t="s">
        <v>4575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4575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4575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4575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4575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4280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4166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4575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4575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4575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4575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4575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4575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4575</v>
      </c>
    </row>
    <row r="2245" spans="1:14" x14ac:dyDescent="0.3">
      <c r="A2245" s="58">
        <v>2245</v>
      </c>
      <c r="B2245" s="264">
        <v>45974</v>
      </c>
      <c r="C2245" s="292" t="s">
        <v>4363</v>
      </c>
      <c r="E2245" s="292" t="s">
        <v>4364</v>
      </c>
      <c r="F2245" s="269" t="s">
        <v>4365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4575</v>
      </c>
    </row>
    <row r="2246" spans="1:14" x14ac:dyDescent="0.3">
      <c r="A2246" s="58">
        <v>2246</v>
      </c>
      <c r="B2246" s="264">
        <v>45974</v>
      </c>
      <c r="C2246" s="292" t="s">
        <v>4363</v>
      </c>
      <c r="E2246" s="292" t="s">
        <v>4366</v>
      </c>
      <c r="F2246" s="269" t="s">
        <v>4367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4575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4575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4575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3918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4298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4165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4297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4296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4186</v>
      </c>
      <c r="E2255" s="292" t="s">
        <v>4302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4303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4304</v>
      </c>
      <c r="G2257" s="265">
        <v>150000</v>
      </c>
      <c r="H2257" s="269">
        <v>1</v>
      </c>
      <c r="K2257" s="265">
        <v>150000</v>
      </c>
      <c r="N2257" t="s">
        <v>4575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4307</v>
      </c>
      <c r="N2259" t="s">
        <v>4575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4575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4575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4575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4575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4311</v>
      </c>
      <c r="N2264" t="s">
        <v>4575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4240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4313</v>
      </c>
      <c r="N2265" t="s">
        <v>4575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4575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4575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4575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4575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3822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4319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4320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4321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4322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4575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4575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4575</v>
      </c>
    </row>
    <row r="2279" spans="1:14" x14ac:dyDescent="0.3">
      <c r="A2279" s="58">
        <v>2279</v>
      </c>
      <c r="B2279" s="264">
        <v>45978</v>
      </c>
      <c r="C2279" s="292" t="s">
        <v>4350</v>
      </c>
      <c r="E2279" s="292" t="s">
        <v>4351</v>
      </c>
      <c r="F2279" s="269" t="s">
        <v>4352</v>
      </c>
      <c r="G2279" s="265">
        <v>1000000</v>
      </c>
      <c r="H2279" s="269">
        <v>1</v>
      </c>
      <c r="K2279" s="265">
        <v>1000000</v>
      </c>
      <c r="N2279" t="s">
        <v>4575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4575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4575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4575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4575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4575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4327</v>
      </c>
      <c r="G2285" s="265">
        <v>200000</v>
      </c>
      <c r="H2285" s="269">
        <v>1</v>
      </c>
      <c r="K2285" s="265">
        <v>200000</v>
      </c>
      <c r="N2285" t="s">
        <v>4575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4575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4575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4332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4147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4334</v>
      </c>
      <c r="G2292" s="265">
        <v>1700000</v>
      </c>
      <c r="H2292" s="269">
        <v>1</v>
      </c>
      <c r="K2292" s="265">
        <v>1700000</v>
      </c>
      <c r="N2292" t="s">
        <v>4575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4575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4575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4575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4575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4575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4575</v>
      </c>
    </row>
    <row r="2299" spans="1:14" x14ac:dyDescent="0.3">
      <c r="A2299" s="58">
        <v>2299</v>
      </c>
      <c r="B2299" s="264">
        <v>45979</v>
      </c>
      <c r="C2299" s="292" t="s">
        <v>4341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4575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4353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4165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4575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4575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4575</v>
      </c>
    </row>
    <row r="2308" spans="1:14" x14ac:dyDescent="0.3">
      <c r="A2308" s="58">
        <v>2308</v>
      </c>
      <c r="B2308" s="264">
        <v>45980</v>
      </c>
      <c r="C2308" s="292" t="s">
        <v>4346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4575</v>
      </c>
    </row>
    <row r="2309" spans="1:14" x14ac:dyDescent="0.3">
      <c r="A2309" s="58">
        <v>2309</v>
      </c>
      <c r="B2309" s="264">
        <v>45980</v>
      </c>
      <c r="C2309" s="292" t="s">
        <v>4346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4575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4575</v>
      </c>
    </row>
    <row r="2311" spans="1:14" x14ac:dyDescent="0.3">
      <c r="A2311" s="58">
        <v>2311</v>
      </c>
      <c r="B2311" s="264">
        <v>45980</v>
      </c>
      <c r="C2311" s="292" t="s">
        <v>4346</v>
      </c>
      <c r="E2311" s="292" t="s">
        <v>4361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3879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4437</v>
      </c>
      <c r="E2313" s="292" t="s">
        <v>4438</v>
      </c>
      <c r="F2313" s="269" t="s">
        <v>4439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4575</v>
      </c>
    </row>
    <row r="2314" spans="1:14" x14ac:dyDescent="0.3">
      <c r="A2314" s="58">
        <v>2314</v>
      </c>
      <c r="B2314" s="264">
        <v>45981</v>
      </c>
      <c r="C2314" s="292" t="s">
        <v>4285</v>
      </c>
      <c r="E2314" s="292" t="s">
        <v>4368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4369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4370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4575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4575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4386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3941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4575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4391</v>
      </c>
      <c r="G2324" s="265">
        <v>270000</v>
      </c>
      <c r="H2324" s="269">
        <v>1</v>
      </c>
      <c r="K2324" s="265">
        <v>270000</v>
      </c>
      <c r="N2324" t="s">
        <v>4575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4575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4575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4575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4575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4575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4575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4575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4319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4341</v>
      </c>
      <c r="E2334" s="292" t="s">
        <v>4396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4123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3941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4575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4575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4407</v>
      </c>
      <c r="N2340" t="s">
        <v>4575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4408</v>
      </c>
      <c r="N2341" t="s">
        <v>4575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4410</v>
      </c>
      <c r="N2342" t="s">
        <v>4587</v>
      </c>
    </row>
    <row r="2343" spans="1:14" x14ac:dyDescent="0.3">
      <c r="A2343" s="58">
        <v>2343</v>
      </c>
      <c r="B2343" s="264">
        <v>45985</v>
      </c>
      <c r="C2343" s="292" t="s">
        <v>4437</v>
      </c>
      <c r="E2343" s="292" t="s">
        <v>4440</v>
      </c>
      <c r="F2343" s="269" t="s">
        <v>4441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4442</v>
      </c>
      <c r="N2343" t="s">
        <v>4575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4575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4414</v>
      </c>
      <c r="N2345" t="s">
        <v>4575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4416</v>
      </c>
      <c r="N2346" t="s">
        <v>4587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4418</v>
      </c>
      <c r="N2347" t="s">
        <v>4575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4575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4575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4575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4575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3804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4297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4587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4587</v>
      </c>
    </row>
    <row r="2361" spans="1:14" x14ac:dyDescent="0.3">
      <c r="A2361" s="58">
        <v>2361</v>
      </c>
      <c r="B2361" s="264">
        <v>45986</v>
      </c>
      <c r="C2361" s="292" t="s">
        <v>4430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4587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4587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3836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4430</v>
      </c>
      <c r="E2365" s="292" t="s">
        <v>4435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3824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4587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4587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4587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4587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4587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4587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4125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4450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4455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4587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4587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4587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4587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4587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4587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4587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4587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4587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4587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4587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4587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4587</v>
      </c>
    </row>
    <row r="2390" spans="1:14" x14ac:dyDescent="0.3">
      <c r="A2390" s="58">
        <v>2390</v>
      </c>
      <c r="B2390" s="264">
        <v>45988</v>
      </c>
      <c r="C2390" s="292" t="s">
        <v>4455</v>
      </c>
      <c r="E2390" s="292" t="s">
        <v>4466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4587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4587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4587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4587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4587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4587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4587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4470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4587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4587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4587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4166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4423</v>
      </c>
      <c r="E2408" s="292" t="s">
        <v>4475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4477</v>
      </c>
      <c r="N2409" t="s">
        <v>4575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3764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3769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4479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4479</v>
      </c>
      <c r="E2421" s="292" t="s">
        <v>4485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3853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3882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3941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4487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4508</v>
      </c>
      <c r="E2426" s="292" t="s">
        <v>4509</v>
      </c>
      <c r="F2426" s="269" t="s">
        <v>4510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4487</v>
      </c>
      <c r="E2429" s="292" t="s">
        <v>4496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4507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4018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4151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4511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4511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4517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3768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4520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4573</v>
      </c>
      <c r="E2454" s="292" t="s">
        <v>4574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3836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4450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3876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3876</v>
      </c>
      <c r="E2465" s="292" t="s">
        <v>3880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4535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4536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4124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4569</v>
      </c>
      <c r="E2477" s="292" t="s">
        <v>4570</v>
      </c>
      <c r="F2477" s="269" t="s">
        <v>4571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4547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4282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4263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3881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4549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3854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4116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4535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4551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4561</v>
      </c>
      <c r="F2499" s="269" t="s">
        <v>4560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4564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4566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4296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4567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3804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4572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4578</v>
      </c>
      <c r="F2509" s="269" t="s">
        <v>4577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4581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4186</v>
      </c>
      <c r="E2515" s="292" t="s">
        <v>4585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4586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4298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4341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4642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4649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4341</v>
      </c>
      <c r="E2523" s="292" t="s">
        <v>4396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4650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3876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3864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3838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4149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4166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4662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3876</v>
      </c>
      <c r="E2544" s="292" t="s">
        <v>3880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4669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4670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3939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4691</v>
      </c>
      <c r="D2553" s="295" t="s">
        <v>4080</v>
      </c>
      <c r="E2553" s="292" t="s">
        <v>4692</v>
      </c>
      <c r="F2553" s="269" t="s">
        <v>4693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4678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4679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4680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4680</v>
      </c>
      <c r="E2569" s="292" t="s">
        <v>4689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3853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4696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1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4374</v>
      </c>
    </row>
    <row r="4" spans="1:1" x14ac:dyDescent="0.3">
      <c r="A4" s="306" t="s">
        <v>4376</v>
      </c>
    </row>
    <row r="5" spans="1:1" x14ac:dyDescent="0.3">
      <c r="A5" s="306" t="s">
        <v>4377</v>
      </c>
    </row>
    <row r="6" spans="1:1" x14ac:dyDescent="0.3">
      <c r="A6" s="306" t="s">
        <v>4378</v>
      </c>
    </row>
    <row r="7" spans="1:1" x14ac:dyDescent="0.3">
      <c r="A7" s="306" t="s">
        <v>4379</v>
      </c>
    </row>
    <row r="8" spans="1:1" x14ac:dyDescent="0.3">
      <c r="A8" s="306" t="s">
        <v>4380</v>
      </c>
    </row>
    <row r="9" spans="1:1" x14ac:dyDescent="0.3">
      <c r="A9" s="306" t="s">
        <v>4381</v>
      </c>
    </row>
    <row r="10" spans="1:1" x14ac:dyDescent="0.3">
      <c r="A10" s="306" t="s">
        <v>4382</v>
      </c>
    </row>
    <row r="11" spans="1:1" x14ac:dyDescent="0.3">
      <c r="A11" s="306" t="s">
        <v>4383</v>
      </c>
    </row>
    <row r="12" spans="1:1" x14ac:dyDescent="0.3">
      <c r="A12" s="306" t="s">
        <v>4384</v>
      </c>
    </row>
    <row r="13" spans="1:1" x14ac:dyDescent="0.3">
      <c r="A13" s="306" t="s">
        <v>4385</v>
      </c>
    </row>
    <row r="14" spans="1:1" x14ac:dyDescent="0.3">
      <c r="A14" s="306" t="s">
        <v>4375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23" sqref="D2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46010</v>
      </c>
      <c r="B3" s="235" t="s">
        <v>1126</v>
      </c>
      <c r="C3" s="286">
        <f>SUMIF($B:$B,A3,I:I)</f>
        <v>5660000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4853001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92792001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3764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3769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4478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4479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4479</v>
      </c>
      <c r="D20" s="112" t="s">
        <v>4485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3853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3882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3941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4487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4018</v>
      </c>
      <c r="D25" s="112" t="s">
        <v>3939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4487</v>
      </c>
      <c r="D28" s="112" t="s">
        <v>4496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4507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4018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4151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4511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4511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4517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3768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4520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4186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3836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4450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3876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4528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3876</v>
      </c>
      <c r="D64" s="113" t="s">
        <v>3880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4535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4536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4124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4547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4282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4263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3881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4549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3854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4116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4535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4551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4561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4566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4296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3804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4572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4578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4581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4186</v>
      </c>
      <c r="D114" s="113" t="s">
        <v>4585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4586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4298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4341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4642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4649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4341</v>
      </c>
      <c r="D122" s="113" t="s">
        <v>4396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4650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3876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3864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10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10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10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10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10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10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10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10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10" ht="18" customHeight="1" x14ac:dyDescent="0.3">
      <c r="A138" s="82">
        <v>2539</v>
      </c>
      <c r="B138" s="93">
        <v>46007</v>
      </c>
      <c r="C138" s="83" t="s">
        <v>1571</v>
      </c>
      <c r="D138" s="113" t="s">
        <v>3838</v>
      </c>
      <c r="F138" s="120">
        <v>7728</v>
      </c>
      <c r="G138" s="85">
        <v>1</v>
      </c>
      <c r="H138" s="126">
        <v>773</v>
      </c>
      <c r="I138" s="80">
        <v>8501</v>
      </c>
    </row>
    <row r="139" spans="1:10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140" spans="1:10" ht="18" customHeight="1" x14ac:dyDescent="0.3">
      <c r="A140" s="82">
        <v>2541</v>
      </c>
      <c r="B140" s="93">
        <v>46007</v>
      </c>
      <c r="C140" s="83" t="s">
        <v>2251</v>
      </c>
      <c r="D140" s="113" t="s">
        <v>4149</v>
      </c>
      <c r="J140" s="80">
        <v>-1600000</v>
      </c>
    </row>
    <row r="141" spans="1:10" ht="18" customHeight="1" x14ac:dyDescent="0.3">
      <c r="A141" s="82">
        <v>2542</v>
      </c>
      <c r="B141" s="93">
        <v>46007</v>
      </c>
      <c r="C141" s="83" t="s">
        <v>987</v>
      </c>
      <c r="D141" s="113" t="s">
        <v>4166</v>
      </c>
      <c r="J141" s="80">
        <v>-1230000</v>
      </c>
    </row>
    <row r="142" spans="1:10" ht="18" customHeight="1" x14ac:dyDescent="0.3">
      <c r="A142" s="82">
        <v>2543</v>
      </c>
      <c r="B142" s="93">
        <v>46007</v>
      </c>
      <c r="C142" s="83" t="s">
        <v>2774</v>
      </c>
      <c r="D142" s="113" t="s">
        <v>4662</v>
      </c>
      <c r="J142" s="80">
        <v>-1550000</v>
      </c>
    </row>
    <row r="143" spans="1:10" ht="18" customHeight="1" x14ac:dyDescent="0.3">
      <c r="A143" s="82">
        <v>2544</v>
      </c>
      <c r="B143" s="93">
        <v>46007</v>
      </c>
      <c r="C143" s="83" t="s">
        <v>3876</v>
      </c>
      <c r="D143" s="113" t="s">
        <v>3880</v>
      </c>
      <c r="J143" s="80">
        <v>-560000</v>
      </c>
    </row>
    <row r="144" spans="1:10" ht="18" customHeight="1" x14ac:dyDescent="0.3">
      <c r="A144" s="82">
        <v>2545</v>
      </c>
      <c r="B144" s="93">
        <v>46008</v>
      </c>
      <c r="C144" s="83" t="s">
        <v>1393</v>
      </c>
      <c r="D144" s="113" t="s">
        <v>1856</v>
      </c>
      <c r="F144" s="120">
        <v>3500000</v>
      </c>
      <c r="G144" s="85">
        <v>1</v>
      </c>
      <c r="I144" s="80">
        <v>3500000</v>
      </c>
    </row>
    <row r="145" spans="1:10" ht="18" customHeight="1" x14ac:dyDescent="0.3">
      <c r="A145" s="82">
        <v>2546</v>
      </c>
      <c r="B145" s="93">
        <v>46008</v>
      </c>
      <c r="C145" s="83" t="s">
        <v>1393</v>
      </c>
      <c r="D145" s="113" t="s">
        <v>1758</v>
      </c>
      <c r="F145" s="120">
        <v>110000</v>
      </c>
      <c r="G145" s="85">
        <v>1</v>
      </c>
      <c r="I145" s="80">
        <v>110000</v>
      </c>
    </row>
    <row r="146" spans="1:10" ht="18" customHeight="1" x14ac:dyDescent="0.3">
      <c r="A146" s="82">
        <v>2547</v>
      </c>
      <c r="B146" s="93">
        <v>46008</v>
      </c>
      <c r="C146" s="83" t="s">
        <v>1535</v>
      </c>
      <c r="D146" s="113" t="s">
        <v>1529</v>
      </c>
      <c r="F146" s="120">
        <v>450000</v>
      </c>
      <c r="G146" s="85">
        <v>1</v>
      </c>
      <c r="I146" s="80">
        <v>450000</v>
      </c>
    </row>
    <row r="147" spans="1:10" ht="18" customHeight="1" x14ac:dyDescent="0.3">
      <c r="A147" s="82">
        <v>2548</v>
      </c>
      <c r="B147" s="93">
        <v>46008</v>
      </c>
      <c r="C147" s="83" t="s">
        <v>2138</v>
      </c>
      <c r="D147" s="113" t="s">
        <v>4669</v>
      </c>
      <c r="F147" s="120">
        <v>357000</v>
      </c>
      <c r="G147" s="85">
        <v>1</v>
      </c>
      <c r="I147" s="80">
        <v>357000</v>
      </c>
    </row>
    <row r="148" spans="1:10" ht="18" customHeight="1" x14ac:dyDescent="0.3">
      <c r="A148" s="82">
        <v>2549</v>
      </c>
      <c r="B148" s="93">
        <v>46008</v>
      </c>
      <c r="C148" s="83" t="s">
        <v>2138</v>
      </c>
      <c r="D148" s="113" t="s">
        <v>4670</v>
      </c>
      <c r="F148" s="120">
        <v>8500</v>
      </c>
      <c r="G148" s="85">
        <v>1</v>
      </c>
      <c r="I148" s="80">
        <v>8500</v>
      </c>
    </row>
    <row r="149" spans="1:10" ht="18" customHeight="1" x14ac:dyDescent="0.3">
      <c r="A149" s="82">
        <v>2550</v>
      </c>
      <c r="B149" s="93">
        <v>46008</v>
      </c>
      <c r="C149" s="83" t="s">
        <v>1147</v>
      </c>
      <c r="D149" s="113" t="s">
        <v>1711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2551</v>
      </c>
      <c r="B150" s="93">
        <v>46008</v>
      </c>
      <c r="C150" s="83" t="s">
        <v>1026</v>
      </c>
      <c r="D150" s="113" t="s">
        <v>3939</v>
      </c>
      <c r="F150" s="120">
        <v>450000</v>
      </c>
      <c r="G150" s="85">
        <v>1</v>
      </c>
      <c r="I150" s="80">
        <v>450000</v>
      </c>
    </row>
    <row r="151" spans="1:10" ht="18" customHeight="1" x14ac:dyDescent="0.3">
      <c r="A151" s="82">
        <v>2552</v>
      </c>
      <c r="B151" s="93">
        <v>46008</v>
      </c>
      <c r="C151" s="83" t="s">
        <v>1385</v>
      </c>
      <c r="D151" s="113" t="s">
        <v>1737</v>
      </c>
      <c r="F151" s="120">
        <v>1100000</v>
      </c>
      <c r="G151" s="85">
        <v>1</v>
      </c>
      <c r="I151" s="80">
        <v>1100000</v>
      </c>
    </row>
    <row r="152" spans="1:10" ht="18" customHeight="1" x14ac:dyDescent="0.3">
      <c r="A152" s="82">
        <v>2553</v>
      </c>
      <c r="B152" s="93">
        <v>46008</v>
      </c>
      <c r="C152" s="83" t="s">
        <v>1925</v>
      </c>
      <c r="D152" s="113" t="s">
        <v>2043</v>
      </c>
      <c r="G152" s="85">
        <v>1</v>
      </c>
    </row>
    <row r="153" spans="1:10" ht="18" customHeight="1" x14ac:dyDescent="0.3">
      <c r="A153" s="82">
        <v>2554</v>
      </c>
      <c r="B153" s="93">
        <v>46008</v>
      </c>
      <c r="C153" s="83" t="s">
        <v>1443</v>
      </c>
      <c r="D153" s="113" t="s">
        <v>3454</v>
      </c>
      <c r="F153" s="120">
        <v>550000</v>
      </c>
      <c r="G153" s="85">
        <v>1</v>
      </c>
      <c r="H153" s="126">
        <v>55000</v>
      </c>
      <c r="I153" s="80">
        <v>605000</v>
      </c>
    </row>
    <row r="154" spans="1:10" ht="18" customHeight="1" x14ac:dyDescent="0.3">
      <c r="A154" s="82">
        <v>2555</v>
      </c>
      <c r="B154" s="93">
        <v>46008</v>
      </c>
      <c r="C154" s="83" t="s">
        <v>1443</v>
      </c>
      <c r="D154" s="113" t="s">
        <v>2183</v>
      </c>
      <c r="F154" s="120">
        <v>70000</v>
      </c>
      <c r="G154" s="85">
        <v>1</v>
      </c>
      <c r="H154" s="126">
        <v>7000</v>
      </c>
      <c r="I154" s="80">
        <v>77000</v>
      </c>
    </row>
    <row r="155" spans="1:10" ht="18" customHeight="1" x14ac:dyDescent="0.3">
      <c r="A155" s="82">
        <v>2556</v>
      </c>
      <c r="B155" s="93">
        <v>46008</v>
      </c>
      <c r="C155" s="83" t="s">
        <v>1443</v>
      </c>
      <c r="D155" s="113" t="s">
        <v>2185</v>
      </c>
      <c r="F155" s="120">
        <v>10000</v>
      </c>
      <c r="G155" s="85">
        <v>2</v>
      </c>
      <c r="H155" s="126">
        <v>2000</v>
      </c>
      <c r="I155" s="80">
        <v>22000</v>
      </c>
    </row>
    <row r="156" spans="1:10" ht="18" customHeight="1" x14ac:dyDescent="0.3">
      <c r="A156" s="82">
        <v>2557</v>
      </c>
      <c r="B156" s="93">
        <v>46008</v>
      </c>
      <c r="C156" s="83" t="s">
        <v>1443</v>
      </c>
      <c r="D156" s="113" t="s">
        <v>2184</v>
      </c>
      <c r="F156" s="120">
        <v>10000</v>
      </c>
      <c r="G156" s="85">
        <v>1</v>
      </c>
      <c r="H156" s="126">
        <v>1000</v>
      </c>
      <c r="I156" s="80">
        <v>11000</v>
      </c>
    </row>
    <row r="157" spans="1:10" ht="18" customHeight="1" x14ac:dyDescent="0.3">
      <c r="A157" s="82">
        <v>2558</v>
      </c>
      <c r="B157" s="93">
        <v>46008</v>
      </c>
      <c r="C157" s="83" t="s">
        <v>1443</v>
      </c>
      <c r="D157" s="113" t="s">
        <v>2184</v>
      </c>
      <c r="F157" s="120">
        <v>40000</v>
      </c>
      <c r="G157" s="85">
        <v>1</v>
      </c>
      <c r="H157" s="126">
        <v>4000</v>
      </c>
      <c r="I157" s="80">
        <v>44000</v>
      </c>
    </row>
    <row r="158" spans="1:10" ht="18" customHeight="1" x14ac:dyDescent="0.3">
      <c r="A158" s="82">
        <v>2559</v>
      </c>
      <c r="B158" s="93">
        <v>46008</v>
      </c>
      <c r="C158" s="83" t="s">
        <v>2774</v>
      </c>
      <c r="D158" s="113" t="s">
        <v>1555</v>
      </c>
      <c r="F158" s="120">
        <v>1400000</v>
      </c>
      <c r="G158" s="85">
        <v>1</v>
      </c>
      <c r="I158" s="80">
        <v>1400000</v>
      </c>
    </row>
    <row r="159" spans="1:10" ht="18" customHeight="1" x14ac:dyDescent="0.3">
      <c r="A159" s="82">
        <v>2560</v>
      </c>
      <c r="B159" s="93">
        <v>46008</v>
      </c>
      <c r="C159" s="83" t="s">
        <v>2774</v>
      </c>
      <c r="D159" s="113" t="s">
        <v>4678</v>
      </c>
      <c r="J159" s="80">
        <v>-1400000</v>
      </c>
    </row>
    <row r="160" spans="1:10" ht="18" customHeight="1" x14ac:dyDescent="0.3">
      <c r="A160" s="82">
        <v>2561</v>
      </c>
      <c r="B160" s="93">
        <v>46009</v>
      </c>
      <c r="C160" s="83" t="s">
        <v>2989</v>
      </c>
      <c r="D160" s="113" t="s">
        <v>4679</v>
      </c>
      <c r="J160" s="80">
        <v>-1850000</v>
      </c>
    </row>
    <row r="161" spans="1:10" ht="18" customHeight="1" x14ac:dyDescent="0.3">
      <c r="A161" s="82">
        <v>2562</v>
      </c>
      <c r="B161" s="93">
        <v>46009</v>
      </c>
      <c r="C161" s="83" t="s">
        <v>4680</v>
      </c>
      <c r="D161" s="113" t="s">
        <v>2190</v>
      </c>
      <c r="F161" s="120">
        <v>1200000</v>
      </c>
      <c r="G161" s="85">
        <v>1</v>
      </c>
      <c r="H161" s="126">
        <v>120000</v>
      </c>
      <c r="I161" s="80">
        <v>1320000</v>
      </c>
    </row>
    <row r="162" spans="1:10" ht="18" customHeight="1" x14ac:dyDescent="0.3">
      <c r="A162" s="82">
        <v>2563</v>
      </c>
      <c r="B162" s="93">
        <v>46009</v>
      </c>
      <c r="C162" s="83" t="s">
        <v>1580</v>
      </c>
      <c r="D162" s="113" t="s">
        <v>1737</v>
      </c>
      <c r="F162" s="120">
        <v>650000</v>
      </c>
      <c r="G162" s="85">
        <v>1</v>
      </c>
      <c r="H162" s="126">
        <v>65000</v>
      </c>
      <c r="I162" s="80">
        <v>715000</v>
      </c>
    </row>
    <row r="163" spans="1:10" ht="18" customHeight="1" x14ac:dyDescent="0.3">
      <c r="A163" s="82">
        <v>2564</v>
      </c>
      <c r="B163" s="93">
        <v>46009</v>
      </c>
      <c r="C163" s="83" t="s">
        <v>2549</v>
      </c>
      <c r="D163" s="113" t="s">
        <v>1737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2565</v>
      </c>
      <c r="B164" s="93">
        <v>46009</v>
      </c>
      <c r="C164" s="83" t="s">
        <v>2780</v>
      </c>
      <c r="D164" s="113" t="s">
        <v>2189</v>
      </c>
      <c r="F164" s="120">
        <v>1600000</v>
      </c>
      <c r="G164" s="85">
        <v>1</v>
      </c>
      <c r="I164" s="80">
        <v>1600000</v>
      </c>
    </row>
    <row r="165" spans="1:10" ht="18" customHeight="1" x14ac:dyDescent="0.3">
      <c r="A165" s="82">
        <v>2566</v>
      </c>
      <c r="B165" s="93">
        <v>46009</v>
      </c>
      <c r="C165" s="83" t="s">
        <v>1716</v>
      </c>
      <c r="D165" s="113" t="s">
        <v>1555</v>
      </c>
      <c r="F165" s="120">
        <v>1600000</v>
      </c>
      <c r="G165" s="85">
        <v>1</v>
      </c>
      <c r="I165" s="80">
        <v>1600000</v>
      </c>
    </row>
    <row r="166" spans="1:10" ht="18" customHeight="1" x14ac:dyDescent="0.3">
      <c r="A166" s="82">
        <v>2567</v>
      </c>
      <c r="B166" s="93">
        <v>46009</v>
      </c>
      <c r="C166" s="83" t="s">
        <v>2593</v>
      </c>
      <c r="D166" s="113" t="s">
        <v>3130</v>
      </c>
      <c r="F166" s="120">
        <v>250000</v>
      </c>
      <c r="G166" s="85">
        <v>1</v>
      </c>
      <c r="I166" s="80">
        <v>250000</v>
      </c>
    </row>
    <row r="167" spans="1:10" ht="18" customHeight="1" x14ac:dyDescent="0.3">
      <c r="A167" s="82">
        <v>2568</v>
      </c>
      <c r="B167" s="93">
        <v>46009</v>
      </c>
      <c r="C167" s="83" t="s">
        <v>2593</v>
      </c>
      <c r="D167" s="113" t="s">
        <v>1513</v>
      </c>
      <c r="F167" s="120">
        <v>20000</v>
      </c>
      <c r="G167" s="85">
        <v>1</v>
      </c>
      <c r="I167" s="80">
        <v>20000</v>
      </c>
    </row>
    <row r="168" spans="1:10" ht="18" customHeight="1" x14ac:dyDescent="0.3">
      <c r="A168" s="82">
        <v>2569</v>
      </c>
      <c r="B168" s="93">
        <v>46009</v>
      </c>
      <c r="C168" s="83" t="s">
        <v>4680</v>
      </c>
      <c r="D168" s="113" t="s">
        <v>4689</v>
      </c>
      <c r="J168" s="80">
        <v>-1320000</v>
      </c>
    </row>
    <row r="169" spans="1:10" ht="18" customHeight="1" x14ac:dyDescent="0.3">
      <c r="A169" s="82">
        <v>2570</v>
      </c>
      <c r="B169" s="93">
        <v>46009</v>
      </c>
      <c r="C169" s="83" t="s">
        <v>2138</v>
      </c>
      <c r="D169" s="113" t="s">
        <v>3853</v>
      </c>
      <c r="J169" s="80">
        <v>-365500</v>
      </c>
    </row>
    <row r="170" spans="1:10" ht="18" customHeight="1" x14ac:dyDescent="0.3">
      <c r="A170" s="82">
        <v>2571</v>
      </c>
      <c r="B170" s="93">
        <v>46010</v>
      </c>
      <c r="C170" s="83" t="s">
        <v>1443</v>
      </c>
      <c r="D170" s="113" t="s">
        <v>4696</v>
      </c>
      <c r="J170" s="80">
        <v>-759000</v>
      </c>
    </row>
    <row r="171" spans="1:10" ht="18" customHeight="1" x14ac:dyDescent="0.3">
      <c r="A171" s="82">
        <v>2572</v>
      </c>
      <c r="B171" s="93">
        <v>46010</v>
      </c>
      <c r="C171" s="83" t="s">
        <v>1574</v>
      </c>
      <c r="D171" s="113" t="s">
        <v>1201</v>
      </c>
      <c r="F171" s="120">
        <v>1200000</v>
      </c>
      <c r="G171" s="85">
        <v>1</v>
      </c>
      <c r="H171" s="126">
        <v>120000</v>
      </c>
      <c r="I171" s="80">
        <v>1320000</v>
      </c>
    </row>
    <row r="172" spans="1:10" ht="18" customHeight="1" x14ac:dyDescent="0.3">
      <c r="A172" s="82">
        <v>2573</v>
      </c>
      <c r="B172" s="93">
        <v>46010</v>
      </c>
      <c r="C172" s="83" t="s">
        <v>1574</v>
      </c>
      <c r="D172" s="113" t="s">
        <v>1490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2574</v>
      </c>
      <c r="B173" s="93">
        <v>46010</v>
      </c>
      <c r="C173" s="83" t="s">
        <v>979</v>
      </c>
      <c r="D173" s="113" t="s">
        <v>2375</v>
      </c>
      <c r="F173" s="120">
        <v>750000</v>
      </c>
      <c r="G173" s="85">
        <v>1</v>
      </c>
      <c r="H173" s="126">
        <v>75000</v>
      </c>
      <c r="I173" s="80">
        <v>825000</v>
      </c>
    </row>
    <row r="174" spans="1:10" ht="18" customHeight="1" x14ac:dyDescent="0.3">
      <c r="A174" s="82">
        <v>2575</v>
      </c>
      <c r="B174" s="93">
        <v>46010</v>
      </c>
      <c r="C174" s="83" t="s">
        <v>1171</v>
      </c>
      <c r="D174" s="113" t="s">
        <v>3042</v>
      </c>
      <c r="F174" s="120">
        <v>1000000</v>
      </c>
      <c r="G174" s="85">
        <v>1</v>
      </c>
      <c r="I174" s="80">
        <v>1000000</v>
      </c>
    </row>
    <row r="175" spans="1:10" ht="18" customHeight="1" x14ac:dyDescent="0.3">
      <c r="A175" s="82">
        <v>2576</v>
      </c>
      <c r="B175" s="93">
        <v>46010</v>
      </c>
      <c r="C175" s="83" t="s">
        <v>1393</v>
      </c>
      <c r="D175" s="113" t="s">
        <v>2181</v>
      </c>
      <c r="F175" s="120">
        <v>130000</v>
      </c>
      <c r="G175" s="85">
        <v>2</v>
      </c>
      <c r="I175" s="80">
        <v>260000</v>
      </c>
    </row>
    <row r="176" spans="1:10" ht="18" customHeight="1" x14ac:dyDescent="0.3">
      <c r="A176" s="82">
        <v>2577</v>
      </c>
      <c r="B176" s="93">
        <v>46010</v>
      </c>
      <c r="C176" s="83" t="s">
        <v>1446</v>
      </c>
      <c r="D176" s="113" t="s">
        <v>2766</v>
      </c>
      <c r="F176" s="120">
        <v>1700000</v>
      </c>
      <c r="G176" s="85">
        <v>1</v>
      </c>
      <c r="H176" s="126">
        <v>170000</v>
      </c>
      <c r="I176" s="80">
        <v>1870000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12360000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42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42</v>
      </c>
    </row>
    <row r="5" spans="1:6" x14ac:dyDescent="0.3">
      <c r="B5" s="58" t="s">
        <v>1330</v>
      </c>
      <c r="C5" s="301">
        <f>SUMIF(BTS_매출관리!C:C,B5,BTS_매출관리!I:I)</f>
        <v>6450000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1970500</v>
      </c>
      <c r="D6" s="58">
        <f t="shared" si="0"/>
        <v>13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42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38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10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42</v>
      </c>
    </row>
    <row r="11" spans="1:6" x14ac:dyDescent="0.3">
      <c r="B11" s="58" t="s">
        <v>1327</v>
      </c>
      <c r="C11" s="301">
        <f>SUMIF(BTS_매출관리!C:C,B11,BTS_매출관리!I:I)</f>
        <v>4750000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759000</v>
      </c>
      <c r="D12" s="58">
        <f t="shared" si="0"/>
        <v>33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42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42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665000</v>
      </c>
      <c r="D15" s="58">
        <f t="shared" si="0"/>
        <v>35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42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42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42</v>
      </c>
    </row>
    <row r="19" spans="2:18" x14ac:dyDescent="0.3">
      <c r="B19" s="58" t="s">
        <v>1148</v>
      </c>
      <c r="C19" s="301">
        <f>SUMIF(BTS_매출관리!C:C,B19,BTS_매출관리!I:I)</f>
        <v>1100000</v>
      </c>
      <c r="D19" s="58">
        <f t="shared" si="0"/>
        <v>26</v>
      </c>
    </row>
    <row r="20" spans="2:18" x14ac:dyDescent="0.3">
      <c r="B20" s="58" t="s">
        <v>1171</v>
      </c>
      <c r="C20" s="301">
        <f>SUMIF(BTS_매출관리!C:C,B20,BTS_매출관리!I:I)</f>
        <v>2700000</v>
      </c>
      <c r="D20" s="58">
        <f t="shared" si="0"/>
        <v>11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29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17</v>
      </c>
      <c r="F22" t="s">
        <v>3657</v>
      </c>
      <c r="G22" t="s">
        <v>3787</v>
      </c>
      <c r="I22" t="s">
        <v>3660</v>
      </c>
      <c r="J22" s="303" t="s">
        <v>3700</v>
      </c>
      <c r="O22" t="s">
        <v>3683</v>
      </c>
      <c r="P22">
        <v>2</v>
      </c>
      <c r="Q22" t="s">
        <v>3788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42</v>
      </c>
      <c r="F23" t="s">
        <v>3658</v>
      </c>
      <c r="G23" t="s">
        <v>3787</v>
      </c>
      <c r="I23" t="s">
        <v>3662</v>
      </c>
      <c r="J23" s="303" t="s">
        <v>3700</v>
      </c>
      <c r="O23" t="s">
        <v>3684</v>
      </c>
      <c r="P23">
        <v>3</v>
      </c>
      <c r="Q23" t="s">
        <v>3788</v>
      </c>
    </row>
    <row r="24" spans="2:18" x14ac:dyDescent="0.3">
      <c r="B24" s="58" t="s">
        <v>980</v>
      </c>
      <c r="C24" s="301">
        <f>SUMIF(BTS_매출관리!C:C,B24,BTS_매출관리!I:I)</f>
        <v>1815000</v>
      </c>
      <c r="D24" s="58">
        <f t="shared" si="0"/>
        <v>16</v>
      </c>
      <c r="F24" t="s">
        <v>3659</v>
      </c>
      <c r="G24" t="s">
        <v>3787</v>
      </c>
      <c r="I24" t="s">
        <v>3664</v>
      </c>
      <c r="J24" s="303" t="s">
        <v>3700</v>
      </c>
      <c r="O24" t="s">
        <v>3685</v>
      </c>
      <c r="P24">
        <v>2</v>
      </c>
      <c r="Q24" t="s">
        <v>3788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42</v>
      </c>
      <c r="F25" t="s">
        <v>3661</v>
      </c>
      <c r="G25" t="s">
        <v>3700</v>
      </c>
      <c r="I25" t="s">
        <v>3667</v>
      </c>
      <c r="J25" s="303" t="s">
        <v>3787</v>
      </c>
      <c r="O25" t="s">
        <v>3686</v>
      </c>
      <c r="P25">
        <v>1</v>
      </c>
      <c r="R25" t="s">
        <v>3787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42</v>
      </c>
      <c r="F26" t="s">
        <v>3663</v>
      </c>
      <c r="G26" t="s">
        <v>3787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365500</v>
      </c>
      <c r="D27" s="269">
        <f t="shared" si="0"/>
        <v>39</v>
      </c>
      <c r="F27" t="s">
        <v>3773</v>
      </c>
      <c r="G27" t="s">
        <v>3795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7</v>
      </c>
      <c r="F28" t="s">
        <v>3666</v>
      </c>
      <c r="G28" t="s">
        <v>3793</v>
      </c>
      <c r="I28" t="s">
        <v>2251</v>
      </c>
      <c r="J28" s="303" t="s">
        <v>3719</v>
      </c>
      <c r="O28" t="s">
        <v>3689</v>
      </c>
      <c r="P28">
        <v>2</v>
      </c>
      <c r="R28" t="s">
        <v>3794</v>
      </c>
    </row>
    <row r="29" spans="2:18" x14ac:dyDescent="0.3">
      <c r="B29" s="269" t="s">
        <v>1368</v>
      </c>
      <c r="C29" s="268">
        <f>SUMIF(BTS_매출관리!C:C,B29,BTS_매출관리!I:I)</f>
        <v>250000</v>
      </c>
      <c r="D29" s="269">
        <f t="shared" si="0"/>
        <v>40</v>
      </c>
      <c r="F29" t="s">
        <v>3668</v>
      </c>
      <c r="G29" t="s">
        <v>3787</v>
      </c>
      <c r="O29" t="s">
        <v>3690</v>
      </c>
      <c r="P29">
        <v>2</v>
      </c>
      <c r="Q29" t="s">
        <v>3788</v>
      </c>
    </row>
    <row r="30" spans="2:18" x14ac:dyDescent="0.3">
      <c r="B30" s="58" t="s">
        <v>2775</v>
      </c>
      <c r="C30" s="301">
        <f>SUMIF(BTS_매출관리!C:C,B30,BTS_매출관리!I:I)</f>
        <v>2950000</v>
      </c>
      <c r="D30" s="58">
        <f t="shared" si="0"/>
        <v>9</v>
      </c>
      <c r="F30" t="s">
        <v>3669</v>
      </c>
      <c r="G30" t="s">
        <v>3793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42</v>
      </c>
      <c r="F31" t="s">
        <v>3670</v>
      </c>
      <c r="G31" t="s">
        <v>3787</v>
      </c>
      <c r="O31" t="s">
        <v>3692</v>
      </c>
      <c r="P31">
        <v>1</v>
      </c>
      <c r="R31" t="s">
        <v>3793</v>
      </c>
    </row>
    <row r="32" spans="2:18" x14ac:dyDescent="0.3">
      <c r="B32" s="58" t="s">
        <v>2552</v>
      </c>
      <c r="C32" s="301">
        <f>SUMIF(BTS_매출관리!C:C,B32,BTS_매출관리!I:I)</f>
        <v>3200000</v>
      </c>
      <c r="D32" s="58">
        <f t="shared" si="0"/>
        <v>8</v>
      </c>
      <c r="F32" t="s">
        <v>3671</v>
      </c>
      <c r="G32" t="s">
        <v>3787</v>
      </c>
      <c r="O32" t="s">
        <v>3693</v>
      </c>
      <c r="P32">
        <v>1</v>
      </c>
      <c r="R32" t="s">
        <v>3787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42</v>
      </c>
      <c r="F33" t="s">
        <v>3672</v>
      </c>
      <c r="G33" t="s">
        <v>3787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42</v>
      </c>
      <c r="F34" t="s">
        <v>3673</v>
      </c>
      <c r="G34" t="s">
        <v>3793</v>
      </c>
      <c r="O34" t="s">
        <v>3665</v>
      </c>
      <c r="P34">
        <v>2</v>
      </c>
      <c r="Q34" t="s">
        <v>3788</v>
      </c>
    </row>
    <row r="35" spans="2:17" x14ac:dyDescent="0.3">
      <c r="B35" s="58" t="s">
        <v>1283</v>
      </c>
      <c r="C35" s="301">
        <f>SUMIF(BTS_매출관리!C:C,B35,BTS_매출관리!I:I)</f>
        <v>990000</v>
      </c>
      <c r="D35" s="58">
        <f t="shared" si="0"/>
        <v>30</v>
      </c>
      <c r="F35" t="s">
        <v>3674</v>
      </c>
      <c r="G35" t="s">
        <v>3793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5</v>
      </c>
      <c r="F36" t="s">
        <v>3675</v>
      </c>
      <c r="G36" t="s">
        <v>3787</v>
      </c>
      <c r="O36" t="s">
        <v>3696</v>
      </c>
      <c r="P36">
        <v>1</v>
      </c>
      <c r="Q36" t="s">
        <v>3788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18</v>
      </c>
      <c r="F37" t="s">
        <v>3676</v>
      </c>
      <c r="G37" t="s">
        <v>3787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42</v>
      </c>
      <c r="F38" t="s">
        <v>3677</v>
      </c>
      <c r="G38" t="s">
        <v>3793</v>
      </c>
    </row>
    <row r="39" spans="2:17" x14ac:dyDescent="0.3">
      <c r="B39" s="58" t="s">
        <v>1023</v>
      </c>
      <c r="C39" s="301">
        <f>SUMIF(BTS_매출관리!C:C,B39,BTS_매출관리!I:I)</f>
        <v>1850000</v>
      </c>
      <c r="D39" s="58">
        <f t="shared" si="0"/>
        <v>15</v>
      </c>
      <c r="F39" t="s">
        <v>3678</v>
      </c>
      <c r="G39" t="s">
        <v>3793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42</v>
      </c>
      <c r="F40" t="s">
        <v>3679</v>
      </c>
      <c r="G40" t="s">
        <v>3793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42</v>
      </c>
      <c r="F41" t="s">
        <v>3681</v>
      </c>
      <c r="G41" t="s">
        <v>3787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42</v>
      </c>
      <c r="F42" t="s">
        <v>1322</v>
      </c>
      <c r="G42" t="s">
        <v>3793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42</v>
      </c>
      <c r="F43" t="s">
        <v>3774</v>
      </c>
      <c r="G43" t="s">
        <v>3787</v>
      </c>
    </row>
    <row r="44" spans="2:17" x14ac:dyDescent="0.3">
      <c r="B44" s="58" t="s">
        <v>1281</v>
      </c>
      <c r="C44" s="301">
        <f>SUMIF(BTS_매출관리!C:C,B44,BTS_매출관리!I:I)</f>
        <v>4235000</v>
      </c>
      <c r="D44" s="58">
        <f t="shared" si="0"/>
        <v>4</v>
      </c>
      <c r="F44" t="s">
        <v>3775</v>
      </c>
      <c r="G44" t="s">
        <v>3787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42</v>
      </c>
      <c r="F45" t="s">
        <v>3776</v>
      </c>
      <c r="G45" t="s">
        <v>3787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42</v>
      </c>
      <c r="F46" t="s">
        <v>3789</v>
      </c>
      <c r="G46" t="s">
        <v>3787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42</v>
      </c>
      <c r="F47" s="58" t="s">
        <v>1035</v>
      </c>
      <c r="G47" t="s">
        <v>3787</v>
      </c>
      <c r="K47" t="s">
        <v>3787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42</v>
      </c>
      <c r="F48" s="58" t="s">
        <v>1351</v>
      </c>
      <c r="G48" t="s">
        <v>3793</v>
      </c>
      <c r="K48" t="s">
        <v>3793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41</v>
      </c>
      <c r="F49" t="s">
        <v>1315</v>
      </c>
      <c r="G49" t="s">
        <v>3793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42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42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42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42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25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42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36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22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42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42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42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42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42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31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42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12</v>
      </c>
    </row>
    <row r="66" spans="2:4" x14ac:dyDescent="0.3">
      <c r="B66" s="47" t="s">
        <v>1282</v>
      </c>
      <c r="C66" s="302">
        <f>SUMIF(BTS_매출관리!C:C,B66,BTS_매출관리!I:I)</f>
        <v>1870000</v>
      </c>
      <c r="D66" s="47">
        <f t="shared" ref="D66:D129" si="1">RANK(C66,C:C,0)</f>
        <v>14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42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42</v>
      </c>
    </row>
    <row r="69" spans="2:4" x14ac:dyDescent="0.3">
      <c r="B69" s="47" t="s">
        <v>1297</v>
      </c>
      <c r="C69" s="302">
        <f>SUMIF(BTS_매출관리!C:C,B69,BTS_매출관리!I:I)</f>
        <v>1100000</v>
      </c>
      <c r="D69" s="47">
        <f t="shared" si="1"/>
        <v>26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42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19</v>
      </c>
    </row>
    <row r="72" spans="2:4" x14ac:dyDescent="0.3">
      <c r="B72" s="47" t="s">
        <v>2856</v>
      </c>
      <c r="C72" s="302">
        <f>SUMIF(BTS_매출관리!C:C,B72,BTS_매출관리!I:I)</f>
        <v>1050000</v>
      </c>
      <c r="D72" s="47">
        <f t="shared" si="1"/>
        <v>28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42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42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6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42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42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42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42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42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42</v>
      </c>
    </row>
    <row r="82" spans="2:4" x14ac:dyDescent="0.3">
      <c r="B82" t="s">
        <v>1605</v>
      </c>
      <c r="C82" s="300">
        <f>SUMIF(BTS_매출관리!C:C,B82,BTS_매출관리!I:I)</f>
        <v>825000</v>
      </c>
      <c r="D82">
        <f t="shared" si="1"/>
        <v>32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42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42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42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42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42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19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42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42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42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42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42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42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42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42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42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42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42</v>
      </c>
    </row>
    <row r="100" spans="2:4" x14ac:dyDescent="0.3">
      <c r="B100" t="s">
        <v>2780</v>
      </c>
      <c r="C100" s="52">
        <f>SUMIF(BTS_매출관리!C:C,B100,BTS_매출관리!I:I)</f>
        <v>1600000</v>
      </c>
      <c r="D100">
        <f t="shared" si="1"/>
        <v>19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42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42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42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42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42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42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42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42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42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42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42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42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42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23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42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42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42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42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42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42</v>
      </c>
    </row>
    <row r="121" spans="2:4" x14ac:dyDescent="0.3">
      <c r="B121" t="s">
        <v>2583</v>
      </c>
      <c r="C121" s="300">
        <f>SUMIF(BTS_매출관리!C:C,B121,BTS_매출관리!I:I)</f>
        <v>420000</v>
      </c>
      <c r="D121">
        <f t="shared" si="1"/>
        <v>37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42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42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42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42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42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42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42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42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42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42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42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42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42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42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42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42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42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42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42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42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42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42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42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42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24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42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42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42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42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42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42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42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42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42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42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42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42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42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42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42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42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34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42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42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42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42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42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42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42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42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42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42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42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42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42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42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42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42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42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42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42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42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42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42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42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42</v>
      </c>
    </row>
    <row r="188" spans="2:4" x14ac:dyDescent="0.3">
      <c r="C188" s="52">
        <f>SUMIF(BTS_매출관리!C:C,B188,BTS_매출관리!I:I)</f>
        <v>0</v>
      </c>
      <c r="D188">
        <f t="shared" si="2"/>
        <v>42</v>
      </c>
    </row>
    <row r="189" spans="2:4" x14ac:dyDescent="0.3">
      <c r="C189" s="52">
        <f>SUMIF(BTS_매출관리!C:C,B189,BTS_매출관리!I:I)</f>
        <v>0</v>
      </c>
      <c r="D189">
        <f t="shared" si="2"/>
        <v>42</v>
      </c>
    </row>
    <row r="190" spans="2:4" x14ac:dyDescent="0.3">
      <c r="C190" s="52">
        <f>SUMIF(BTS_매출관리!C:C,B190,BTS_매출관리!I:I)</f>
        <v>0</v>
      </c>
      <c r="D190">
        <f t="shared" si="2"/>
        <v>42</v>
      </c>
    </row>
    <row r="191" spans="2:4" x14ac:dyDescent="0.3">
      <c r="C191" s="52">
        <f>SUMIF(BTS_매출관리!C:C,B191,BTS_매출관리!I:I)</f>
        <v>0</v>
      </c>
      <c r="D191">
        <f t="shared" si="2"/>
        <v>42</v>
      </c>
    </row>
    <row r="192" spans="2:4" x14ac:dyDescent="0.3">
      <c r="C192" s="52">
        <f>SUMIF(BTS_매출관리!C:C,B192,BTS_매출관리!I:I)</f>
        <v>0</v>
      </c>
      <c r="D192">
        <f t="shared" si="2"/>
        <v>42</v>
      </c>
    </row>
    <row r="193" spans="3:4" x14ac:dyDescent="0.3">
      <c r="C193" s="52">
        <f>SUMIF(BTS_매출관리!C:C,B193,BTS_매출관리!I:I)</f>
        <v>0</v>
      </c>
      <c r="D193">
        <f t="shared" si="2"/>
        <v>42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42</v>
      </c>
    </row>
    <row r="195" spans="3:4" x14ac:dyDescent="0.3">
      <c r="C195" s="52">
        <f>SUMIF(BTS_매출관리!C:C,B195,BTS_매출관리!I:I)</f>
        <v>0</v>
      </c>
      <c r="D195">
        <f t="shared" si="3"/>
        <v>42</v>
      </c>
    </row>
    <row r="196" spans="3:4" x14ac:dyDescent="0.3">
      <c r="C196" s="52">
        <f>SUMIF(BTS_매출관리!C:C,B196,BTS_매출관리!I:I)</f>
        <v>0</v>
      </c>
      <c r="D196">
        <f t="shared" si="3"/>
        <v>42</v>
      </c>
    </row>
    <row r="197" spans="3:4" x14ac:dyDescent="0.3">
      <c r="C197" s="52">
        <f>SUMIF(BTS_매출관리!C:C,B197,BTS_매출관리!I:I)</f>
        <v>0</v>
      </c>
      <c r="D197">
        <f t="shared" si="3"/>
        <v>42</v>
      </c>
    </row>
    <row r="198" spans="3:4" x14ac:dyDescent="0.3">
      <c r="C198" s="52">
        <f>SUMIF(BTS_매출관리!C:C,B198,BTS_매출관리!I:I)</f>
        <v>0</v>
      </c>
      <c r="D198">
        <f t="shared" si="3"/>
        <v>42</v>
      </c>
    </row>
    <row r="199" spans="3:4" x14ac:dyDescent="0.3">
      <c r="C199" s="52">
        <f>SUMIF(BTS_매출관리!C:C,B199,BTS_매출관리!I:I)</f>
        <v>0</v>
      </c>
      <c r="D199">
        <f t="shared" si="3"/>
        <v>42</v>
      </c>
    </row>
    <row r="200" spans="3:4" x14ac:dyDescent="0.3">
      <c r="C200" s="52">
        <f>SUMIF(BTS_매출관리!C:C,B200,BTS_매출관리!I:I)</f>
        <v>0</v>
      </c>
      <c r="D200">
        <f t="shared" si="3"/>
        <v>42</v>
      </c>
    </row>
    <row r="201" spans="3:4" x14ac:dyDescent="0.3">
      <c r="C201" s="52">
        <f>SUMIF(BTS_매출관리!C:C,B201,BTS_매출관리!I:I)</f>
        <v>0</v>
      </c>
      <c r="D201">
        <f t="shared" si="3"/>
        <v>42</v>
      </c>
    </row>
    <row r="202" spans="3:4" x14ac:dyDescent="0.3">
      <c r="C202" s="52">
        <f>SUMIF(BTS_매출관리!C:C,B202,BTS_매출관리!I:I)</f>
        <v>0</v>
      </c>
      <c r="D202">
        <f t="shared" si="3"/>
        <v>42</v>
      </c>
    </row>
    <row r="203" spans="3:4" x14ac:dyDescent="0.3">
      <c r="C203" s="52">
        <f>SUMIF(BTS_매출관리!C:C,B203,BTS_매출관리!I:I)</f>
        <v>0</v>
      </c>
      <c r="D203">
        <f t="shared" si="3"/>
        <v>42</v>
      </c>
    </row>
    <row r="204" spans="3:4" x14ac:dyDescent="0.3">
      <c r="C204" s="52">
        <f>SUMIF(BTS_매출관리!C:C,B204,BTS_매출관리!I:I)</f>
        <v>0</v>
      </c>
      <c r="D204">
        <f t="shared" si="3"/>
        <v>42</v>
      </c>
    </row>
    <row r="205" spans="3:4" x14ac:dyDescent="0.3">
      <c r="C205" s="52">
        <f>SUMIF(BTS_매출관리!C:C,B205,BTS_매출관리!I:I)</f>
        <v>0</v>
      </c>
      <c r="D205">
        <f t="shared" si="3"/>
        <v>42</v>
      </c>
    </row>
    <row r="206" spans="3:4" x14ac:dyDescent="0.3">
      <c r="C206" s="52">
        <f>SUMIF(BTS_매출관리!C:C,B206,BTS_매출관리!I:I)</f>
        <v>0</v>
      </c>
      <c r="D206">
        <f t="shared" si="3"/>
        <v>42</v>
      </c>
    </row>
    <row r="207" spans="3:4" x14ac:dyDescent="0.3">
      <c r="C207" s="52">
        <f>SUMIF(BTS_매출관리!C:C,B207,BTS_매출관리!I:I)</f>
        <v>0</v>
      </c>
      <c r="D207">
        <f t="shared" si="3"/>
        <v>42</v>
      </c>
    </row>
    <row r="208" spans="3:4" x14ac:dyDescent="0.3">
      <c r="C208" s="52">
        <f>SUMIF(BTS_매출관리!C:C,B208,BTS_매출관리!I:I)</f>
        <v>0</v>
      </c>
      <c r="D208">
        <f t="shared" si="3"/>
        <v>42</v>
      </c>
    </row>
    <row r="209" spans="3:4" x14ac:dyDescent="0.3">
      <c r="C209" s="52">
        <f>SUMIF(BTS_매출관리!C:C,B209,BTS_매출관리!I:I)</f>
        <v>0</v>
      </c>
      <c r="D209">
        <f t="shared" si="3"/>
        <v>42</v>
      </c>
    </row>
    <row r="210" spans="3:4" x14ac:dyDescent="0.3">
      <c r="C210" s="52">
        <f>SUMIF(BTS_매출관리!C:C,B210,BTS_매출관리!I:I)</f>
        <v>0</v>
      </c>
      <c r="D210">
        <f t="shared" si="3"/>
        <v>42</v>
      </c>
    </row>
    <row r="211" spans="3:4" x14ac:dyDescent="0.3">
      <c r="C211" s="52">
        <f>SUMIF(BTS_매출관리!C:C,B211,BTS_매출관리!I:I)</f>
        <v>0</v>
      </c>
      <c r="D211">
        <f t="shared" si="3"/>
        <v>42</v>
      </c>
    </row>
    <row r="212" spans="3:4" x14ac:dyDescent="0.3">
      <c r="C212" s="52">
        <f>SUMIF(BTS_매출관리!C:C,B212,BTS_매출관리!I:I)</f>
        <v>0</v>
      </c>
      <c r="D212">
        <f t="shared" si="3"/>
        <v>42</v>
      </c>
    </row>
    <row r="213" spans="3:4" x14ac:dyDescent="0.3">
      <c r="C213" s="52">
        <f>SUMIF(BTS_매출관리!C:C,B213,BTS_매출관리!I:I)</f>
        <v>0</v>
      </c>
      <c r="D213">
        <f t="shared" si="3"/>
        <v>42</v>
      </c>
    </row>
    <row r="214" spans="3:4" x14ac:dyDescent="0.3">
      <c r="C214" s="52">
        <f>SUMIF(BTS_매출관리!C:C,B214,BTS_매출관리!I:I)</f>
        <v>0</v>
      </c>
      <c r="D214">
        <f t="shared" si="3"/>
        <v>42</v>
      </c>
    </row>
    <row r="215" spans="3:4" x14ac:dyDescent="0.3">
      <c r="C215" s="52">
        <f>SUMIF(BTS_매출관리!C:C,B215,BTS_매출관리!I:I)</f>
        <v>0</v>
      </c>
      <c r="D215">
        <f t="shared" si="3"/>
        <v>42</v>
      </c>
    </row>
    <row r="216" spans="3:4" x14ac:dyDescent="0.3">
      <c r="C216" s="52">
        <f>SUMIF(BTS_매출관리!C:C,B216,BTS_매출관리!I:I)</f>
        <v>0</v>
      </c>
      <c r="D216">
        <f t="shared" si="3"/>
        <v>42</v>
      </c>
    </row>
    <row r="217" spans="3:4" x14ac:dyDescent="0.3">
      <c r="C217" s="52">
        <f>SUMIF(BTS_매출관리!C:C,B217,BTS_매출관리!I:I)</f>
        <v>0</v>
      </c>
      <c r="D217">
        <f t="shared" si="3"/>
        <v>42</v>
      </c>
    </row>
    <row r="218" spans="3:4" x14ac:dyDescent="0.3">
      <c r="C218" s="52">
        <f>SUMIF(BTS_매출관리!C:C,B218,BTS_매출관리!I:I)</f>
        <v>0</v>
      </c>
      <c r="D218">
        <f t="shared" si="3"/>
        <v>42</v>
      </c>
    </row>
    <row r="219" spans="3:4" x14ac:dyDescent="0.3">
      <c r="C219" s="52">
        <f>SUMIF(BTS_매출관리!C:C,B219,BTS_매출관리!I:I)</f>
        <v>0</v>
      </c>
      <c r="D219">
        <f t="shared" si="3"/>
        <v>42</v>
      </c>
    </row>
    <row r="220" spans="3:4" x14ac:dyDescent="0.3">
      <c r="C220" s="52">
        <f>SUMIF(BTS_매출관리!C:C,B220,BTS_매출관리!I:I)</f>
        <v>0</v>
      </c>
      <c r="D220">
        <f t="shared" si="3"/>
        <v>42</v>
      </c>
    </row>
    <row r="221" spans="3:4" x14ac:dyDescent="0.3">
      <c r="C221" s="52">
        <f>SUMIF(BTS_매출관리!C:C,B221,BTS_매출관리!I:I)</f>
        <v>0</v>
      </c>
      <c r="D221">
        <f t="shared" si="3"/>
        <v>42</v>
      </c>
    </row>
    <row r="222" spans="3:4" x14ac:dyDescent="0.3">
      <c r="C222" s="52">
        <f>SUMIF(BTS_매출관리!C:C,B222,BTS_매출관리!I:I)</f>
        <v>0</v>
      </c>
      <c r="D222">
        <f t="shared" si="3"/>
        <v>42</v>
      </c>
    </row>
    <row r="223" spans="3:4" x14ac:dyDescent="0.3">
      <c r="C223" s="52">
        <f>SUMIF(BTS_매출관리!C:C,B223,BTS_매출관리!I:I)</f>
        <v>0</v>
      </c>
      <c r="D223">
        <f t="shared" si="3"/>
        <v>42</v>
      </c>
    </row>
    <row r="224" spans="3:4" x14ac:dyDescent="0.3">
      <c r="C224" s="52">
        <f>SUMIF(BTS_매출관리!C:C,B224,BTS_매출관리!I:I)</f>
        <v>0</v>
      </c>
      <c r="D224">
        <f t="shared" si="3"/>
        <v>42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76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45804</v>
      </c>
      <c r="U2" s="321"/>
    </row>
    <row r="3" spans="1:21" ht="24" customHeight="1" x14ac:dyDescent="0.3">
      <c r="A3" s="388" t="s">
        <v>1165</v>
      </c>
      <c r="B3" s="37" t="s">
        <v>59</v>
      </c>
      <c r="C3" s="512" t="s">
        <v>1535</v>
      </c>
      <c r="D3" s="513"/>
      <c r="E3" s="513"/>
      <c r="F3" s="513"/>
      <c r="G3" s="513"/>
      <c r="H3" s="513"/>
      <c r="I3" s="513"/>
      <c r="J3" s="514"/>
      <c r="K3" s="394" t="s">
        <v>1166</v>
      </c>
      <c r="L3" s="37" t="s">
        <v>59</v>
      </c>
      <c r="M3" s="498" t="s">
        <v>964</v>
      </c>
      <c r="N3" s="499"/>
      <c r="O3" s="499"/>
      <c r="P3" s="499"/>
      <c r="Q3" s="499"/>
      <c r="R3" s="499"/>
      <c r="S3" s="499"/>
      <c r="T3" s="499"/>
      <c r="U3" s="500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78" t="s">
        <v>73</v>
      </c>
      <c r="U4" s="479"/>
    </row>
    <row r="5" spans="1:21" ht="15.75" customHeight="1" x14ac:dyDescent="0.3">
      <c r="A5" s="389"/>
      <c r="B5" s="38" t="s">
        <v>60</v>
      </c>
      <c r="C5" s="403" t="s">
        <v>1093</v>
      </c>
      <c r="D5" s="404"/>
      <c r="E5" s="404"/>
      <c r="F5" s="404"/>
      <c r="G5" s="404"/>
      <c r="H5" s="404"/>
      <c r="I5" s="404"/>
      <c r="J5" s="405"/>
      <c r="K5" s="395"/>
      <c r="L5" s="38" t="s">
        <v>60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15.75" customHeight="1" x14ac:dyDescent="0.3">
      <c r="A6" s="390"/>
      <c r="B6" s="38" t="s">
        <v>75</v>
      </c>
      <c r="C6" s="403" t="s">
        <v>1092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973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78</v>
      </c>
      <c r="G7" s="323"/>
      <c r="H7" s="323"/>
      <c r="I7" s="385"/>
      <c r="J7" s="386" t="s">
        <v>67</v>
      </c>
      <c r="K7" s="385"/>
      <c r="L7" s="386" t="s">
        <v>42</v>
      </c>
      <c r="M7" s="323"/>
      <c r="N7" s="323"/>
      <c r="O7" s="323"/>
      <c r="P7" s="385"/>
      <c r="Q7" s="386" t="s">
        <v>68</v>
      </c>
      <c r="R7" s="323"/>
      <c r="S7" s="385"/>
      <c r="T7" s="386" t="s">
        <v>69</v>
      </c>
      <c r="U7" s="387"/>
    </row>
    <row r="8" spans="1:21" ht="15" customHeight="1" x14ac:dyDescent="0.3">
      <c r="A8" s="515" t="s">
        <v>1131</v>
      </c>
      <c r="B8" s="516"/>
      <c r="C8" s="516"/>
      <c r="D8" s="516"/>
      <c r="E8" s="517"/>
      <c r="F8" s="518"/>
      <c r="G8" s="516"/>
      <c r="H8" s="516"/>
      <c r="I8" s="517"/>
      <c r="J8" s="519">
        <v>1</v>
      </c>
      <c r="K8" s="431"/>
      <c r="L8" s="520">
        <v>1000000</v>
      </c>
      <c r="M8" s="521"/>
      <c r="N8" s="521"/>
      <c r="O8" s="521"/>
      <c r="P8" s="522"/>
      <c r="Q8" s="520">
        <v>1000000</v>
      </c>
      <c r="R8" s="521"/>
      <c r="S8" s="522"/>
      <c r="T8" s="438"/>
      <c r="U8" s="439"/>
    </row>
    <row r="9" spans="1:21" ht="15" customHeight="1" x14ac:dyDescent="0.3">
      <c r="A9" s="505"/>
      <c r="B9" s="506"/>
      <c r="C9" s="506"/>
      <c r="D9" s="506"/>
      <c r="E9" s="507"/>
      <c r="F9" s="508"/>
      <c r="G9" s="506"/>
      <c r="H9" s="506"/>
      <c r="I9" s="507"/>
      <c r="J9" s="421"/>
      <c r="K9" s="420"/>
      <c r="L9" s="502"/>
      <c r="M9" s="503"/>
      <c r="N9" s="503"/>
      <c r="O9" s="503"/>
      <c r="P9" s="504"/>
      <c r="Q9" s="502"/>
      <c r="R9" s="503"/>
      <c r="S9" s="504"/>
      <c r="T9" s="425"/>
      <c r="U9" s="426"/>
    </row>
    <row r="10" spans="1:21" ht="15" customHeight="1" x14ac:dyDescent="0.3">
      <c r="A10" s="505"/>
      <c r="B10" s="506"/>
      <c r="C10" s="506"/>
      <c r="D10" s="506"/>
      <c r="E10" s="507"/>
      <c r="F10" s="508"/>
      <c r="G10" s="506"/>
      <c r="H10" s="506"/>
      <c r="I10" s="507"/>
      <c r="J10" s="421"/>
      <c r="K10" s="420"/>
      <c r="L10" s="502"/>
      <c r="M10" s="503"/>
      <c r="N10" s="503"/>
      <c r="O10" s="503"/>
      <c r="P10" s="504"/>
      <c r="Q10" s="502"/>
      <c r="R10" s="503"/>
      <c r="S10" s="504"/>
      <c r="T10" s="425"/>
      <c r="U10" s="426"/>
    </row>
    <row r="11" spans="1:21" ht="15" customHeight="1" x14ac:dyDescent="0.3">
      <c r="A11" s="505"/>
      <c r="B11" s="506"/>
      <c r="C11" s="506"/>
      <c r="D11" s="506"/>
      <c r="E11" s="507"/>
      <c r="F11" s="508"/>
      <c r="G11" s="506"/>
      <c r="H11" s="506"/>
      <c r="I11" s="507"/>
      <c r="J11" s="421"/>
      <c r="K11" s="420"/>
      <c r="L11" s="502"/>
      <c r="M11" s="503"/>
      <c r="N11" s="503"/>
      <c r="O11" s="503"/>
      <c r="P11" s="504"/>
      <c r="Q11" s="502"/>
      <c r="R11" s="503"/>
      <c r="S11" s="504"/>
      <c r="T11" s="425"/>
      <c r="U11" s="426"/>
    </row>
    <row r="12" spans="1:21" ht="15" customHeight="1" x14ac:dyDescent="0.3">
      <c r="A12" s="505"/>
      <c r="B12" s="506"/>
      <c r="C12" s="506"/>
      <c r="D12" s="506"/>
      <c r="E12" s="507"/>
      <c r="F12" s="508"/>
      <c r="G12" s="506"/>
      <c r="H12" s="506"/>
      <c r="I12" s="507"/>
      <c r="J12" s="421"/>
      <c r="K12" s="420"/>
      <c r="L12" s="502"/>
      <c r="M12" s="503"/>
      <c r="N12" s="503"/>
      <c r="O12" s="503"/>
      <c r="P12" s="504"/>
      <c r="Q12" s="502"/>
      <c r="R12" s="503"/>
      <c r="S12" s="504"/>
      <c r="T12" s="425"/>
      <c r="U12" s="426"/>
    </row>
    <row r="13" spans="1:21" ht="15" customHeight="1" x14ac:dyDescent="0.3">
      <c r="A13" s="505"/>
      <c r="B13" s="506"/>
      <c r="C13" s="506"/>
      <c r="D13" s="506"/>
      <c r="E13" s="507"/>
      <c r="F13" s="509"/>
      <c r="G13" s="510"/>
      <c r="H13" s="510"/>
      <c r="I13" s="511"/>
      <c r="J13" s="421"/>
      <c r="K13" s="420"/>
      <c r="L13" s="502"/>
      <c r="M13" s="503"/>
      <c r="N13" s="503"/>
      <c r="O13" s="503"/>
      <c r="P13" s="504"/>
      <c r="Q13" s="502"/>
      <c r="R13" s="503"/>
      <c r="S13" s="504"/>
      <c r="T13" s="425"/>
      <c r="U13" s="426"/>
    </row>
    <row r="14" spans="1:21" ht="15" customHeight="1" x14ac:dyDescent="0.3">
      <c r="A14" s="505"/>
      <c r="B14" s="506"/>
      <c r="C14" s="506"/>
      <c r="D14" s="506"/>
      <c r="E14" s="507"/>
      <c r="F14" s="508"/>
      <c r="G14" s="506"/>
      <c r="H14" s="506"/>
      <c r="I14" s="507"/>
      <c r="J14" s="421"/>
      <c r="K14" s="420"/>
      <c r="L14" s="502"/>
      <c r="M14" s="503"/>
      <c r="N14" s="503"/>
      <c r="O14" s="503"/>
      <c r="P14" s="504"/>
      <c r="Q14" s="502"/>
      <c r="R14" s="503"/>
      <c r="S14" s="504"/>
      <c r="T14" s="425"/>
      <c r="U14" s="426"/>
    </row>
    <row r="15" spans="1:21" ht="15" customHeight="1" x14ac:dyDescent="0.3">
      <c r="A15" s="418"/>
      <c r="B15" s="419"/>
      <c r="C15" s="419"/>
      <c r="D15" s="419"/>
      <c r="E15" s="420"/>
      <c r="F15" s="421"/>
      <c r="G15" s="419"/>
      <c r="H15" s="419"/>
      <c r="I15" s="420"/>
      <c r="J15" s="421"/>
      <c r="K15" s="420"/>
      <c r="L15" s="492"/>
      <c r="M15" s="493"/>
      <c r="N15" s="493"/>
      <c r="O15" s="493"/>
      <c r="P15" s="494"/>
      <c r="Q15" s="492"/>
      <c r="R15" s="493"/>
      <c r="S15" s="494"/>
      <c r="T15" s="425"/>
      <c r="U15" s="426"/>
    </row>
    <row r="16" spans="1:21" ht="15" customHeight="1" x14ac:dyDescent="0.3">
      <c r="A16" s="418"/>
      <c r="B16" s="419"/>
      <c r="C16" s="419"/>
      <c r="D16" s="419"/>
      <c r="E16" s="420"/>
      <c r="F16" s="421"/>
      <c r="G16" s="419"/>
      <c r="H16" s="419"/>
      <c r="I16" s="420"/>
      <c r="J16" s="421"/>
      <c r="K16" s="420"/>
      <c r="L16" s="492"/>
      <c r="M16" s="493"/>
      <c r="N16" s="493"/>
      <c r="O16" s="493"/>
      <c r="P16" s="494"/>
      <c r="Q16" s="492"/>
      <c r="R16" s="493"/>
      <c r="S16" s="494"/>
      <c r="T16" s="425"/>
      <c r="U16" s="426"/>
    </row>
    <row r="17" spans="1:21" ht="15" customHeight="1" x14ac:dyDescent="0.3">
      <c r="A17" s="418"/>
      <c r="B17" s="419"/>
      <c r="C17" s="419"/>
      <c r="D17" s="419"/>
      <c r="E17" s="420"/>
      <c r="F17" s="421"/>
      <c r="G17" s="419"/>
      <c r="H17" s="419"/>
      <c r="I17" s="420"/>
      <c r="J17" s="421"/>
      <c r="K17" s="420"/>
      <c r="L17" s="492"/>
      <c r="M17" s="493"/>
      <c r="N17" s="493"/>
      <c r="O17" s="493"/>
      <c r="P17" s="494"/>
      <c r="Q17" s="492"/>
      <c r="R17" s="493"/>
      <c r="S17" s="494"/>
      <c r="T17" s="425"/>
      <c r="U17" s="426"/>
    </row>
    <row r="18" spans="1:21" ht="15" customHeight="1" x14ac:dyDescent="0.3">
      <c r="A18" s="418"/>
      <c r="B18" s="419"/>
      <c r="C18" s="419"/>
      <c r="D18" s="419"/>
      <c r="E18" s="420"/>
      <c r="F18" s="421"/>
      <c r="G18" s="419"/>
      <c r="H18" s="419"/>
      <c r="I18" s="420"/>
      <c r="J18" s="421"/>
      <c r="K18" s="420"/>
      <c r="L18" s="492"/>
      <c r="M18" s="493"/>
      <c r="N18" s="493"/>
      <c r="O18" s="493"/>
      <c r="P18" s="494"/>
      <c r="Q18" s="492"/>
      <c r="R18" s="493"/>
      <c r="S18" s="494"/>
      <c r="T18" s="425"/>
      <c r="U18" s="426"/>
    </row>
    <row r="19" spans="1:21" ht="15" customHeight="1" x14ac:dyDescent="0.3">
      <c r="A19" s="463"/>
      <c r="B19" s="464"/>
      <c r="C19" s="464"/>
      <c r="D19" s="464"/>
      <c r="E19" s="465"/>
      <c r="F19" s="466"/>
      <c r="G19" s="464"/>
      <c r="H19" s="464"/>
      <c r="I19" s="465"/>
      <c r="J19" s="466"/>
      <c r="K19" s="465"/>
      <c r="L19" s="480"/>
      <c r="M19" s="481"/>
      <c r="N19" s="481"/>
      <c r="O19" s="481"/>
      <c r="P19" s="482"/>
      <c r="Q19" s="480"/>
      <c r="R19" s="481"/>
      <c r="S19" s="482"/>
      <c r="T19" s="483"/>
      <c r="U19" s="484"/>
    </row>
    <row r="20" spans="1:21" x14ac:dyDescent="0.3">
      <c r="A20" s="322" t="s">
        <v>80</v>
      </c>
      <c r="B20" s="323"/>
      <c r="C20" s="323"/>
      <c r="D20" s="323"/>
      <c r="E20" s="323"/>
      <c r="F20" s="324">
        <v>2450000</v>
      </c>
      <c r="G20" s="324"/>
      <c r="H20" s="324"/>
      <c r="I20" s="325"/>
      <c r="J20" s="471">
        <f>SUM(J8:K19)</f>
        <v>1</v>
      </c>
      <c r="K20" s="471"/>
      <c r="L20" s="526" t="s">
        <v>959</v>
      </c>
      <c r="M20" s="527"/>
      <c r="N20" s="527"/>
      <c r="O20" s="527"/>
      <c r="P20" s="528"/>
      <c r="Q20" s="364">
        <f>SUM(Q8:S19)</f>
        <v>1000000</v>
      </c>
      <c r="R20" s="324"/>
      <c r="S20" s="324"/>
      <c r="T20" s="324"/>
      <c r="U20" s="365"/>
    </row>
    <row r="21" spans="1:21" ht="17.25" thickBot="1" x14ac:dyDescent="0.35">
      <c r="A21" s="327" t="s">
        <v>90</v>
      </c>
      <c r="B21" s="328"/>
      <c r="C21" s="328"/>
      <c r="D21" s="328"/>
      <c r="E21" s="328"/>
      <c r="F21" s="329">
        <f>F20+Q20</f>
        <v>3450000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57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5">
      <c r="A24" s="475" t="s">
        <v>71</v>
      </c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77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45804</v>
      </c>
      <c r="U25" s="321"/>
    </row>
    <row r="26" spans="1:21" ht="27" customHeight="1" x14ac:dyDescent="0.3">
      <c r="A26" s="388" t="s">
        <v>1165</v>
      </c>
      <c r="B26" s="37" t="s">
        <v>59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94" t="s">
        <v>1166</v>
      </c>
      <c r="L26" s="37" t="s">
        <v>59</v>
      </c>
      <c r="M26" s="498" t="str">
        <f>M3</f>
        <v>BTS&amp;P</v>
      </c>
      <c r="N26" s="499"/>
      <c r="O26" s="499"/>
      <c r="P26" s="499"/>
      <c r="Q26" s="499"/>
      <c r="R26" s="499"/>
      <c r="S26" s="499"/>
      <c r="T26" s="499"/>
      <c r="U26" s="500"/>
    </row>
    <row r="27" spans="1:21" ht="24.95" customHeight="1" x14ac:dyDescent="0.3">
      <c r="A27" s="389"/>
      <c r="B27" s="37" t="s">
        <v>61</v>
      </c>
      <c r="C27" s="523">
        <f>C4</f>
        <v>0</v>
      </c>
      <c r="D27" s="524"/>
      <c r="E27" s="524"/>
      <c r="F27" s="524"/>
      <c r="G27" s="524"/>
      <c r="H27" s="524"/>
      <c r="I27" s="524"/>
      <c r="J27" s="525"/>
      <c r="K27" s="395"/>
      <c r="L27" s="37" t="s">
        <v>61</v>
      </c>
      <c r="M27" s="403" t="str">
        <f>M4</f>
        <v>259-12-01768</v>
      </c>
      <c r="N27" s="404"/>
      <c r="O27" s="404"/>
      <c r="P27" s="404"/>
      <c r="Q27" s="404"/>
      <c r="R27" s="405"/>
      <c r="S27" s="38" t="s">
        <v>62</v>
      </c>
      <c r="T27" s="478" t="str">
        <f>T4</f>
        <v>장효주</v>
      </c>
      <c r="U27" s="479"/>
    </row>
    <row r="28" spans="1:21" ht="15.75" customHeight="1" x14ac:dyDescent="0.3">
      <c r="A28" s="389"/>
      <c r="B28" s="38" t="s">
        <v>10</v>
      </c>
      <c r="C28" s="403" t="str">
        <f>C5</f>
        <v>대구광역시 서구 가르뱅이로 53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tr">
        <f>M5</f>
        <v>대구 달서구 용산로 28(본리동)</v>
      </c>
      <c r="N28" s="404"/>
      <c r="O28" s="404"/>
      <c r="P28" s="404"/>
      <c r="Q28" s="404"/>
      <c r="R28" s="404"/>
      <c r="S28" s="404"/>
      <c r="T28" s="404"/>
      <c r="U28" s="406"/>
    </row>
    <row r="29" spans="1:21" ht="15.75" customHeight="1" x14ac:dyDescent="0.3">
      <c r="A29" s="390"/>
      <c r="B29" s="38" t="s">
        <v>75</v>
      </c>
      <c r="C29" s="403" t="str">
        <f>C6</f>
        <v>010-5102-8176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tr">
        <f>M6</f>
        <v>010-5168-3542</v>
      </c>
      <c r="N29" s="404"/>
      <c r="O29" s="404"/>
      <c r="P29" s="404"/>
      <c r="Q29" s="404"/>
      <c r="R29" s="405"/>
      <c r="S29" s="38" t="s">
        <v>22</v>
      </c>
      <c r="T29" s="403"/>
      <c r="U29" s="406"/>
    </row>
    <row r="30" spans="1:21" ht="15.75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67</v>
      </c>
      <c r="K30" s="385"/>
      <c r="L30" s="386" t="s">
        <v>42</v>
      </c>
      <c r="M30" s="323"/>
      <c r="N30" s="323"/>
      <c r="O30" s="323"/>
      <c r="P30" s="385"/>
      <c r="Q30" s="386" t="s">
        <v>68</v>
      </c>
      <c r="R30" s="323"/>
      <c r="S30" s="385"/>
      <c r="T30" s="386" t="s">
        <v>69</v>
      </c>
      <c r="U30" s="387"/>
    </row>
    <row r="31" spans="1:21" ht="15" customHeight="1" x14ac:dyDescent="0.3">
      <c r="A31" s="489" t="str">
        <f>A8</f>
        <v>8HP70 VALBEBODY</v>
      </c>
      <c r="B31" s="490"/>
      <c r="C31" s="490"/>
      <c r="D31" s="490"/>
      <c r="E31" s="490"/>
      <c r="F31" s="490">
        <f>F8</f>
        <v>0</v>
      </c>
      <c r="G31" s="490"/>
      <c r="H31" s="490"/>
      <c r="I31" s="490"/>
      <c r="J31" s="490">
        <f>J8</f>
        <v>1</v>
      </c>
      <c r="K31" s="490"/>
      <c r="L31" s="491">
        <f>L8</f>
        <v>1000000</v>
      </c>
      <c r="M31" s="491"/>
      <c r="N31" s="491"/>
      <c r="O31" s="491"/>
      <c r="P31" s="491"/>
      <c r="Q31" s="491">
        <f>Q8</f>
        <v>1000000</v>
      </c>
      <c r="R31" s="491"/>
      <c r="S31" s="491"/>
      <c r="T31" s="490">
        <f>T8</f>
        <v>0</v>
      </c>
      <c r="U31" s="501"/>
    </row>
    <row r="32" spans="1:21" ht="15" customHeight="1" x14ac:dyDescent="0.3">
      <c r="A32" s="470">
        <f t="shared" ref="A32:A42" si="0">A9</f>
        <v>0</v>
      </c>
      <c r="B32" s="467"/>
      <c r="C32" s="467"/>
      <c r="D32" s="467"/>
      <c r="E32" s="467"/>
      <c r="F32" s="467">
        <f t="shared" ref="F32:F42" si="1">F9</f>
        <v>0</v>
      </c>
      <c r="G32" s="467"/>
      <c r="H32" s="467"/>
      <c r="I32" s="467"/>
      <c r="J32" s="467">
        <f t="shared" ref="J32:J42" si="2">J9</f>
        <v>0</v>
      </c>
      <c r="K32" s="467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467">
        <f t="shared" ref="T32:T42" si="5">T9</f>
        <v>0</v>
      </c>
      <c r="U32" s="468"/>
    </row>
    <row r="33" spans="1:21" ht="15" customHeight="1" x14ac:dyDescent="0.3">
      <c r="A33" s="470">
        <f t="shared" si="0"/>
        <v>0</v>
      </c>
      <c r="B33" s="467"/>
      <c r="C33" s="467"/>
      <c r="D33" s="467"/>
      <c r="E33" s="467"/>
      <c r="F33" s="467">
        <f t="shared" si="1"/>
        <v>0</v>
      </c>
      <c r="G33" s="467"/>
      <c r="H33" s="467"/>
      <c r="I33" s="467"/>
      <c r="J33" s="467">
        <f t="shared" si="2"/>
        <v>0</v>
      </c>
      <c r="K33" s="467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467">
        <f t="shared" si="5"/>
        <v>0</v>
      </c>
      <c r="U33" s="468"/>
    </row>
    <row r="34" spans="1:21" ht="15" customHeight="1" x14ac:dyDescent="0.3">
      <c r="A34" s="470">
        <f t="shared" si="0"/>
        <v>0</v>
      </c>
      <c r="B34" s="467"/>
      <c r="C34" s="467"/>
      <c r="D34" s="467"/>
      <c r="E34" s="467"/>
      <c r="F34" s="467">
        <f t="shared" si="1"/>
        <v>0</v>
      </c>
      <c r="G34" s="467"/>
      <c r="H34" s="467"/>
      <c r="I34" s="467"/>
      <c r="J34" s="467">
        <v>1</v>
      </c>
      <c r="K34" s="467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467">
        <f t="shared" si="5"/>
        <v>0</v>
      </c>
      <c r="U34" s="468"/>
    </row>
    <row r="35" spans="1:21" ht="15" customHeight="1" x14ac:dyDescent="0.3">
      <c r="A35" s="470">
        <f t="shared" si="0"/>
        <v>0</v>
      </c>
      <c r="B35" s="467"/>
      <c r="C35" s="467"/>
      <c r="D35" s="467"/>
      <c r="E35" s="467"/>
      <c r="F35" s="467">
        <f t="shared" si="1"/>
        <v>0</v>
      </c>
      <c r="G35" s="467"/>
      <c r="H35" s="467"/>
      <c r="I35" s="467"/>
      <c r="J35" s="467">
        <f t="shared" si="2"/>
        <v>0</v>
      </c>
      <c r="K35" s="467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467">
        <f t="shared" si="5"/>
        <v>0</v>
      </c>
      <c r="U35" s="468"/>
    </row>
    <row r="36" spans="1:21" ht="15" customHeight="1" x14ac:dyDescent="0.3">
      <c r="A36" s="470">
        <f t="shared" si="0"/>
        <v>0</v>
      </c>
      <c r="B36" s="467"/>
      <c r="C36" s="467"/>
      <c r="D36" s="467"/>
      <c r="E36" s="467"/>
      <c r="F36" s="467">
        <f t="shared" si="1"/>
        <v>0</v>
      </c>
      <c r="G36" s="467"/>
      <c r="H36" s="467"/>
      <c r="I36" s="467"/>
      <c r="J36" s="467">
        <f t="shared" si="2"/>
        <v>0</v>
      </c>
      <c r="K36" s="467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467">
        <f t="shared" si="5"/>
        <v>0</v>
      </c>
      <c r="U36" s="468"/>
    </row>
    <row r="37" spans="1:21" ht="15" customHeight="1" x14ac:dyDescent="0.3">
      <c r="A37" s="470">
        <f t="shared" si="0"/>
        <v>0</v>
      </c>
      <c r="B37" s="467"/>
      <c r="C37" s="467"/>
      <c r="D37" s="467"/>
      <c r="E37" s="467"/>
      <c r="F37" s="467">
        <f t="shared" si="1"/>
        <v>0</v>
      </c>
      <c r="G37" s="467"/>
      <c r="H37" s="467"/>
      <c r="I37" s="467"/>
      <c r="J37" s="467">
        <f t="shared" si="2"/>
        <v>0</v>
      </c>
      <c r="K37" s="467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467">
        <f t="shared" si="5"/>
        <v>0</v>
      </c>
      <c r="U37" s="468"/>
    </row>
    <row r="38" spans="1:21" ht="15" customHeight="1" x14ac:dyDescent="0.3">
      <c r="A38" s="470">
        <f t="shared" si="0"/>
        <v>0</v>
      </c>
      <c r="B38" s="467"/>
      <c r="C38" s="467"/>
      <c r="D38" s="467"/>
      <c r="E38" s="467"/>
      <c r="F38" s="467">
        <f t="shared" si="1"/>
        <v>0</v>
      </c>
      <c r="G38" s="467"/>
      <c r="H38" s="467"/>
      <c r="I38" s="467"/>
      <c r="J38" s="467">
        <f t="shared" si="2"/>
        <v>0</v>
      </c>
      <c r="K38" s="467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467">
        <f t="shared" si="5"/>
        <v>0</v>
      </c>
      <c r="U38" s="468"/>
    </row>
    <row r="39" spans="1:21" ht="15" customHeight="1" x14ac:dyDescent="0.3">
      <c r="A39" s="470">
        <f t="shared" si="0"/>
        <v>0</v>
      </c>
      <c r="B39" s="467"/>
      <c r="C39" s="467"/>
      <c r="D39" s="467"/>
      <c r="E39" s="467"/>
      <c r="F39" s="467">
        <f t="shared" si="1"/>
        <v>0</v>
      </c>
      <c r="G39" s="467"/>
      <c r="H39" s="467"/>
      <c r="I39" s="467"/>
      <c r="J39" s="467">
        <f t="shared" si="2"/>
        <v>0</v>
      </c>
      <c r="K39" s="467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467">
        <f t="shared" si="5"/>
        <v>0</v>
      </c>
      <c r="U39" s="468"/>
    </row>
    <row r="40" spans="1:21" ht="15" customHeight="1" x14ac:dyDescent="0.3">
      <c r="A40" s="470">
        <f t="shared" si="0"/>
        <v>0</v>
      </c>
      <c r="B40" s="467"/>
      <c r="C40" s="467"/>
      <c r="D40" s="467"/>
      <c r="E40" s="467"/>
      <c r="F40" s="467">
        <f t="shared" si="1"/>
        <v>0</v>
      </c>
      <c r="G40" s="467"/>
      <c r="H40" s="467"/>
      <c r="I40" s="467"/>
      <c r="J40" s="467">
        <f t="shared" si="2"/>
        <v>0</v>
      </c>
      <c r="K40" s="467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467">
        <f t="shared" si="5"/>
        <v>0</v>
      </c>
      <c r="U40" s="468"/>
    </row>
    <row r="41" spans="1:21" ht="15" customHeight="1" x14ac:dyDescent="0.3">
      <c r="A41" s="470">
        <f t="shared" si="0"/>
        <v>0</v>
      </c>
      <c r="B41" s="467"/>
      <c r="C41" s="467"/>
      <c r="D41" s="467"/>
      <c r="E41" s="467"/>
      <c r="F41" s="467">
        <f t="shared" si="1"/>
        <v>0</v>
      </c>
      <c r="G41" s="467"/>
      <c r="H41" s="467"/>
      <c r="I41" s="467"/>
      <c r="J41" s="467">
        <f t="shared" si="2"/>
        <v>0</v>
      </c>
      <c r="K41" s="467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467">
        <f t="shared" si="5"/>
        <v>0</v>
      </c>
      <c r="U41" s="468"/>
    </row>
    <row r="42" spans="1:21" ht="15" customHeight="1" x14ac:dyDescent="0.3">
      <c r="A42" s="485">
        <f t="shared" si="0"/>
        <v>0</v>
      </c>
      <c r="B42" s="486"/>
      <c r="C42" s="486"/>
      <c r="D42" s="486"/>
      <c r="E42" s="486"/>
      <c r="F42" s="486">
        <f t="shared" si="1"/>
        <v>0</v>
      </c>
      <c r="G42" s="486"/>
      <c r="H42" s="486"/>
      <c r="I42" s="486"/>
      <c r="J42" s="486">
        <f t="shared" si="2"/>
        <v>0</v>
      </c>
      <c r="K42" s="486"/>
      <c r="L42" s="487">
        <f t="shared" si="3"/>
        <v>0</v>
      </c>
      <c r="M42" s="487"/>
      <c r="N42" s="487"/>
      <c r="O42" s="487"/>
      <c r="P42" s="487"/>
      <c r="Q42" s="487">
        <f t="shared" si="4"/>
        <v>0</v>
      </c>
      <c r="R42" s="487"/>
      <c r="S42" s="487"/>
      <c r="T42" s="486">
        <f t="shared" si="5"/>
        <v>0</v>
      </c>
      <c r="U42" s="488"/>
    </row>
    <row r="43" spans="1:21" x14ac:dyDescent="0.3">
      <c r="A43" s="322" t="s">
        <v>80</v>
      </c>
      <c r="B43" s="323"/>
      <c r="C43" s="323"/>
      <c r="D43" s="323"/>
      <c r="E43" s="323"/>
      <c r="F43" s="324">
        <f>F20</f>
        <v>2450000</v>
      </c>
      <c r="G43" s="324"/>
      <c r="H43" s="324"/>
      <c r="I43" s="325"/>
      <c r="J43" s="471">
        <f>J20</f>
        <v>1</v>
      </c>
      <c r="K43" s="471"/>
      <c r="L43" s="526" t="s">
        <v>959</v>
      </c>
      <c r="M43" s="527"/>
      <c r="N43" s="527"/>
      <c r="O43" s="527"/>
      <c r="P43" s="528"/>
      <c r="Q43" s="529">
        <f>Q20</f>
        <v>1000000</v>
      </c>
      <c r="R43" s="530"/>
      <c r="S43" s="530"/>
      <c r="T43" s="530"/>
      <c r="U43" s="531"/>
    </row>
    <row r="44" spans="1:21" ht="17.25" thickBot="1" x14ac:dyDescent="0.35">
      <c r="A44" s="327" t="s">
        <v>90</v>
      </c>
      <c r="B44" s="328"/>
      <c r="C44" s="328"/>
      <c r="D44" s="328"/>
      <c r="E44" s="328"/>
      <c r="F44" s="329">
        <f>F21</f>
        <v>3450000</v>
      </c>
      <c r="G44" s="329"/>
      <c r="H44" s="329"/>
      <c r="I44" s="330"/>
      <c r="J44" s="331" t="s">
        <v>965</v>
      </c>
      <c r="K44" s="328"/>
      <c r="L44" s="332" t="str">
        <f>L21</f>
        <v>장효주</v>
      </c>
      <c r="M44" s="332"/>
      <c r="N44" s="332"/>
      <c r="O44" s="331" t="s">
        <v>64</v>
      </c>
      <c r="P44" s="357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3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1356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3754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3755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3757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3758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3759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3760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3761</v>
      </c>
    </row>
    <row r="961" spans="1:4" x14ac:dyDescent="0.3">
      <c r="A961">
        <v>985</v>
      </c>
      <c r="B961" s="13">
        <v>45930</v>
      </c>
      <c r="C961" t="s">
        <v>3747</v>
      </c>
      <c r="D961" t="s">
        <v>3762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3796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3797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3798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3799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3801</v>
      </c>
    </row>
    <row r="967" spans="1:4" x14ac:dyDescent="0.3">
      <c r="A967">
        <v>991</v>
      </c>
      <c r="B967" s="13">
        <v>45931</v>
      </c>
      <c r="C967" t="s">
        <v>3802</v>
      </c>
      <c r="D967" t="s">
        <v>3803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3808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3809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3814</v>
      </c>
    </row>
    <row r="971" spans="1:4" x14ac:dyDescent="0.3">
      <c r="A971">
        <v>995</v>
      </c>
      <c r="B971" s="13">
        <v>45932</v>
      </c>
      <c r="C971" t="s">
        <v>3805</v>
      </c>
      <c r="D971" t="s">
        <v>3816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3817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3823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3826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3827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3829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3830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3834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3840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3841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3842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3844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3845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3846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3847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3848</v>
      </c>
    </row>
    <row r="987" spans="1:4" x14ac:dyDescent="0.3">
      <c r="A987">
        <v>1011</v>
      </c>
      <c r="B987" s="13">
        <v>45940</v>
      </c>
      <c r="C987" t="s">
        <v>3802</v>
      </c>
      <c r="D987" t="s">
        <v>3849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3850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3851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3858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3859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3860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3861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3865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3867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3869</v>
      </c>
    </row>
    <row r="997" spans="1:4" x14ac:dyDescent="0.3">
      <c r="A997">
        <v>1021</v>
      </c>
      <c r="B997" s="13">
        <v>45943</v>
      </c>
      <c r="C997" t="s">
        <v>3870</v>
      </c>
      <c r="D997" t="s">
        <v>3873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3874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3875</v>
      </c>
    </row>
    <row r="1000" spans="1:4" x14ac:dyDescent="0.3">
      <c r="A1000">
        <v>1024</v>
      </c>
      <c r="B1000" s="13">
        <v>45943</v>
      </c>
      <c r="C1000" t="s">
        <v>3876</v>
      </c>
      <c r="D1000" t="s">
        <v>3877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3878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3885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3886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3887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3889</v>
      </c>
    </row>
    <row r="1006" spans="1:4" x14ac:dyDescent="0.3">
      <c r="A1006">
        <v>1030</v>
      </c>
      <c r="B1006" s="13">
        <v>45944</v>
      </c>
      <c r="C1006" t="s">
        <v>3890</v>
      </c>
      <c r="D1006" t="s">
        <v>3893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3894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3895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3896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3897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3899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3902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3903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3905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3906</v>
      </c>
    </row>
    <row r="1016" spans="1:4" x14ac:dyDescent="0.3">
      <c r="A1016">
        <v>1040</v>
      </c>
      <c r="B1016" s="13">
        <v>45945</v>
      </c>
      <c r="C1016" t="s">
        <v>3907</v>
      </c>
      <c r="D1016" t="s">
        <v>3911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3913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3914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3916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3926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3927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3928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3929</v>
      </c>
    </row>
    <row r="1025" spans="1:4" x14ac:dyDescent="0.3">
      <c r="A1025">
        <v>1049</v>
      </c>
      <c r="B1025" s="13">
        <v>45946</v>
      </c>
      <c r="C1025" t="s">
        <v>3920</v>
      </c>
      <c r="D1025" t="s">
        <v>3930</v>
      </c>
    </row>
    <row r="1026" spans="1:4" x14ac:dyDescent="0.3">
      <c r="A1026">
        <v>1050</v>
      </c>
      <c r="B1026" s="13">
        <v>45946</v>
      </c>
      <c r="C1026" t="s">
        <v>3802</v>
      </c>
      <c r="D1026" t="s">
        <v>3931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3933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3938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3940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3942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3943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3944</v>
      </c>
    </row>
    <row r="1033" spans="1:4" x14ac:dyDescent="0.3">
      <c r="A1033">
        <v>1057</v>
      </c>
      <c r="B1033" s="13">
        <v>45950</v>
      </c>
      <c r="C1033" t="s">
        <v>3945</v>
      </c>
      <c r="D1033" t="s">
        <v>3948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3949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3951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3952</v>
      </c>
    </row>
    <row r="1037" spans="1:4" x14ac:dyDescent="0.3">
      <c r="A1037">
        <v>1061</v>
      </c>
      <c r="B1037" s="13">
        <v>45950</v>
      </c>
      <c r="C1037" t="s">
        <v>3954</v>
      </c>
      <c r="D1037" t="s">
        <v>3955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3956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3958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3959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3960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3962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3965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3966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3967</v>
      </c>
    </row>
    <row r="1046" spans="1:4" x14ac:dyDescent="0.3">
      <c r="A1046">
        <v>1070</v>
      </c>
      <c r="B1046" s="13">
        <v>45951</v>
      </c>
      <c r="C1046" t="s">
        <v>3907</v>
      </c>
      <c r="D1046" t="s">
        <v>3968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3972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3973</v>
      </c>
    </row>
    <row r="1049" spans="1:4" x14ac:dyDescent="0.3">
      <c r="A1049">
        <v>1073</v>
      </c>
      <c r="B1049" s="13">
        <v>45951</v>
      </c>
      <c r="C1049" t="s">
        <v>3974</v>
      </c>
      <c r="D1049" t="s">
        <v>3975</v>
      </c>
    </row>
    <row r="1050" spans="1:4" x14ac:dyDescent="0.3">
      <c r="A1050">
        <v>1074</v>
      </c>
      <c r="B1050" s="13">
        <v>45952</v>
      </c>
      <c r="C1050" t="s">
        <v>3976</v>
      </c>
      <c r="D1050" t="s">
        <v>3982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3983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3984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3985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3988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3991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3992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3993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3994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3995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3996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3997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3999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4000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4008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4017</v>
      </c>
    </row>
    <row r="1070" spans="1:4" x14ac:dyDescent="0.3">
      <c r="A1070">
        <v>1094</v>
      </c>
      <c r="B1070" s="13">
        <v>45955</v>
      </c>
      <c r="C1070" t="s">
        <v>4018</v>
      </c>
      <c r="D1070" t="s">
        <v>4022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4044</v>
      </c>
    </row>
    <row r="1076" spans="1:4" x14ac:dyDescent="0.3">
      <c r="A1076">
        <v>1100</v>
      </c>
      <c r="B1076" s="13">
        <v>45957</v>
      </c>
      <c r="C1076" t="s">
        <v>4039</v>
      </c>
      <c r="D1076" t="s">
        <v>4045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4046</v>
      </c>
    </row>
    <row r="1078" spans="1:4" x14ac:dyDescent="0.3">
      <c r="A1078">
        <v>1102</v>
      </c>
      <c r="B1078" s="13">
        <v>45957</v>
      </c>
      <c r="C1078" t="s">
        <v>4035</v>
      </c>
      <c r="D1078" t="s">
        <v>4047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4074</v>
      </c>
    </row>
    <row r="1088" spans="1:4" x14ac:dyDescent="0.3">
      <c r="A1088">
        <v>1112</v>
      </c>
      <c r="B1088" s="13">
        <v>45958</v>
      </c>
      <c r="C1088" t="s">
        <v>4064</v>
      </c>
      <c r="D1088" t="s">
        <v>4075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4086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4087</v>
      </c>
    </row>
    <row r="1092" spans="1:4" x14ac:dyDescent="0.3">
      <c r="A1092">
        <v>1116</v>
      </c>
      <c r="B1092" s="13">
        <v>45959</v>
      </c>
      <c r="C1092" t="s">
        <v>4083</v>
      </c>
      <c r="D1092" t="s">
        <v>4089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4090</v>
      </c>
    </row>
    <row r="1094" spans="1:4" x14ac:dyDescent="0.3">
      <c r="A1094">
        <v>1118</v>
      </c>
      <c r="B1094" s="13">
        <v>45959</v>
      </c>
      <c r="C1094" t="s">
        <v>4018</v>
      </c>
      <c r="D1094" t="s">
        <v>4091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4102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4105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4110</v>
      </c>
    </row>
    <row r="1104" spans="1:4" x14ac:dyDescent="0.3">
      <c r="A1104">
        <v>1128</v>
      </c>
      <c r="B1104" s="13">
        <v>45960</v>
      </c>
      <c r="C1104" t="s">
        <v>4039</v>
      </c>
      <c r="D1104" t="s">
        <v>4111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4112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4136</v>
      </c>
    </row>
    <row r="1110" spans="1:4" x14ac:dyDescent="0.3">
      <c r="A1110">
        <v>1134</v>
      </c>
      <c r="B1110" s="13">
        <v>45961</v>
      </c>
      <c r="C1110" t="s">
        <v>4137</v>
      </c>
      <c r="D1110" t="s">
        <v>4140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4141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4142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4143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4144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4146</v>
      </c>
    </row>
    <row r="1116" spans="1:4" x14ac:dyDescent="0.3">
      <c r="A1116">
        <v>1140</v>
      </c>
      <c r="B1116" t="s">
        <v>4153</v>
      </c>
      <c r="C1116" t="s">
        <v>1716</v>
      </c>
      <c r="D1116" t="s">
        <v>4154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4157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4158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4159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4160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4161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4162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4168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4171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4172</v>
      </c>
    </row>
    <row r="1126" spans="1:4" x14ac:dyDescent="0.3">
      <c r="A1126">
        <v>1150</v>
      </c>
      <c r="B1126" s="13">
        <v>45965</v>
      </c>
      <c r="C1126" t="s">
        <v>3954</v>
      </c>
      <c r="D1126" t="s">
        <v>4173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4174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4176</v>
      </c>
    </row>
    <row r="1129" spans="1:4" x14ac:dyDescent="0.3">
      <c r="A1129">
        <v>1153</v>
      </c>
      <c r="B1129" s="13">
        <v>45966</v>
      </c>
      <c r="C1129" t="s">
        <v>4186</v>
      </c>
      <c r="D1129" t="s">
        <v>4190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4191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4194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4195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4196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4197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4198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4206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4207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4209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4210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4211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4213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4214</v>
      </c>
    </row>
    <row r="1143" spans="1:4" x14ac:dyDescent="0.3">
      <c r="A1143">
        <v>1167</v>
      </c>
      <c r="B1143" s="13">
        <v>45968</v>
      </c>
      <c r="C1143" t="s">
        <v>4018</v>
      </c>
      <c r="D1143" t="s">
        <v>4224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4225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4226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4227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4236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4238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4241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4242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4243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4246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4251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4253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4255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4256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4257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4258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4270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4271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4273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4275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4276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4277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4278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4279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4288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4289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4290</v>
      </c>
    </row>
    <row r="1170" spans="1:4" x14ac:dyDescent="0.3">
      <c r="A1170">
        <v>1194</v>
      </c>
      <c r="B1170" s="13">
        <v>45974</v>
      </c>
      <c r="C1170" t="s">
        <v>4285</v>
      </c>
      <c r="D1170" t="s">
        <v>4291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4293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4294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4309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4310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4315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4326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4328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4331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4335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4336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4338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4340</v>
      </c>
    </row>
    <row r="1199" spans="1:4" x14ac:dyDescent="0.3">
      <c r="A1199">
        <v>1223</v>
      </c>
      <c r="B1199" s="13">
        <v>45979</v>
      </c>
      <c r="C1199" t="s">
        <v>4341</v>
      </c>
      <c r="D1199" t="s">
        <v>4342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4357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4358</v>
      </c>
    </row>
    <row r="1203" spans="1:4" x14ac:dyDescent="0.3">
      <c r="A1203">
        <v>1227</v>
      </c>
      <c r="B1203" s="13">
        <v>45980</v>
      </c>
      <c r="C1203" t="s">
        <v>4346</v>
      </c>
      <c r="D1203" t="s">
        <v>4359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4387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4390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4401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4419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4420</v>
      </c>
    </row>
    <row r="1225" spans="1:4" x14ac:dyDescent="0.3">
      <c r="A1225">
        <v>1249</v>
      </c>
      <c r="B1225" s="13">
        <v>45985</v>
      </c>
      <c r="C1225" t="s">
        <v>4423</v>
      </c>
      <c r="D1225" t="s">
        <v>4425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4429</v>
      </c>
    </row>
    <row r="1227" spans="1:4" x14ac:dyDescent="0.3">
      <c r="A1227">
        <v>1251</v>
      </c>
      <c r="B1227" s="13">
        <v>45986</v>
      </c>
      <c r="C1227" t="s">
        <v>4430</v>
      </c>
      <c r="D1227" t="s">
        <v>4433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4444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4445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4446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4447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4448</v>
      </c>
    </row>
    <row r="1235" spans="1:4" x14ac:dyDescent="0.3">
      <c r="A1235">
        <v>1259</v>
      </c>
      <c r="B1235" s="13">
        <v>45988</v>
      </c>
      <c r="C1235" t="s">
        <v>4455</v>
      </c>
      <c r="D1235" t="s">
        <v>4460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4461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4462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4463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4464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4465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4468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4469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4471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4472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4473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4476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4482</v>
      </c>
    </row>
    <row r="1248" spans="1:4" x14ac:dyDescent="0.3">
      <c r="A1248">
        <v>1272</v>
      </c>
      <c r="B1248" s="13">
        <v>45992</v>
      </c>
      <c r="C1248" t="s">
        <v>4479</v>
      </c>
      <c r="D1248" t="s">
        <v>4483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4484</v>
      </c>
    </row>
    <row r="1250" spans="1:4" x14ac:dyDescent="0.3">
      <c r="A1250">
        <v>1274</v>
      </c>
      <c r="B1250" s="13">
        <v>45993</v>
      </c>
      <c r="C1250" t="s">
        <v>4487</v>
      </c>
      <c r="D1250" t="s">
        <v>4493</v>
      </c>
    </row>
    <row r="1251" spans="1:4" x14ac:dyDescent="0.3">
      <c r="A1251">
        <v>1275</v>
      </c>
      <c r="B1251" s="13">
        <v>45993</v>
      </c>
      <c r="C1251" t="s">
        <v>4018</v>
      </c>
      <c r="D1251" t="s">
        <v>4494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4495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4500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4501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4502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4503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4504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4505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4506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4514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4515</v>
      </c>
    </row>
    <row r="1262" spans="1:4" x14ac:dyDescent="0.3">
      <c r="A1262">
        <v>1286</v>
      </c>
      <c r="B1262" s="13">
        <v>45995</v>
      </c>
      <c r="C1262" t="s">
        <v>4511</v>
      </c>
      <c r="D1262" t="s">
        <v>4516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4521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4522</v>
      </c>
    </row>
    <row r="1265" spans="1:4" x14ac:dyDescent="0.3">
      <c r="A1265">
        <v>1289</v>
      </c>
      <c r="B1265" s="13">
        <v>45996</v>
      </c>
      <c r="C1265" t="s">
        <v>4186</v>
      </c>
      <c r="D1265" t="s">
        <v>4523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4524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4525</v>
      </c>
    </row>
    <row r="1268" spans="1:4" x14ac:dyDescent="0.3">
      <c r="A1268">
        <v>1292</v>
      </c>
      <c r="B1268" s="13">
        <v>45999</v>
      </c>
      <c r="C1268" t="s">
        <v>3876</v>
      </c>
      <c r="D1268" t="s">
        <v>4529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4530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4531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4532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4533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4534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4539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4540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4541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4542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4543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4544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4545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4546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4552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4553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4554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4555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4556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4557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4562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4563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4565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4568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4576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4579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4582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4583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4584</v>
      </c>
    </row>
    <row r="1297" spans="1:4" x14ac:dyDescent="0.3">
      <c r="A1297">
        <v>1321</v>
      </c>
      <c r="B1297" s="13">
        <v>46006</v>
      </c>
      <c r="C1297" t="s">
        <v>4341</v>
      </c>
      <c r="D1297" t="s">
        <v>4639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4640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4641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4643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4651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4652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4653</v>
      </c>
    </row>
    <row r="1304" spans="1:4" x14ac:dyDescent="0.3">
      <c r="A1304">
        <v>1328</v>
      </c>
      <c r="B1304" s="13">
        <v>46007</v>
      </c>
      <c r="C1304" t="s">
        <v>3876</v>
      </c>
      <c r="D1304" t="s">
        <v>4654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4655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4656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4657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4658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4659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4660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4661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4666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4667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4671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4672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4673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4674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4675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4676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4677</v>
      </c>
    </row>
    <row r="1321" spans="1:4" x14ac:dyDescent="0.3">
      <c r="A1321">
        <v>1345</v>
      </c>
      <c r="B1321" s="13">
        <v>46009</v>
      </c>
      <c r="C1321" t="s">
        <v>4680</v>
      </c>
      <c r="D1321" t="s">
        <v>4683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4684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4685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4686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4687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4688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4699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4700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4701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4702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4705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85" sqref="I85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214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393500.60000000149</v>
      </c>
      <c r="I2" s="194" t="s">
        <v>4690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  <c r="I3" s="52" t="s">
        <v>4690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4548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3924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4345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3783</v>
      </c>
      <c r="F14" t="s">
        <v>3778</v>
      </c>
      <c r="G14" t="s">
        <v>3784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18538000.200000003</v>
      </c>
      <c r="I17" s="52" t="s">
        <v>4690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1870000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8773000</v>
      </c>
      <c r="I19" s="52" t="s">
        <v>4690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4345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4548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825000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120000</v>
      </c>
      <c r="I31" s="52" t="s">
        <v>4690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12360000</v>
      </c>
      <c r="I37" s="52" t="s">
        <v>4690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3792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1100000</v>
      </c>
      <c r="I39" s="52" t="s">
        <v>4690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3852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1100000</v>
      </c>
      <c r="I54" s="52" t="s">
        <v>4690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3862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4397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4422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4451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3777</v>
      </c>
      <c r="F73" t="s">
        <v>3778</v>
      </c>
      <c r="G73" t="s">
        <v>3779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3837</v>
      </c>
      <c r="H74" s="194">
        <f>SUMIF(주문_리스트!C:C,거래처!B74,주문_리스트!K:K)+SUMIF(주문_리스트!C:C,거래처!B74,주문_리스트!L:L)-1500000</f>
        <v>250000</v>
      </c>
      <c r="I74" s="52" t="s">
        <v>4690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4750000</v>
      </c>
      <c r="I76" s="52" t="s">
        <v>4690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4690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4345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6450000</v>
      </c>
      <c r="I79" s="52" t="s">
        <v>4690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9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9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9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9" hidden="1" x14ac:dyDescent="0.3">
      <c r="A84" s="47">
        <v>83</v>
      </c>
      <c r="B84" t="s">
        <v>1335</v>
      </c>
      <c r="C84" t="s">
        <v>1170</v>
      </c>
      <c r="E84" t="s">
        <v>3790</v>
      </c>
      <c r="F84" t="s">
        <v>3778</v>
      </c>
      <c r="G84" t="s">
        <v>3791</v>
      </c>
      <c r="H84" s="194">
        <f>SUMIF(주문_리스트!C:C,거래처!B84,주문_리스트!K:K)+SUMIF(주문_리스트!C:C,거래처!B84,주문_리스트!L:L)-1100000</f>
        <v>0</v>
      </c>
    </row>
    <row r="85" spans="1:9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9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9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9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2500000</v>
      </c>
      <c r="I88" s="52" t="s">
        <v>4690</v>
      </c>
    </row>
    <row r="89" spans="1:9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9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9" hidden="1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  <c r="I91" s="52" t="s">
        <v>2938</v>
      </c>
    </row>
    <row r="92" spans="1:9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  <c r="I92" s="52" t="s">
        <v>4690</v>
      </c>
    </row>
    <row r="93" spans="1:9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  <c r="I94" s="52" t="s">
        <v>4690</v>
      </c>
    </row>
    <row r="95" spans="1:9" hidden="1" x14ac:dyDescent="0.3">
      <c r="A95" s="47">
        <v>94</v>
      </c>
      <c r="B95" t="s">
        <v>1345</v>
      </c>
      <c r="C95" t="s">
        <v>1807</v>
      </c>
      <c r="E95" t="s">
        <v>3785</v>
      </c>
      <c r="F95" t="s">
        <v>3778</v>
      </c>
      <c r="G95" t="s">
        <v>3786</v>
      </c>
      <c r="H95" s="194">
        <f>SUMIF(주문_리스트!C:C,거래처!B95,주문_리스트!K:K)+SUMIF(주문_리스트!C:C,거래처!B95,주문_리스트!L:L)-715000</f>
        <v>0</v>
      </c>
    </row>
    <row r="96" spans="1:9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4690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1562000</v>
      </c>
      <c r="I97" s="52" t="s">
        <v>4690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4247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714999.69999999925</v>
      </c>
      <c r="I101" s="52" t="s">
        <v>4690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3925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3833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450000</v>
      </c>
      <c r="I107" s="52" t="s">
        <v>4690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4538</v>
      </c>
      <c r="H108" s="194">
        <f>SUMIF(주문_리스트!C:C,거래처!B108,주문_리스트!K:K)+SUMIF(주문_리스트!C:C,거래처!B108,주문_리스트!L:L)</f>
        <v>0</v>
      </c>
      <c r="I108" s="52" t="s">
        <v>4663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4690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9" hidden="1" x14ac:dyDescent="0.3">
      <c r="A115" s="47">
        <v>114</v>
      </c>
      <c r="B115" t="s">
        <v>4019</v>
      </c>
      <c r="C115" t="s">
        <v>4020</v>
      </c>
      <c r="E115" t="s">
        <v>4021</v>
      </c>
      <c r="F115" t="s">
        <v>4030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2700000</v>
      </c>
      <c r="I116" s="52" t="s">
        <v>4690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4265</v>
      </c>
      <c r="C119" t="s">
        <v>4266</v>
      </c>
      <c r="E119" t="s">
        <v>4267</v>
      </c>
      <c r="F119" t="s">
        <v>4268</v>
      </c>
      <c r="G119" t="s">
        <v>4269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4537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4343</v>
      </c>
      <c r="G129" t="s">
        <v>4344</v>
      </c>
      <c r="H129" s="194">
        <f>SUMIF(주문_리스트!C:C,거래처!B129,주문_리스트!K:K)+SUMIF(주문_리스트!C:C,거래처!B129,주문_리스트!L:L)</f>
        <v>0</v>
      </c>
      <c r="I129" s="52" t="s">
        <v>4345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4295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4644</v>
      </c>
      <c r="C140" t="s">
        <v>4645</v>
      </c>
      <c r="E140" t="s">
        <v>4646</v>
      </c>
      <c r="F140" t="s">
        <v>4647</v>
      </c>
      <c r="G140" t="s">
        <v>4648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9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9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9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2552</v>
      </c>
      <c r="C148" t="s">
        <v>2553</v>
      </c>
      <c r="E148" t="s">
        <v>3780</v>
      </c>
      <c r="F148" t="s">
        <v>3781</v>
      </c>
      <c r="G148" t="s">
        <v>3782</v>
      </c>
      <c r="H148" s="194">
        <f>SUMIF(주문_리스트!C:C,거래처!B148,주문_리스트!K:K)+SUMIF(주문_리스트!C:C,거래처!B148,주문_리스트!L:L)</f>
        <v>1100000</v>
      </c>
      <c r="I148" s="52" t="s">
        <v>4690</v>
      </c>
    </row>
    <row r="149" spans="1:9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9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9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9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9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9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1600000</v>
      </c>
      <c r="I155" s="52" t="s">
        <v>4690</v>
      </c>
    </row>
    <row r="156" spans="1:9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9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3746</v>
      </c>
    </row>
    <row r="158" spans="1:9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9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3748</v>
      </c>
      <c r="C183" t="s">
        <v>3749</v>
      </c>
      <c r="E183" t="s">
        <v>3750</v>
      </c>
      <c r="F183" t="s">
        <v>3751</v>
      </c>
      <c r="G183" t="s">
        <v>3752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3805</v>
      </c>
      <c r="C188" t="s">
        <v>3806</v>
      </c>
      <c r="E188" t="s">
        <v>3807</v>
      </c>
      <c r="F188" t="s">
        <v>1179</v>
      </c>
      <c r="G188" t="s">
        <v>3807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3870</v>
      </c>
      <c r="C189" t="s">
        <v>3871</v>
      </c>
      <c r="E189" t="s">
        <v>3872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3890</v>
      </c>
      <c r="C190" t="s">
        <v>3891</v>
      </c>
      <c r="E190" t="s">
        <v>3892</v>
      </c>
      <c r="H190" s="194">
        <f>SUMIF(주문_리스트!C:C,거래처!B190,주문_리스트!K:K)+SUMIF(주문_리스트!C:C,거래처!B190,주문_리스트!L:L)</f>
        <v>0</v>
      </c>
    </row>
    <row r="191" spans="1:9" hidden="1" x14ac:dyDescent="0.3">
      <c r="A191" s="47">
        <v>190</v>
      </c>
      <c r="B191" t="s">
        <v>3907</v>
      </c>
      <c r="C191" t="s">
        <v>3908</v>
      </c>
      <c r="E191" t="s">
        <v>3909</v>
      </c>
      <c r="F191" t="s">
        <v>976</v>
      </c>
      <c r="G191" t="s">
        <v>3910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3920</v>
      </c>
      <c r="C192" t="s">
        <v>3921</v>
      </c>
      <c r="E192" t="s">
        <v>3922</v>
      </c>
      <c r="F192" t="s">
        <v>963</v>
      </c>
      <c r="G192" t="s">
        <v>3923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3945</v>
      </c>
      <c r="C193" t="s">
        <v>3946</v>
      </c>
      <c r="E193" t="s">
        <v>3947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3977</v>
      </c>
      <c r="C194" t="s">
        <v>3978</v>
      </c>
      <c r="E194" t="s">
        <v>3979</v>
      </c>
      <c r="F194" t="s">
        <v>3980</v>
      </c>
      <c r="G194" t="s">
        <v>3981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4035</v>
      </c>
      <c r="C195" t="s">
        <v>4036</v>
      </c>
      <c r="E195" t="s">
        <v>4037</v>
      </c>
      <c r="F195" t="s">
        <v>963</v>
      </c>
      <c r="G195" t="s">
        <v>4038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4039</v>
      </c>
      <c r="C196" t="s">
        <v>4040</v>
      </c>
      <c r="E196" t="s">
        <v>4041</v>
      </c>
      <c r="F196" t="s">
        <v>1179</v>
      </c>
      <c r="G196" t="s">
        <v>4042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4064</v>
      </c>
      <c r="C197" t="s">
        <v>4065</v>
      </c>
      <c r="E197" t="s">
        <v>4066</v>
      </c>
      <c r="F197" t="s">
        <v>963</v>
      </c>
      <c r="G197" t="s">
        <v>4067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4083</v>
      </c>
      <c r="C198" t="s">
        <v>4084</v>
      </c>
      <c r="E198" t="s">
        <v>4085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4137</v>
      </c>
      <c r="C199" t="s">
        <v>4138</v>
      </c>
      <c r="E199" t="s">
        <v>4139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4186</v>
      </c>
      <c r="C200" t="s">
        <v>4187</v>
      </c>
      <c r="E200" t="s">
        <v>4188</v>
      </c>
      <c r="F200" t="s">
        <v>963</v>
      </c>
      <c r="G200" t="s">
        <v>4189</v>
      </c>
      <c r="H200" s="194">
        <f>SUMIF(주문_리스트!C:C,거래처!B200,주문_리스트!K:K)+SUMIF(주문_리스트!C:C,거래처!B200,주문_리스트!L:L)</f>
        <v>0</v>
      </c>
      <c r="I200" s="52" t="s">
        <v>4558</v>
      </c>
    </row>
    <row r="201" spans="1:9" hidden="1" x14ac:dyDescent="0.3">
      <c r="A201" s="47">
        <v>201</v>
      </c>
      <c r="B201" t="s">
        <v>4285</v>
      </c>
      <c r="C201" t="s">
        <v>4286</v>
      </c>
      <c r="E201" t="s">
        <v>4287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4345</v>
      </c>
    </row>
    <row r="202" spans="1:9" hidden="1" x14ac:dyDescent="0.3">
      <c r="A202" s="47">
        <v>202</v>
      </c>
      <c r="B202" t="s">
        <v>4347</v>
      </c>
      <c r="C202" t="s">
        <v>4348</v>
      </c>
      <c r="E202" t="s">
        <v>4349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4398</v>
      </c>
      <c r="C203" t="s">
        <v>4399</v>
      </c>
      <c r="E203" t="s">
        <v>4400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4402</v>
      </c>
      <c r="D204" t="s">
        <v>4403</v>
      </c>
      <c r="E204" t="s">
        <v>4404</v>
      </c>
      <c r="F204" t="s">
        <v>963</v>
      </c>
      <c r="G204" t="s">
        <v>4405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4423</v>
      </c>
      <c r="C205" t="s">
        <v>1039</v>
      </c>
      <c r="E205" t="s">
        <v>4424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4426</v>
      </c>
      <c r="C206" t="s">
        <v>4427</v>
      </c>
      <c r="E206" t="s">
        <v>4428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4430</v>
      </c>
      <c r="C207" t="s">
        <v>4431</v>
      </c>
      <c r="E207" t="s">
        <v>4432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4456</v>
      </c>
      <c r="C208" t="s">
        <v>4457</v>
      </c>
      <c r="E208" t="s">
        <v>4458</v>
      </c>
      <c r="F208" t="s">
        <v>4459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4479</v>
      </c>
      <c r="C209" t="s">
        <v>4480</v>
      </c>
      <c r="E209" t="s">
        <v>4481</v>
      </c>
      <c r="F209" t="s">
        <v>963</v>
      </c>
      <c r="G209" t="s">
        <v>4486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4487</v>
      </c>
      <c r="C210" t="s">
        <v>4488</v>
      </c>
      <c r="E210" t="s">
        <v>4489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4511</v>
      </c>
      <c r="C211" t="s">
        <v>4512</v>
      </c>
      <c r="E211" t="s">
        <v>4513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4680</v>
      </c>
      <c r="C212" t="s">
        <v>4681</v>
      </c>
      <c r="E212" t="s">
        <v>4682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0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274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-67</v>
      </c>
      <c r="I8"/>
    </row>
    <row r="9" spans="1:11" x14ac:dyDescent="0.3">
      <c r="A9">
        <v>8</v>
      </c>
      <c r="B9">
        <v>2</v>
      </c>
      <c r="C9" s="288" t="s">
        <v>3831</v>
      </c>
      <c r="D9" s="288" t="s">
        <v>1140</v>
      </c>
      <c r="E9" s="288" t="s">
        <v>3831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3970</v>
      </c>
      <c r="D15" s="288" t="s">
        <v>1648</v>
      </c>
      <c r="E15" s="288" t="s">
        <v>3970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-96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-137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-42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-42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-9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-45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4518</v>
      </c>
      <c r="D44" s="288" t="s">
        <v>4519</v>
      </c>
      <c r="E44" s="288" t="s">
        <v>4518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-36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-17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-42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-26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-62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-62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4454</v>
      </c>
      <c r="D85" s="288" t="s">
        <v>2728</v>
      </c>
      <c r="E85" s="288" t="s">
        <v>4454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-55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-56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-77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-137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-26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4131</v>
      </c>
      <c r="D120" s="288" t="s">
        <v>4132</v>
      </c>
      <c r="E120" s="288" t="s">
        <v>4131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4129</v>
      </c>
      <c r="D121" s="288" t="s">
        <v>4130</v>
      </c>
      <c r="E121" s="288" t="s">
        <v>4129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-26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-42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3832</v>
      </c>
      <c r="D139" s="288" t="s">
        <v>2676</v>
      </c>
      <c r="E139" s="288" t="s">
        <v>3832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B141">
        <v>4</v>
      </c>
      <c r="C141" s="288" t="s">
        <v>4665</v>
      </c>
      <c r="D141" s="288" t="s">
        <v>4664</v>
      </c>
      <c r="E141" s="288" t="s">
        <v>4665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3971</v>
      </c>
      <c r="D145" s="288" t="s">
        <v>2204</v>
      </c>
      <c r="E145" s="288" t="s">
        <v>3971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3753</v>
      </c>
      <c r="D148" s="288" t="s">
        <v>2674</v>
      </c>
      <c r="E148" s="288" t="s">
        <v>3753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-26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4068</v>
      </c>
      <c r="D162" s="288" t="s">
        <v>2265</v>
      </c>
      <c r="E162" s="288" t="s">
        <v>4068</v>
      </c>
      <c r="F162" s="52">
        <v>80000</v>
      </c>
      <c r="G162" s="52">
        <v>45000</v>
      </c>
      <c r="H162">
        <v>-1</v>
      </c>
      <c r="I162" s="52" t="s">
        <v>4069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-26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-18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-26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-9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4033</v>
      </c>
      <c r="D201" s="288" t="s">
        <v>4034</v>
      </c>
      <c r="E201" s="288" t="s">
        <v>4033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-26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-9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4498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4497</v>
      </c>
      <c r="D229" s="288" t="s">
        <v>4499</v>
      </c>
      <c r="E229" s="288" t="s">
        <v>4497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-8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-8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3812</v>
      </c>
      <c r="D236" s="288" t="s">
        <v>3813</v>
      </c>
      <c r="E236" s="288" t="s">
        <v>3812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3824</v>
      </c>
      <c r="D237" s="288" t="s">
        <v>3824</v>
      </c>
      <c r="E237" s="288" t="s">
        <v>3825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3838</v>
      </c>
      <c r="E238" s="288" t="s">
        <v>3839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3863</v>
      </c>
      <c r="D239" s="288" t="s">
        <v>3864</v>
      </c>
      <c r="E239" s="288" t="s">
        <v>3863</v>
      </c>
    </row>
    <row r="240" spans="1:8" x14ac:dyDescent="0.3">
      <c r="A240">
        <v>243</v>
      </c>
      <c r="B240">
        <v>4</v>
      </c>
      <c r="C240" s="288" t="s">
        <v>3900</v>
      </c>
      <c r="D240" s="288" t="s">
        <v>3901</v>
      </c>
      <c r="E240" s="288" t="s">
        <v>3900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3932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3937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3939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3953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3963</v>
      </c>
      <c r="D245" s="288" t="s">
        <v>3964</v>
      </c>
      <c r="E245" s="288" t="s">
        <v>3963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3986</v>
      </c>
      <c r="D246" s="288" t="s">
        <v>2910</v>
      </c>
      <c r="E246" s="288" t="s">
        <v>3986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3989</v>
      </c>
      <c r="D247" s="288" t="s">
        <v>3990</v>
      </c>
      <c r="E247" s="288" t="s">
        <v>3989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4009</v>
      </c>
      <c r="D248" s="288" t="s">
        <v>4010</v>
      </c>
      <c r="E248" s="288" t="s">
        <v>4009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4027</v>
      </c>
      <c r="D249" s="288" t="s">
        <v>4028</v>
      </c>
      <c r="E249" s="288" t="s">
        <v>4027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4088</v>
      </c>
      <c r="D251" s="288" t="s">
        <v>2910</v>
      </c>
      <c r="E251" s="288" t="s">
        <v>4088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4099</v>
      </c>
      <c r="D252" s="288" t="s">
        <v>4100</v>
      </c>
      <c r="E252" s="288" t="s">
        <v>4099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4155</v>
      </c>
      <c r="D253" s="288" t="s">
        <v>2375</v>
      </c>
      <c r="E253" s="288" t="s">
        <v>4155</v>
      </c>
      <c r="I253" s="52" t="s">
        <v>4156</v>
      </c>
    </row>
    <row r="254" spans="1:9" x14ac:dyDescent="0.3">
      <c r="A254">
        <v>257</v>
      </c>
      <c r="B254">
        <v>3</v>
      </c>
      <c r="C254" s="288" t="s">
        <v>4175</v>
      </c>
      <c r="D254" s="288" t="s">
        <v>3115</v>
      </c>
      <c r="E254" s="288" t="s">
        <v>4175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4239</v>
      </c>
      <c r="D255" s="288" t="s">
        <v>4240</v>
      </c>
      <c r="E255" s="288" t="s">
        <v>4239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4254</v>
      </c>
      <c r="D256" s="288" t="s">
        <v>1203</v>
      </c>
      <c r="E256" s="288" t="s">
        <v>4254</v>
      </c>
      <c r="F256" s="52">
        <v>1200000</v>
      </c>
    </row>
    <row r="257" spans="1:9" x14ac:dyDescent="0.3">
      <c r="A257">
        <v>260</v>
      </c>
      <c r="D257" s="288" t="s">
        <v>4292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4388</v>
      </c>
      <c r="D258" s="288" t="s">
        <v>4389</v>
      </c>
      <c r="E258" s="288" t="s">
        <v>4388</v>
      </c>
    </row>
    <row r="259" spans="1:9" x14ac:dyDescent="0.3">
      <c r="A259">
        <v>262</v>
      </c>
      <c r="B259">
        <v>3</v>
      </c>
      <c r="C259" s="288" t="s">
        <v>4452</v>
      </c>
      <c r="D259" s="288" t="s">
        <v>4453</v>
      </c>
      <c r="E259" s="288" t="s">
        <v>4452</v>
      </c>
    </row>
    <row r="260" spans="1:9" x14ac:dyDescent="0.3">
      <c r="A260">
        <v>263</v>
      </c>
      <c r="B260">
        <v>1</v>
      </c>
      <c r="C260" s="288" t="s">
        <v>4526</v>
      </c>
      <c r="D260" s="288" t="s">
        <v>1201</v>
      </c>
      <c r="E260" s="288" t="s">
        <v>4526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4527</v>
      </c>
      <c r="D261" s="288" t="s">
        <v>4528</v>
      </c>
      <c r="E261" s="288" t="s">
        <v>4527</v>
      </c>
    </row>
    <row r="262" spans="1:9" x14ac:dyDescent="0.3">
      <c r="A262">
        <v>265</v>
      </c>
      <c r="B262">
        <v>2</v>
      </c>
      <c r="D262" s="288" t="s">
        <v>4550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4560</v>
      </c>
      <c r="D263" s="288" t="s">
        <v>4561</v>
      </c>
      <c r="E263" s="288" t="s">
        <v>4560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4577</v>
      </c>
      <c r="D264" s="288" t="s">
        <v>4578</v>
      </c>
      <c r="E264" s="288" t="s">
        <v>4577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4580</v>
      </c>
      <c r="D265" s="288" t="s">
        <v>4581</v>
      </c>
      <c r="E265" s="288" t="s">
        <v>4580</v>
      </c>
      <c r="F265" s="52">
        <v>650000</v>
      </c>
    </row>
    <row r="266" spans="1:9" x14ac:dyDescent="0.3">
      <c r="A266">
        <v>269</v>
      </c>
      <c r="D266" s="288" t="s">
        <v>4642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4668</v>
      </c>
      <c r="D267" s="288" t="s">
        <v>4669</v>
      </c>
      <c r="E267" s="288" t="s">
        <v>4668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3839</v>
      </c>
      <c r="D268" s="288" t="s">
        <v>4670</v>
      </c>
      <c r="E268" s="288" t="s">
        <v>3839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4694</v>
      </c>
      <c r="D270" s="288" t="s">
        <v>3888</v>
      </c>
      <c r="E270" s="288" t="s">
        <v>4694</v>
      </c>
      <c r="F270" s="52">
        <v>70000</v>
      </c>
      <c r="G270" s="52">
        <v>40000</v>
      </c>
      <c r="I270" s="52" t="s">
        <v>4695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4026</v>
      </c>
    </row>
    <row r="16" spans="1:3" x14ac:dyDescent="0.3">
      <c r="A16">
        <v>17</v>
      </c>
      <c r="B16" t="s">
        <v>4559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4490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4491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4492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4616</v>
      </c>
      <c r="C1" s="307" t="s">
        <v>4589</v>
      </c>
      <c r="D1" s="309"/>
    </row>
    <row r="2" spans="1:4" ht="17.25" x14ac:dyDescent="0.3">
      <c r="A2" s="309"/>
      <c r="B2" s="307" t="s">
        <v>4617</v>
      </c>
      <c r="C2" s="307" t="s">
        <v>4588</v>
      </c>
      <c r="D2" s="309"/>
    </row>
    <row r="3" spans="1:4" ht="17.25" x14ac:dyDescent="0.3">
      <c r="A3" s="309"/>
      <c r="B3" s="307" t="s">
        <v>4618</v>
      </c>
      <c r="C3" s="307" t="s">
        <v>4590</v>
      </c>
      <c r="D3" s="309"/>
    </row>
    <row r="4" spans="1:4" ht="17.25" x14ac:dyDescent="0.3">
      <c r="A4" s="309"/>
      <c r="B4" s="307" t="s">
        <v>4619</v>
      </c>
      <c r="C4" s="307" t="s">
        <v>4591</v>
      </c>
      <c r="D4" s="309"/>
    </row>
    <row r="5" spans="1:4" ht="17.25" x14ac:dyDescent="0.3">
      <c r="A5" s="309"/>
      <c r="B5" s="307" t="s">
        <v>4620</v>
      </c>
      <c r="C5" s="307" t="s">
        <v>4592</v>
      </c>
      <c r="D5" s="309"/>
    </row>
    <row r="6" spans="1:4" ht="17.25" x14ac:dyDescent="0.3">
      <c r="A6" s="309"/>
      <c r="B6" s="307" t="s">
        <v>4621</v>
      </c>
      <c r="C6" s="307" t="s">
        <v>4593</v>
      </c>
      <c r="D6" s="309"/>
    </row>
    <row r="7" spans="1:4" ht="17.25" x14ac:dyDescent="0.3">
      <c r="A7" s="309"/>
      <c r="B7" s="307" t="s">
        <v>4622</v>
      </c>
      <c r="C7" s="307" t="s">
        <v>4594</v>
      </c>
      <c r="D7" s="309"/>
    </row>
    <row r="8" spans="1:4" ht="17.25" x14ac:dyDescent="0.3">
      <c r="A8" s="309"/>
      <c r="B8" s="307" t="s">
        <v>4623</v>
      </c>
      <c r="C8" s="307" t="s">
        <v>4595</v>
      </c>
      <c r="D8" s="309"/>
    </row>
    <row r="9" spans="1:4" ht="17.25" x14ac:dyDescent="0.3">
      <c r="A9" s="309"/>
      <c r="B9" s="307" t="s">
        <v>4624</v>
      </c>
      <c r="C9" s="307" t="s">
        <v>4596</v>
      </c>
      <c r="D9" s="309"/>
    </row>
    <row r="10" spans="1:4" ht="17.25" x14ac:dyDescent="0.3">
      <c r="A10" s="309"/>
      <c r="B10" s="307" t="s">
        <v>4619</v>
      </c>
      <c r="C10" s="307" t="s">
        <v>4597</v>
      </c>
      <c r="D10" s="309"/>
    </row>
    <row r="11" spans="1:4" ht="17.25" x14ac:dyDescent="0.3">
      <c r="A11" s="309"/>
      <c r="B11" s="307" t="s">
        <v>4625</v>
      </c>
      <c r="C11" s="307" t="s">
        <v>4598</v>
      </c>
      <c r="D11" s="309"/>
    </row>
    <row r="12" spans="1:4" ht="17.25" x14ac:dyDescent="0.3">
      <c r="A12" s="309"/>
      <c r="B12" s="307" t="s">
        <v>4626</v>
      </c>
      <c r="C12" s="307" t="s">
        <v>4599</v>
      </c>
      <c r="D12" s="309"/>
    </row>
    <row r="13" spans="1:4" ht="17.25" x14ac:dyDescent="0.3">
      <c r="A13" s="309"/>
      <c r="B13" s="307" t="s">
        <v>4627</v>
      </c>
      <c r="C13" s="307" t="s">
        <v>4600</v>
      </c>
      <c r="D13" s="309"/>
    </row>
    <row r="14" spans="1:4" ht="17.25" x14ac:dyDescent="0.3">
      <c r="A14" s="309"/>
      <c r="B14" s="307" t="s">
        <v>4628</v>
      </c>
      <c r="C14" s="307" t="s">
        <v>4601</v>
      </c>
      <c r="D14" s="309"/>
    </row>
    <row r="15" spans="1:4" ht="17.25" x14ac:dyDescent="0.3">
      <c r="A15" s="309"/>
      <c r="B15" s="307" t="s">
        <v>4629</v>
      </c>
      <c r="C15" s="307" t="s">
        <v>4602</v>
      </c>
      <c r="D15" s="309"/>
    </row>
    <row r="16" spans="1:4" ht="17.25" x14ac:dyDescent="0.3">
      <c r="A16" s="309"/>
      <c r="B16" s="307" t="s">
        <v>4630</v>
      </c>
      <c r="C16" s="307" t="s">
        <v>4603</v>
      </c>
      <c r="D16" s="309"/>
    </row>
    <row r="17" spans="1:4" ht="17.25" x14ac:dyDescent="0.3">
      <c r="A17" s="309"/>
      <c r="B17" s="307" t="s">
        <v>4631</v>
      </c>
      <c r="C17" s="307" t="s">
        <v>4604</v>
      </c>
      <c r="D17" s="309"/>
    </row>
    <row r="18" spans="1:4" ht="17.25" x14ac:dyDescent="0.3">
      <c r="A18" s="309"/>
      <c r="B18" s="307" t="s">
        <v>4632</v>
      </c>
      <c r="C18" s="307" t="s">
        <v>4605</v>
      </c>
      <c r="D18" s="309"/>
    </row>
    <row r="19" spans="1:4" ht="17.25" x14ac:dyDescent="0.3">
      <c r="A19" s="309"/>
      <c r="B19" s="307" t="s">
        <v>4633</v>
      </c>
      <c r="C19" s="307" t="s">
        <v>4606</v>
      </c>
      <c r="D19" s="309"/>
    </row>
    <row r="20" spans="1:4" ht="17.25" x14ac:dyDescent="0.3">
      <c r="A20" s="309"/>
      <c r="B20" s="307" t="s">
        <v>4634</v>
      </c>
      <c r="C20" s="307" t="s">
        <v>4607</v>
      </c>
      <c r="D20" s="309"/>
    </row>
    <row r="21" spans="1:4" ht="17.25" x14ac:dyDescent="0.3">
      <c r="A21" s="309"/>
      <c r="B21" s="307" t="s">
        <v>4635</v>
      </c>
      <c r="C21" s="307" t="s">
        <v>4608</v>
      </c>
      <c r="D21" s="309"/>
    </row>
    <row r="22" spans="1:4" ht="17.25" x14ac:dyDescent="0.3">
      <c r="A22" s="309"/>
      <c r="B22" s="307" t="s">
        <v>4636</v>
      </c>
      <c r="C22" s="307" t="s">
        <v>4609</v>
      </c>
      <c r="D22" s="309"/>
    </row>
    <row r="23" spans="1:4" ht="17.25" x14ac:dyDescent="0.3">
      <c r="A23" s="309"/>
      <c r="B23" s="307" t="s">
        <v>4637</v>
      </c>
      <c r="C23" s="307" t="s">
        <v>4610</v>
      </c>
      <c r="D23" s="309"/>
    </row>
    <row r="24" spans="1:4" ht="17.25" x14ac:dyDescent="0.3">
      <c r="A24" s="309"/>
      <c r="B24" s="307" t="s">
        <v>4638</v>
      </c>
      <c r="C24" s="307" t="s">
        <v>4611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4612</v>
      </c>
      <c r="D26" s="309"/>
    </row>
    <row r="27" spans="1:4" ht="17.25" x14ac:dyDescent="0.3">
      <c r="A27" s="309"/>
      <c r="B27" s="307"/>
      <c r="C27" s="307" t="s">
        <v>4613</v>
      </c>
      <c r="D27" s="309"/>
    </row>
    <row r="28" spans="1:4" ht="17.25" x14ac:dyDescent="0.3">
      <c r="A28" s="309"/>
      <c r="B28" s="307"/>
      <c r="C28" s="307" t="s">
        <v>4614</v>
      </c>
      <c r="D28" s="309"/>
    </row>
    <row r="29" spans="1:4" ht="17.25" x14ac:dyDescent="0.3">
      <c r="A29" s="309"/>
      <c r="B29" s="307"/>
      <c r="C29" s="307" t="s">
        <v>4615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2025-12-19T08:54:36Z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