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D024F46-631E-48B2-BF72-F3CF4801AB07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주문_리스트!$A$1:$K$2516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<sst xmlns="http://schemas.openxmlformats.org/spreadsheetml/2006/main" count="14128" uniqueCount="4729">
  <si>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</si>
  <si>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</si>
  <si>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</si>
  <si>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</si>
  <si>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</si>
  <si>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</si>
  <si>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</si>
  <si>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</si>
  <si>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</si>
  <si>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</si>
  <si>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</si>
  <si>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</si>
  <si>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</si>
  <si>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</si>
  <si>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</si>
  <si>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</si>
  <si>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</si>
  <si>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</si>
  <si>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</si>
  <si>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</si>
  <si>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</si>
  <si>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</si>
  <si>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</si>
  <si>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</si>
  <si>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</si>
  <si>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</si>
  <si>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</si>
  <si>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</si>
  <si>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</si>
  <si>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</si>
  <si>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</si>
  <si>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</si>
  <si>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</si>
  <si>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</si>
  <si>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</si>
  <si>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</si>
  <si>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</si>
  <si>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</si>
  <si>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</si>
  <si>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</si>
  <si>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</si>
  <si>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</si>
  <si>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</si>
  <si>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</si>
  <si>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</si>
  <si>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</si>
  <si>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</si>
  <si>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</si>
  <si>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</si>
  <si>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</si>
  <si>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</si>
  <si>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</si>
  <si>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</si>
  <si>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</si>
  <si>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</si>
  <si>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</si>
  <si>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</si>
  <si>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</si>
  <si>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</si>
  <si>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</si>
  <si>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</si>
  <si>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</si>
  <si>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</si>
  <si>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</si>
  <si>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</si>
  <si>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</si>
  <si>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</si>
  <si>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</si>
  <si>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</si>
  <si>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</si>
  <si>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</si>
  <si>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</si>
  <si>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</si>
  <si>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</si>
  <si>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</si>
  <si>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</si>
  <si>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</si>
  <si>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</si>
  <si>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</si>
  <si>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</si>
  <si>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</si>
  <si>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</si>
  <si>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</si>
  <si>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</si>
  <si>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</si>
  <si>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</si>
  <si>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</si>
  <si>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</si>
  <si>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</si>
  <si>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</si>
  <si>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</si>
  <si>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</si>
  <si>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</si>
  <si>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</si>
  <si>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</si>
  <si>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</si>
  <si>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</si>
  <si>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</si>
  <si>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</si>
  <si>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</si>
  <si>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</si>
  <si>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</si>
  <si>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</si>
  <si>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</si>
  <si>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</si>
  <si>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</si>
  <si>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</si>
  <si>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</si>
  <si>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</si>
  <si>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</si>
  <si>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</si>
  <si>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</si>
  <si>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</si>
  <si>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</si>
  <si>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</si>
  <si>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</si>
  <si>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</si>
  <si>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</si>
  <si>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</si>
  <si>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</si>
  <si>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</si>
  <si>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</si>
  <si>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</si>
  <si>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</si>
  <si>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</si>
  <si>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</si>
  <si>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</si>
  <si>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</si>
  <si>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</si>
  <si>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</si>
  <si>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</si>
  <si>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</si>
  <si>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</si>
  <si>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</si>
  <si>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</si>
  <si>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</si>
  <si>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</si>
  <si>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</si>
  <si>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</si>
  <si>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</si>
  <si>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</si>
  <si>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</si>
  <si>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</si>
  <si>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</si>
  <si>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</si>
  <si>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</si>
  <si>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</si>
  <si>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</si>
  <si>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</si>
  <si>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</si>
  <si>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</si>
  <si>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</si>
  <si>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</si>
  <si>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</si>
  <si>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</si>
  <si>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</si>
  <si>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</si>
  <si>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</si>
  <si>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</si>
  <si>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</si>
  <si>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</si>
  <si>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</si>
  <si>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</si>
  <si>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</si>
  <si>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</si>
  <si>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</si>
  <si>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</si>
  <si>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</si>
  <si>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</si>
  <si>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</si>
  <si>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</si>
  <si>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</si>
  <si>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</si>
  <si>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</si>
  <si>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</si>
  <si>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</si>
  <si>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</si>
  <si>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</si>
  <si>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</si>
  <si>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</si>
  <si>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</si>
  <si>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</si>
  <si>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</si>
  <si>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</si>
  <si>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</si>
  <si>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</si>
  <si>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</si>
  <si>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</si>
  <si>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</si>
  <si>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</si>
  <si>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</si>
  <si>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</si>
  <si>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</si>
  <si>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</si>
  <si>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</si>
  <si>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</si>
  <si>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</si>
  <si>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</si>
  <si>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</si>
  <si>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</si>
  <si>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</si>
  <si>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</si>
  <si>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</si>
  <si>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</si>
  <si>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</si>
  <si>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</si>
  <si>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</si>
  <si>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</si>
  <si>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</si>
  <si>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</si>
  <si>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</si>
  <si>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</si>
  <si>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</si>
  <si>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</si>
  <si>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</si>
  <si>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</si>
  <si>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</si>
  <si>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</si>
  <si>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</si>
  <si>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</si>
  <si>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</si>
  <si>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</si>
  <si>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</si>
  <si>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</si>
  <si>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</si>
  <si>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</si>
  <si>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</si>
  <si>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</si>
  <si>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</si>
  <si>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</si>
  <si>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</si>
  <si>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</si>
  <si>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</si>
  <si>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</si>
  <si>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</si>
  <si>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</si>
  <si>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</si>
  <si>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</si>
  <si>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</si>
  <si>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</si>
  <si>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</si>
  <si>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</si>
  <si>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</si>
  <si>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</si>
  <si>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</si>
  <si>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</si>
  <si>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</si>
  <si>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</si>
  <si>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</si>
  <si>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</si>
  <si>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</si>
  <si>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</si>
  <si>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</si>
  <si>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</si>
  <si>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</si>
  <si>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</si>
  <si>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</si>
  <si>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</si>
  <si>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</si>
  <si>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</si>
  <si>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</si>
  <si>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</si>
  <si>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</si>
  <si>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</si>
  <si>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</si>
  <si>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</si>
  <si>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</si>
  <si>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</si>
  <si>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</si>
  <si>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</si>
  <si>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</si>
  <si>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</si>
  <si>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</si>
  <si>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</si>
  <si>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</si>
  <si>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</si>
  <si>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</si>
  <si>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</si>
  <si>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</si>
  <si>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</si>
  <si>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</si>
  <si>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</si>
  <si>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</si>
  <si>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</si>
  <si>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</si>
  <si>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</si>
  <si>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</si>
  <si>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</si>
  <si>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</si>
  <si>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</si>
  <si>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</si>
  <si>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</si>
  <si>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</si>
  <si>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</si>
  <si>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</si>
  <si>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</si>
  <si>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</si>
  <si>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</si>
  <si>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</si>
  <si>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</si>
  <si>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</si>
  <si>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</si>
  <si>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</si>
  <si>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</si>
  <si>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</si>
  <si>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</si>
  <si>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</si>
  <si>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</si>
  <si>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</si>
  <si>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</si>
  <si>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</si>
  <si>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</si>
  <si>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</si>
  <si>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</si>
  <si>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</si>
  <si>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</si>
  <si>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</si>
  <si>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</si>
  <si>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</si>
  <si>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</si>
  <si>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</si>
  <si>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</si>
  <si>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</si>
  <si>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</si>
  <si>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</si>
  <si>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</si>
  <si>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</si>
  <si>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</si>
  <si>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</si>
  <si>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</si>
  <si>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</si>
  <si>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</si>
  <si>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</si>
  <si>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</si>
  <si>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</si>
  <si>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</si>
  <si>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</si>
  <si>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</si>
  <si>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</si>
  <si>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</si>
  <si>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</si>
  <si>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</si>
  <si>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</si>
  <si>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</si>
  <si>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</si>
  <si>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</si>
  <si>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</si>
  <si>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</si>
  <si>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</si>
  <si>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</si>
  <si>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</si>
  <si>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</si>
  <si>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</si>
  <si>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</si>
  <si>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</si>
  <si>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</si>
  <si>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</si>
  <si>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</si>
  <si>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</si>
  <si>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</si>
  <si>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</si>
  <si>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</si>
  <si>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</si>
  <si>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</si>
  <si>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</si>
  <si>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</si>
  <si>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</si>
  <si>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</si>
  <si>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</si>
  <si>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</si>
  <si>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</si>
  <si>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</si>
  <si>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</si>
  <si>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</si>
  <si>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</si>
  <si>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</si>
  <si>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</si>
  <si>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</si>
  <si>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</si>
  <si>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</si>
  <si>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</si>
  <si>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</si>
  <si>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</si>
  <si>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</si>
  <si>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</si>
  <si>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</si>
  <si>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</si>
  <si>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</si>
  <si>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</si>
  <si>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</si>
  <si>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</si>
  <si>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</si>
  <si>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</si>
  <si>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</si>
  <si>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</si>
  <si>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</si>
  <si>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</si>
  <si>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</si>
  <si>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</si>
  <si>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</si>
  <si>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</si>
  <si>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</si>
  <si>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</si>
  <si>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</si>
  <si>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</si>
  <si>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</si>
  <si>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</si>
  <si>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</si>
  <si>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</si>
  <si>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</si>
  <si>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</si>
  <si>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</si>
  <si>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</si>
  <si>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</si>
  <si>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</si>
  <si>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</si>
  <si>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</si>
  <si>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</si>
  <si>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</si>
  <si>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</si>
  <si>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</si>
  <si>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</si>
  <si>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</si>
  <si>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</si>
  <si>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</si>
  <si>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</si>
  <si>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</si>
  <si>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</si>
  <si>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</si>
  <si>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</si>
  <si>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</si>
  <si>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</si>
  <si>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</si>
  <si>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</si>
  <si>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</si>
  <si>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</si>
  <si>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</si>
  <si>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</si>
  <si>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</si>
  <si>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</si>
  <si>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</si>
  <si>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</si>
  <si>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</si>
  <si>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</si>
  <si>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</si>
  <si>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</si>
  <si>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</si>
  <si>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</si>
  <si>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</si>
  <si>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</si>
  <si>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</si>
  <si>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</si>
  <si>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</si>
  <si>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</si>
  <si>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</si>
  <si>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</si>
  <si>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</si>
  <si>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</si>
  <si>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</si>
  <si>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</si>
  <si>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</si>
  <si>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</si>
  <si>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</si>
  <si>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</si>
  <si>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</si>
  <si>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</si>
  <si>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</si>
  <si>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</si>
  <si>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</si>
  <si>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</si>
  <si>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</si>
  <si>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</si>
  <si>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</si>
  <si>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</si>
  <si>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</si>
  <si>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</si>
  <si>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</si>
  <si>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</si>
  <si>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</si>
  <si>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</si>
  <si>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</si>
  <si>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</si>
  <si>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</si>
  <si>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</si>
  <si>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</si>
  <si>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</si>
  <si>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</si>
  <si>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</si>
  <si>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</si>
  <si>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</si>
  <si>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</si>
  <si>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</si>
  <si>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</si>
  <si>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</si>
  <si>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</si>
  <si>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</si>
  <si>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</si>
  <si>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</si>
  <si>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</si>
  <si>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</si>
  <si>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</si>
  <si>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</si>
  <si>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</si>
  <si>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</si>
  <si>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</si>
  <si>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</si>
  <si>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</si>
  <si>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</si>
  <si>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</si>
  <si>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</si>
  <si>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</si>
  <si>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</si>
  <si>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</si>
  <si>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</si>
  <si>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</si>
  <si>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</si>
  <si>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</si>
  <si>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</si>
  <si>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</si>
  <si>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</si>
  <si>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</si>
  <si>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</si>
  <si>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</si>
  <si>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</si>
  <si>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</si>
  <si>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</si>
  <si>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</si>
  <si>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</si>
  <si>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</si>
  <si>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</si>
  <si>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</si>
  <si>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</si>
  <si>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</si>
  <si>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</si>
  <si>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</si>
  <si>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</si>
  <si>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</si>
  <si>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</si>
  <si>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</si>
  <si>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</si>
  <si>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</si>
  <si>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</si>
  <si>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</si>
  <si>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</si>
  <si>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</si>
  <si>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</si>
  <si>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</si>
  <si>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</si>
  <si>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</si>
  <si>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</si>
  <si>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</si>
  <si>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</si>
  <si>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</si>
  <si>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</si>
  <si>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</si>
  <si>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</si>
  <si>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</si>
  <si>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</si>
  <si>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</si>
  <si>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</si>
  <si>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</si>
  <si>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</si>
  <si>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</si>
  <si>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</si>
  <si>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</si>
  <si>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</si>
  <si>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</si>
  <si>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</si>
  <si>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</si>
  <si>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</si>
  <si>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</si>
  <si>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</si>
  <si>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</si>
  <si>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</si>
  <si>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</si>
  <si>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</si>
  <si>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</si>
  <si>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</si>
  <si>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</si>
  <si>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</si>
  <si>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</si>
  <si>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</si>
  <si>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</si>
  <si>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</si>
  <si>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</si>
  <si>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</si>
  <si>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</si>
  <si>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</si>
  <si>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</si>
  <si>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</si>
  <si>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</si>
  <si>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</si>
  <si>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</si>
  <si>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</si>
  <si>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</si>
  <si>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</si>
  <si>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</si>
  <si>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</si>
  <si>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</si>
  <si>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</si>
  <si>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</si>
  <si>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</si>
  <si>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</si>
  <si>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</si>
  <si>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</si>
  <si>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</si>
  <si>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</si>
  <si>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</si>
  <si>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</si>
  <si>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</si>
  <si>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</si>
  <si>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</si>
  <si>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</si>
  <si>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</si>
  <si>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</si>
  <si>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</si>
  <si>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</si>
  <si>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</si>
  <si>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</si>
  <si>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</si>
  <si>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</si>
  <si>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</si>
  <si>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</si>
  <si>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</si>
  <si>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</si>
  <si>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</si>
  <si>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</si>
  <si>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</si>
  <si>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</si>
  <si>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</si>
  <si>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</si>
  <si>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</si>
  <si>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</si>
  <si>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</si>
  <si>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</si>
  <si>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</si>
  <si>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</si>
  <si>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</si>
  <si>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</si>
  <si>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</si>
  <si>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</si>
  <si>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</si>
  <si>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</si>
  <si>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</si>
  <si>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</si>
  <si>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</si>
  <si>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</si>
  <si>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</si>
  <si>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</si>
  <si>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</si>
  <si>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</si>
  <si>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</si>
  <si>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</si>
  <si>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</si>
  <si>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</si>
  <si>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</si>
  <si>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</si>
  <si>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</si>
  <si>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</si>
  <si>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</si>
  <si>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</si>
  <si>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</si>
  <si>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</si>
  <si>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</si>
  <si>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</si>
  <si>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</si>
  <si>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</si>
  <si>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</si>
  <si>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</si>
  <si>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</si>
  <si>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</si>
  <si>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</si>
  <si>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</si>
  <si>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</si>
  <si>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</si>
  <si>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</si>
  <si>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</si>
  <si>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</si>
  <si>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</si>
  <si>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</si>
  <si>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</si>
  <si>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</si>
  <si>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</si>
  <si>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</si>
  <si>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</si>
  <si>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</si>
  <si>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</si>
  <si>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</si>
  <si>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</si>
  <si>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</si>
  <si>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</si>
  <si>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</si>
  <si>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</si>
  <si>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</si>
  <si>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</si>
  <si>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</si>
  <si>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</si>
  <si>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</si>
  <si>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</si>
  <si>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</si>
  <si>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</si>
  <si>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</si>
  <si>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</si>
  <si>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</si>
  <si>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</si>
  <si>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</si>
  <si>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</si>
  <si>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</si>
  <si>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</si>
  <si>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</si>
  <si>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</si>
  <si>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</si>
  <si>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</si>
  <si>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</si>
  <si>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</si>
  <si>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</si>
  <si>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</si>
  <si>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</si>
  <si>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</si>
  <si>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</si>
  <si>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</si>
  <si>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</si>
  <si>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</si>
  <si>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</si>
  <si>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</si>
  <si>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</si>
  <si>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</si>
  <si>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</si>
  <si>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</si>
  <si>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</si>
  <si>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</si>
  <si>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</si>
  <si>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</si>
  <si>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</si>
  <si>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</si>
  <si>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</si>
  <si>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</si>
  <si>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</si>
  <si>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</si>
  <si>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</si>
  <si>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</si>
  <si>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</si>
  <si>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</si>
  <si>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</si>
  <si>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</si>
  <si>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</si>
  <si>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</si>
  <si>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</si>
  <si>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</si>
  <si>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</si>
  <si>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</si>
  <si>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</si>
  <si>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</si>
  <si>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</si>
  <si>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</si>
  <si>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</si>
  <si>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</si>
  <si>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</si>
  <si>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</si>
  <si>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</si>
  <si>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</si>
  <si>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</si>
  <si>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</si>
  <si>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</si>
  <si>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</si>
  <si>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</si>
  <si>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</si>
  <si>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</si>
  <si>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</si>
  <si>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</si>
  <si>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</si>
  <si>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</si>
  <si>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</si>
  <si>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</si>
  <si>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</si>
  <si>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</si>
  <si>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</si>
  <si>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</si>
  <si>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</si>
  <si>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</si>
  <si>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</si>
  <si>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</si>
  <si>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</si>
  <si>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</si>
  <si>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</si>
  <si>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</si>
  <si>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</si>
  <si>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</si>
  <si>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</si>
  <si>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</si>
  <si>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</si>
  <si>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</si>
  <si>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</si>
  <si>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</si>
  <si>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</si>
  <si>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</si>
  <si>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</si>
  <si>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</si>
  <si>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</si>
  <si>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</si>
  <si>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</si>
  <si>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</si>
  <si>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</si>
  <si>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</si>
  <si>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</si>
  <si>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</si>
  <si>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</si>
  <si>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</si>
  <si>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</si>
  <si>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</si>
  <si>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</si>
  <si>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</si>
  <si>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</si>
  <si>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</si>
  <si>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</si>
  <si>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</si>
  <si>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</si>
  <si>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</si>
  <si>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</si>
  <si>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</si>
  <si>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</si>
  <si>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</si>
  <si>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</si>
  <si>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</si>
  <si>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</si>
  <si>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</si>
  <si>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</si>
  <si>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</si>
  <si>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</si>
  <si>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</si>
  <si>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</si>
  <si>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</si>
  <si>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</si>
  <si>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</si>
  <si>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</si>
  <si>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</si>
  <si>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</si>
  <si>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</si>
  <si>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</si>
  <si>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</si>
  <si>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</si>
  <si>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</si>
  <si>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</si>
  <si>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</si>
  <si>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</si>
  <si>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</si>
  <si>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</si>
  <si>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</si>
  <si>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</si>
  <si>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</si>
  <si>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</si>
  <si>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</si>
  <si>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</si>
  <si>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</si>
  <si>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</si>
  <si>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</si>
  <si>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</si>
  <si>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</si>
  <si>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</si>
  <si>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</si>
  <si>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</si>
  <si>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</si>
  <si>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</si>
  <si>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</si>
  <si>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</si>
  <si>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</si>
  <si>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</si>
  <si>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</si>
  <si>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</si>
  <si>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</si>
  <si>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</si>
  <si>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</si>
  <si>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</si>
  <si>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</si>
  <si>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</si>
  <si>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</si>
  <si>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</si>
  <si>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</si>
  <si>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</si>
  <si>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</si>
  <si>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</si>
  <si>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</si>
  <si>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</si>
  <si>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</si>
  <si>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</si>
  <si>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</si>
  <si>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</si>
  <si>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</si>
  <si>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</si>
  <si>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</si>
  <si>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</si>
  <si>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</si>
  <si>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</si>
  <si>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</si>
  <si>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</si>
  <si>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</si>
  <si>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</si>
  <si>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</si>
  <si>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</si>
  <si>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</si>
  <si>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</si>
  <si>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</si>
  <si>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</si>
  <si>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</si>
  <si>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</si>
  <si>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</si>
  <si>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</si>
  <si>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</si>
  <si>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</si>
  <si>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</si>
  <si>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</si>
  <si>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</si>
  <si>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</si>
  <si>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</si>
  <si>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</si>
  <si>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</si>
  <si>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</si>
  <si>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</si>
  <si>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</si>
  <si>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</si>
  <si>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</si>
  <si>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</si>
  <si>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</si>
  <si>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</si>
  <si>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</si>
  <si>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</si>
  <si>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</si>
  <si>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</si>
  <si>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</si>
  <si>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</si>
  <si>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</si>
  <si>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</si>
  <si>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</si>
  <si>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</si>
  <si>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</si>
  <si>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</si>
  <si>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</si>
  <si>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</si>
  <si>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</si>
  <si>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</si>
  <si>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</si>
  <si>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</si>
  <si>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</si>
  <si>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</si>
  <si>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</si>
  <si>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</si>
  <si>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</si>
  <si>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</si>
  <si>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</si>
  <si>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</si>
  <si>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</si>
  <si>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</si>
  <si>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</si>
  <si>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</si>
  <si>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</si>
  <si>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</si>
  <si>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</si>
  <si>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</si>
  <si>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</si>
  <si>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</si>
  <si>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</si>
  <si>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</si>
  <si>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</si>
  <si>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</si>
  <si>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</si>
  <si>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</si>
  <si>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</si>
  <si>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</si>
  <si>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</si>
  <si>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</si>
  <si>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</si>
  <si>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</si>
  <si>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</si>
  <si>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</si>
  <si>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</si>
  <si>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</si>
  <si>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</si>
  <si>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</si>
  <si>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</si>
  <si>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</si>
  <si>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</si>
  <si>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</si>
  <si>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</si>
  <si>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</si>
  <si>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</si>
  <si>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</si>
  <si>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</si>
  <si>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</si>
  <si>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</si>
  <si>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</si>
  <si>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</si>
  <si>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</si>
  <si>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</si>
  <si>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</si>
  <si>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</si>
  <si>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</si>
  <si>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</si>
  <si>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</si>
  <si>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</si>
  <si>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</si>
  <si>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</si>
  <si>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</si>
  <si>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</si>
  <si>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</si>
  <si>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</si>
  <si>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</si>
  <si>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</si>
  <si>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</si>
  <si>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</si>
  <si>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</si>
  <si>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</si>
  <si>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</si>
  <si>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</si>
  <si>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</si>
  <si>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</si>
  <si>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</si>
  <si>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</si>
  <si>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</si>
  <si>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</si>
  <si>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</si>
  <si>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</si>
  <si>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</si>
  <si>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</si>
  <si>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</si>
  <si>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</si>
  <si>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</si>
  <si>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</si>
  <si>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</si>
  <si>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</si>
  <si>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</si>
  <si>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</si>
  <si>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</si>
  <si>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</si>
  <si>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</si>
  <si>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</si>
  <si>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</si>
  <si>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</si>
  <si>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</si>
  <si>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</si>
  <si>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</si>
  <si>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</si>
  <si>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</si>
  <si>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</si>
  <si>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</si>
  <si>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</si>
  <si>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</si>
  <si>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</si>
  <si>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</si>
  <si>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</si>
  <si>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</si>
  <si>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</si>
  <si>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</si>
  <si>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</si>
  <si>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</si>
  <si>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</si>
  <si>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</si>
  <si>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</si>
  <si>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</si>
  <si>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</si>
  <si>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</si>
  <si>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</si>
  <si>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</si>
  <si>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</si>
  <si>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</si>
  <si>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</si>
  <si>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</si>
  <si>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</si>
  <si>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</si>
  <si>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</si>
  <si>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</si>
  <si>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</si>
  <si>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</si>
  <si>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</si>
  <si>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</si>
  <si>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</si>
  <si>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</si>
  <si>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</si>
  <si>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</si>
  <si>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</si>
  <si>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</si>
  <si>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</si>
  <si>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</si>
  <si>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</si>
  <si>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</si>
  <si>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</si>
  <si>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</si>
  <si>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</si>
  <si>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</si>
  <si>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</si>
  <si>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</si>
  <si>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</si>
  <si>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</si>
  <si>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</si>
  <si>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</si>
  <si>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</si>
  <si>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</si>
  <si>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</si>
  <si>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</si>
  <si>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</si>
  <si>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</si>
  <si>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</si>
  <si>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</si>
  <si>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</si>
  <si>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</si>
  <si>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</si>
  <si>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</si>
  <si>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</si>
  <si>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</si>
  <si>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</si>
  <si>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</si>
  <si>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</si>
  <si>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</si>
  <si>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</si>
  <si>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</si>
  <si>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</si>
  <si>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</si>
  <si>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</si>
  <si>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</si>
  <si>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</si>
  <si>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</si>
  <si>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</si>
  <si>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</si>
  <si>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</si>
  <si>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</si>
  <si>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</si>
  <si>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</si>
  <si>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</si>
  <si>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</si>
  <si>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</si>
  <si>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</si>
  <si>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</si>
  <si>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</si>
  <si>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</si>
  <si>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</si>
  <si>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</si>
  <si>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</si>
  <si>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</si>
  <si>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</si>
  <si>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</si>
  <si>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</si>
  <si>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</si>
  <si>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</si>
  <si>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</si>
  <si>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</si>
  <si>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</si>
  <si>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</si>
  <si>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</si>
  <si>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</si>
  <si>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</si>
  <si>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</si>
  <si>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</si>
  <si>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</si>
  <si>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</si>
  <si>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</si>
  <si>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</si>
  <si>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</si>
  <si>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</si>
  <si>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</si>
  <si>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</si>
  <si>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</si>
  <si>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</si>
  <si>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</si>
  <si>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</si>
  <si>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</si>
  <si>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</si>
  <si>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</si>
  <si>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</si>
  <si>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</si>
  <si>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</si>
  <si>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</si>
  <si>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</si>
  <si>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</si>
  <si>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</si>
  <si>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</si>
  <si>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</si>
  <si>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</si>
  <si>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</si>
  <si>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</si>
  <si>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</si>
  <si>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</si>
  <si>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</si>
  <si>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</si>
  <si>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</si>
  <si>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</si>
  <si>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</si>
  <si>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</si>
  <si>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</si>
  <si>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</si>
  <si>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</si>
  <si>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</si>
  <si>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</si>
  <si>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</si>
  <si>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</si>
  <si>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</si>
  <si>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</si>
  <si>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</si>
  <si>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</si>
  <si>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</si>
  <si>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</si>
  <si>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</si>
  <si>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</si>
  <si>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</si>
  <si>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</si>
  <si>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</si>
  <si>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</si>
  <si>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</si>
  <si>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</si>
  <si>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</si>
  <si>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</si>
  <si>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</si>
  <si>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</si>
  <si>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</si>
  <si>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</si>
  <si>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</si>
  <si>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</si>
  <si>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</si>
  <si>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</si>
  <si>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</si>
  <si>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</si>
  <si>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</si>
  <si>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</si>
  <si>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</si>
  <si>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</si>
  <si>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</si>
  <si>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</si>
  <si>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</si>
  <si>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</si>
  <si>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</si>
  <si>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</si>
  <si>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</si>
  <si>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</si>
  <si>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</si>
  <si>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</si>
  <si>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</si>
  <si>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</si>
  <si>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</si>
  <si>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</si>
  <si>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</si>
  <si>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</si>
  <si>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</si>
  <si>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</si>
  <si>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</si>
  <si>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</si>
  <si>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</si>
  <si>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</si>
  <si>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</si>
  <si>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</si>
  <si>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</si>
  <si>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</si>
  <si>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</si>
  <si>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</si>
  <si>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</si>
  <si>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</si>
  <si>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</si>
  <si>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</si>
  <si>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</si>
  <si>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</si>
  <si>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</si>
  <si>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</si>
  <si>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</si>
  <si>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</si>
  <si>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</si>
  <si>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</si>
  <si>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</si>
  <si>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</si>
  <si>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</si>
  <si>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</si>
  <si>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</si>
  <si>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</si>
  <si>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</si>
  <si>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</si>
  <si>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</si>
  <si>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</si>
  <si>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</si>
  <si>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</si>
  <si>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</si>
  <si>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</si>
  <si>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</si>
  <si>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</si>
  <si>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</si>
  <si>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</si>
  <si>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</si>
  <si>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</si>
  <si>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</si>
  <si>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</si>
  <si>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</si>
  <si>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</si>
  <si>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</si>
  <si>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</si>
  <si>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</si>
  <si>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</si>
  <si>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</si>
  <si>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</si>
  <si>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</si>
  <si>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</si>
  <si>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</si>
  <si>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</si>
  <si>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</si>
  <si>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</si>
  <si>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</si>
  <si>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</si>
  <si>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</si>
  <si>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</si>
  <si>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</si>
  <si>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</si>
  <si>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</si>
  <si>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</si>
  <si>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</si>
  <si>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</si>
  <si>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</si>
  <si>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</si>
  <si>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</si>
  <si>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</si>
  <si>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</si>
  <si>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</si>
  <si>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</si>
  <si>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</si>
  <si>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</si>
  <si>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</si>
  <si>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</si>
  <si>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</si>
  <si>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</si>
  <si>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</si>
  <si>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</si>
  <si>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</si>
  <si>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</si>
  <si>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</si>
  <si>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</si>
  <si>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</si>
  <si>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</si>
  <si>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</si>
  <si>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</si>
  <si>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</si>
  <si>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</si>
  <si>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</si>
  <si>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</si>
  <si>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</si>
  <si>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</si>
  <si>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</si>
  <si>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</si>
  <si>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</si>
  <si>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</si>
  <si>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</si>
  <si>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</si>
  <si>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</si>
  <si>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</si>
  <si>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</si>
  <si>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</si>
  <si>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</si>
  <si>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</si>
  <si>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</si>
  <si>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</si>
  <si>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</si>
  <si>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</si>
  <si>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</si>
  <si>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</si>
  <si>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</si>
  <si>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</si>
  <si>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</si>
  <si>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</si>
  <si>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</si>
  <si>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</si>
  <si>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</si>
  <si>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</si>
  <si>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</si>
  <si>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</si>
  <si>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</si>
  <si>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</si>
  <si>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</si>
  <si>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</si>
  <si>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</si>
  <si>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</si>
  <si>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</si>
  <si>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</si>
  <si>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</si>
  <si>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</si>
  <si>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</si>
  <si>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</si>
  <si>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</si>
  <si>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</si>
  <si>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</si>
  <si>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</si>
  <si>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</si>
  <si>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</si>
  <si>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</si>
  <si>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</si>
  <si>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</si>
  <si>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</si>
  <si>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</si>
  <si>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</si>
  <si>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</si>
  <si>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</si>
  <si>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</si>
  <si>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</si>
  <si>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</si>
  <si>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</si>
  <si>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</si>
  <si>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</si>
  <si>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</si>
  <si>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</si>
  <si>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</si>
  <si>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</si>
  <si>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</si>
  <si>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</si>
  <si>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</si>
  <si>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</si>
  <si>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</si>
  <si>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</si>
  <si>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</si>
  <si>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</si>
  <si>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</si>
  <si>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</si>
  <si>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</si>
  <si>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</si>
  <si>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</si>
  <si>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</si>
  <si>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</si>
  <si>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</si>
  <si>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</si>
  <si>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</si>
  <si>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</si>
  <si>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</si>
  <si>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</si>
  <si>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</si>
  <si>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</si>
  <si>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</si>
  <si>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</si>
  <si>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</si>
  <si>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</si>
  <si>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</si>
  <si>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</si>
  <si>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</si>
  <si>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</si>
  <si>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</si>
  <si>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</si>
  <si>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</si>
  <si>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</si>
  <si>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</si>
  <si>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</si>
  <si>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</si>
  <si>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</si>
  <si>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</si>
  <si>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</si>
  <si>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</si>
  <si>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</si>
  <si>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</si>
  <si>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</si>
  <si>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</si>
  <si>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</si>
  <si>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</si>
  <si>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</si>
  <si>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</si>
  <si>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</si>
  <si>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</si>
  <si>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</si>
  <si>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</si>
  <si>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</si>
  <si>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</si>
  <si>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</si>
  <si>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</si>
  <si>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</si>
  <si>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</si>
  <si>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</si>
  <si>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</si>
  <si>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</si>
  <si>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</si>
  <si>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</si>
  <si>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</si>
  <si>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</si>
  <si>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</si>
  <si>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</si>
  <si>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</si>
  <si>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</si>
  <si>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</si>
  <si>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</si>
  <si>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</si>
  <si>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</si>
  <si>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</si>
  <si>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</si>
  <si>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</si>
  <si>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</si>
  <si>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</si>
  <si>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</si>
  <si>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</si>
  <si>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</si>
  <si>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</si>
  <si>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</si>
  <si>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</si>
  <si>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</si>
  <si>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</si>
  <si>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</si>
  <si>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</si>
  <si>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</si>
  <si>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</si>
  <si>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</si>
  <si>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</si>
  <si>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</si>
  <si>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</si>
  <si>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</si>
  <si>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</si>
  <si>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</si>
  <si>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</si>
  <si>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</si>
  <si>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</si>
  <si>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</si>
  <si>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</si>
  <si>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</si>
  <si>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</si>
  <si>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</si>
  <si>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</si>
  <si>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</si>
  <si>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</si>
  <si>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</si>
  <si>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</si>
  <si>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</si>
  <si>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</si>
  <si>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</si>
  <si>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</si>
  <si>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</si>
  <si>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</si>
  <si>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</si>
  <si>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</si>
  <si>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</si>
  <si>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</si>
  <si>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</si>
  <si>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</si>
  <si>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</si>
  <si>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</si>
  <si>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</si>
  <si>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</si>
  <si>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</si>
  <si>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</si>
  <si>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</si>
  <si>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</si>
  <si>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</si>
  <si>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</si>
  <si>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</si>
  <si>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</si>
  <si>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</si>
  <si>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</si>
  <si>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</si>
  <si>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</si>
  <si>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</si>
  <si>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</si>
  <si>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</si>
  <si>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</si>
  <si>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</si>
  <si>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</si>
  <si>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</si>
  <si>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</si>
  <si>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</si>
  <si>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</si>
  <si>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</si>
  <si>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</si>
  <si>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</si>
  <si>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</si>
  <si>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</si>
  <si>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</si>
  <si>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</si>
  <si>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</si>
  <si>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</si>
  <si>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</si>
  <si>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</si>
  <si>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</si>
  <si>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</si>
  <si>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</si>
  <si>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</si>
  <si>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</si>
  <si>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</si>
  <si>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</si>
  <si>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</si>
  <si>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</si>
  <si>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</si>
  <si>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</si>
  <si>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</si>
  <si>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</si>
  <si>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</si>
  <si>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</si>
  <si>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</si>
  <si>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</si>
  <si>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</si>
  <si>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</si>
  <si>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</si>
  <si>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</si>
  <si>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</si>
  <si>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</si>
  <si>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</si>
  <si>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</si>
  <si>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</si>
  <si>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</si>
  <si>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</si>
  <si>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</si>
  <si>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</si>
  <si>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</si>
  <si>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</si>
  <si>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</si>
  <si>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</si>
  <si>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</si>
  <si>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</si>
  <si>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</si>
  <si>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</si>
  <si>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</si>
  <si>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</si>
  <si>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</si>
  <si>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</si>
  <si>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</si>
  <si>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</si>
  <si>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</si>
  <si>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</si>
  <si>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</si>
  <si>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</si>
  <si>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</si>
  <si>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</si>
  <si>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</si>
  <si>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</si>
  <si>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</si>
  <si>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</si>
  <si>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</si>
  <si>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</si>
  <si>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</si>
  <si>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</si>
  <si>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</si>
  <si>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</si>
  <si>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</si>
  <si>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</si>
  <si>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</si>
  <si>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</si>
  <si>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</si>
  <si>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</si>
  <si>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</si>
  <si>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</si>
  <si>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</si>
  <si>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</si>
  <si>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</si>
  <si>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</si>
  <si>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</si>
  <si>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</si>
  <si>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</si>
  <si>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</si>
  <si>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</si>
  <si>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</si>
  <si>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</si>
  <si>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</si>
  <si>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</si>
  <si>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</si>
  <si>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</si>
  <si>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</si>
  <si>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</si>
  <si>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</si>
  <si>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</si>
  <si>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</si>
  <si>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</si>
  <si>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</si>
  <si>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</si>
  <si>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</si>
  <si>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</si>
  <si>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</si>
  <si>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</si>
  <si>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</si>
  <si>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</si>
  <si>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</si>
  <si>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</si>
  <si>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</si>
  <si>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</si>
  <si>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</si>
  <si>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</si>
  <si>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</si>
  <si>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</si>
  <si>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</si>
  <si>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</si>
  <si>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</si>
  <si>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</si>
  <si>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</si>
  <si>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</si>
  <si>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</si>
  <si>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</si>
  <si>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</si>
  <si>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</si>
  <si>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</si>
  <si>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</si>
  <si>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</si>
  <si>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</si>
  <si>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</si>
  <si>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</si>
  <si>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</si>
  <si>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</si>
  <si>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</si>
  <si>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</si>
  <si>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</si>
  <si>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</si>
  <si>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</si>
  <si>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</si>
  <si>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</si>
  <si>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</si>
  <si>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</si>
  <si>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</si>
  <si>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</si>
  <si>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</si>
  <si>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</si>
  <si>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</si>
  <si>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</si>
  <si>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</si>
  <si>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</si>
  <si>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</si>
  <si>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</si>
  <si>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</si>
  <si>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</si>
  <si>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</si>
  <si>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</si>
  <si>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</si>
  <si>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</si>
  <si>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</si>
  <si>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</si>
  <si>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</si>
  <si>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</si>
  <si>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</si>
  <si>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</si>
  <si>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</si>
  <si>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</si>
  <si>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</si>
  <si>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</si>
  <si>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</si>
  <si>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</si>
  <si>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</si>
  <si>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</si>
  <si>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</si>
  <si>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</si>
  <si>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</si>
  <si>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</si>
  <si>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</si>
  <si>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</si>
  <si>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</si>
  <si>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</si>
  <si>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</si>
  <si>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</si>
  <si>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</si>
  <si>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</si>
  <si>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</si>
  <si>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</si>
  <si>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</si>
  <si>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</si>
  <si>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</si>
  <si>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</si>
  <si>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</si>
  <si>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</si>
  <si>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</si>
  <si>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</si>
  <si>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</si>
  <si>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</si>
  <si>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</si>
  <si>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</si>
  <si>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</si>
  <si>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</si>
  <si>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</si>
  <si>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</si>
  <si>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</si>
  <si>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</si>
  <si>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</si>
  <si>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</si>
  <si>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</si>
  <si>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</si>
  <si>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</si>
  <si>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</si>
  <si>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</si>
  <si>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</si>
  <si>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</si>
  <si>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</si>
  <si>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</si>
  <si>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</si>
  <si>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</si>
  <si>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</si>
  <si>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</si>
  <si>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</si>
  <si>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</si>
  <si>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</si>
  <si>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</si>
  <si>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</si>
  <si>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</si>
  <si>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</si>
  <si>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</si>
  <si>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</si>
  <si>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</si>
  <si>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</si>
  <si>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</si>
  <si>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</si>
  <si>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</si>
  <si>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</si>
  <si>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</si>
  <si>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</si>
  <si>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</si>
  <si>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</si>
  <si>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</si>
  <si>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</si>
  <si>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</si>
  <si>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</si>
  <si>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</si>
  <si>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</si>
  <si>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</si>
  <si>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</si>
  <si>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</si>
  <si>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</si>
  <si>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</si>
  <si>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</si>
  <si>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</si>
  <si>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</si>
  <si>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</si>
  <si>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</si>
  <si>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</si>
  <si>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</si>
  <si>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</si>
  <si>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</si>
  <si>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</si>
  <si>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</si>
  <si>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</si>
  <si>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</si>
  <si>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</si>
  <si>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</si>
  <si>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</si>
  <si>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</si>
  <si>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</si>
  <si>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</si>
  <si>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</si>
  <si>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</si>
  <si>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</si>
  <si>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</si>
  <si>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</si>
  <si>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</si>
  <si>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</si>
  <si>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</si>
  <si>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</si>
  <si>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</si>
  <si>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</si>
  <si>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</si>
  <si>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</si>
  <si>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</si>
  <si>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</si>
  <si>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</si>
  <si>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</si>
  <si>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</si>
  <si>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</si>
  <si>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</si>
  <si>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</si>
  <si>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</si>
  <si>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</si>
  <si>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</si>
  <si>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</si>
  <si>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</si>
  <si>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</si>
  <si>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</si>
  <si>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</si>
  <si>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</si>
  <si>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</si>
  <si>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</si>
  <si>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</si>
  <si>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</si>
  <si>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</si>
  <si>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</si>
  <si>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</si>
  <si>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</si>
  <si>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</si>
  <si>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</si>
  <si>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</si>
  <si>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</si>
  <si>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</si>
  <si>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</si>
  <si>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</si>
  <si>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</si>
  <si>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</si>
  <si>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</si>
  <si>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</si>
  <si>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</si>
  <si>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</si>
  <si>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</si>
  <si>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</si>
  <si>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</si>
  <si>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</si>
  <si>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</si>
  <si>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</si>
  <si>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</si>
  <si>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</si>
  <si>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</si>
  <si>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</si>
  <si>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</si>
  <si>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</si>
  <si>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</si>
  <si>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</si>
  <si>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</si>
  <si>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</si>
  <si>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</si>
  <si>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</si>
  <si>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</si>
  <si>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</si>
  <si>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</si>
  <si>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</si>
  <si>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</si>
  <si>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</si>
  <si>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</si>
  <si>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</si>
  <si>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</si>
  <si>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</si>
  <si>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</si>
  <si>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</si>
  <si>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</si>
  <si>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</si>
  <si>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</si>
  <si>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</si>
  <si>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</si>
  <si>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</si>
  <si>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</si>
  <si>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</si>
  <si>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</si>
  <si>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</si>
  <si>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</si>
  <si>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</si>
  <si>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</si>
  <si>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</si>
  <si>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</si>
  <si>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</si>
  <si>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</si>
  <si>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</si>
  <si>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</si>
  <si>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</si>
  <si>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</si>
  <si>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</si>
  <si>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</si>
  <si>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</si>
  <si>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</si>
  <si>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</si>
  <si>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</si>
  <si>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</si>
  <si>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</si>
  <si>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</si>
  <si>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</si>
  <si>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</si>
  <si>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</si>
  <si>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</si>
  <si>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</si>
  <si>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</si>
  <si>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</si>
  <si>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</si>
  <si>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</si>
  <si>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</si>
  <si>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</si>
  <si>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</si>
  <si>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</si>
  <si>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</si>
  <si>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</si>
  <si>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</si>
  <si>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</si>
  <si>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</si>
  <si>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</si>
  <si>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</si>
  <si>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</si>
  <si>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</si>
  <si>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</si>
  <si>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</si>
  <si>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</si>
  <si>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</si>
  <si>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</si>
  <si>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</si>
  <si>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</si>
  <si>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</si>
  <si>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</si>
  <si>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</si>
  <si>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</si>
  <si>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</si>
  <si>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</si>
  <si>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</si>
  <si>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</si>
  <si>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</si>
  <si>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</si>
  <si>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</si>
  <si>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</si>
  <si>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</si>
  <si>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</si>
  <si>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</si>
  <si>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</si>
  <si>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</si>
  <si>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</si>
  <si>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</si>
  <si>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</si>
  <si>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</si>
  <si>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</si>
  <si>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</si>
  <si>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</si>
  <si>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</si>
  <si>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</si>
  <si>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</si>
  <si>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</si>
  <si>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</si>
  <si>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</si>
  <si>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</si>
  <si>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</si>
  <si>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</si>
  <si>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</si>
  <si>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</si>
  <si>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</si>
  <si>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</si>
  <si>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</si>
  <si>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</si>
  <si>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</si>
  <si>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</si>
  <si>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</si>
  <si>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</si>
  <si>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</si>
  <si>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</si>
  <si>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</si>
  <si>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</si>
  <si>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</si>
  <si>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</si>
  <si>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</si>
  <si>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</si>
  <si>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</si>
  <si>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</si>
  <si>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</si>
  <si>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</si>
  <si>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</si>
  <si>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</si>
  <si>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</si>
  <si>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</si>
  <si>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</si>
  <si>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</si>
  <si>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</si>
  <si>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</si>
  <si>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</si>
  <si>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</si>
  <si>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</si>
  <si>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</si>
  <si>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</si>
  <si>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</si>
  <si>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</si>
  <si>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</si>
  <si>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</si>
  <si>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</si>
  <si>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</si>
  <si>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</si>
  <si>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</si>
  <si>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</si>
  <si>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</si>
  <si>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</si>
  <si>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</si>
  <si>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</si>
  <si>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</si>
  <si>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</si>
  <si>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</si>
  <si>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</si>
  <si>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</si>
  <si>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</si>
  <si>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</si>
  <si>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</si>
  <si>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</si>
  <si>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</si>
  <si>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</si>
  <si>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</si>
  <si>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</si>
  <si>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</si>
  <si>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</si>
  <si>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</si>
  <si>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</si>
  <si>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</si>
  <si>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</si>
  <si>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</si>
  <si>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</si>
  <si>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</si>
  <si>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</si>
  <si>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</si>
  <si>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</si>
  <si>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</si>
  <si>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</si>
  <si>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</si>
  <si>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</si>
  <si>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</si>
  <si>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</si>
  <si>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</si>
  <si>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</si>
  <si>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</si>
  <si>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</si>
  <si>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</si>
  <si>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</si>
  <si>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</si>
  <si>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</si>
  <si>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</si>
  <si>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</si>
  <si>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</si>
  <si>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</si>
  <si>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</si>
  <si>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</si>
  <si>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</si>
  <si>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</si>
  <si>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</si>
  <si>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</si>
  <si>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</si>
  <si>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</si>
  <si>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</si>
  <si>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</si>
  <si>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</si>
  <si>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</si>
  <si>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</si>
  <si>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</si>
  <si>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</si>
  <si>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</si>
  <si>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</si>
  <si>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</si>
  <si>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</si>
  <si>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</si>
  <si>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</si>
  <si>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</si>
  <si>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</si>
  <si>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</si>
  <si>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</si>
  <si>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</si>
  <si>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</si>
  <si>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</si>
  <si>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</si>
  <si>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</si>
  <si>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</si>
  <si>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</si>
  <si>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</si>
  <si>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</si>
  <si>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</si>
  <si>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</si>
  <si>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</si>
  <si>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</si>
  <si>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</si>
  <si>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</si>
  <si>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</si>
  <si>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</si>
  <si>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</si>
  <si>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</si>
  <si>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</si>
  <si>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</si>
  <si>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</si>
  <si>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</si>
  <si>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</si>
  <si>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</si>
  <si>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</si>
  <si>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</si>
  <si>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</si>
  <si>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</si>
  <si>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</si>
  <si>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</si>
  <si>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</si>
  <si>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</si>
  <si>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</si>
  <si>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</si>
  <si>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</si>
  <si>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</si>
  <si>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</si>
  <si>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</si>
  <si>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</si>
  <si>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</si>
  <si>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</si>
  <si>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</si>
  <si>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</si>
  <si>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</si>
  <si>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</si>
  <si>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</si>
  <si>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</si>
  <si>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</si>
  <si>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</si>
  <si>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</si>
  <si>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</si>
  <si>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</si>
  <si>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</si>
  <si>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</si>
  <si>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</si>
  <si>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</si>
  <si>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</si>
  <si>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</si>
  <si>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</si>
  <si>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</si>
  <si>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</si>
  <si>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</si>
  <si>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</si>
  <si>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</si>
  <si>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</si>
  <si>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</si>
  <si>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</si>
  <si>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</si>
  <si>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</si>
  <si>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</si>
  <si>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</si>
  <si>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</si>
  <si>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</si>
  <si>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</si>
  <si>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</si>
  <si>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</si>
  <si>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</si>
  <si>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</si>
  <si>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</si>
  <si>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</si>
  <si>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</si>
  <si>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</si>
  <si>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</si>
  <si>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</si>
  <si>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</si>
  <si>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</si>
  <si>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</si>
  <si>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</si>
  <si>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</si>
  <si>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</si>
  <si>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</si>
  <si>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</si>
  <si>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</si>
  <si>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</si>
  <si>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</si>
  <si>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</si>
  <si>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</si>
  <si>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</si>
  <si>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</si>
  <si>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</si>
  <si>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</si>
  <si>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</si>
  <si>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</si>
  <si>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</si>
  <si>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</si>
  <si>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</si>
  <si>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</si>
  <si>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</si>
  <si>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</si>
  <si>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</si>
  <si>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</si>
  <si>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</si>
  <si>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</si>
  <si>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</si>
  <si>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</si>
  <si>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</si>
  <si>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</si>
  <si>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</si>
  <si>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</si>
  <si>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</si>
  <si>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</si>
  <si>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</si>
  <si>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</si>
  <si>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</si>
  <si>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</si>
  <si>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</si>
  <si>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</si>
  <si>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</si>
  <si>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</si>
  <si>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</si>
  <si>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</si>
  <si>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</si>
  <si>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</si>
  <si>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</si>
  <si>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</si>
  <si>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</si>
  <si>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</si>
  <si>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</si>
  <si>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</si>
  <si>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</si>
  <si>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</si>
  <si>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</si>
  <si>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</si>
  <si>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</si>
  <si>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</si>
  <si>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</si>
  <si>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</si>
  <si>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</si>
  <si>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</si>
  <si>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</si>
  <si>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</si>
  <si>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</si>
  <si>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</si>
  <si>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</si>
  <si>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</si>
  <si>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</si>
  <si>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</si>
  <si>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</si>
  <si>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</si>
  <si>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</si>
  <si>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</si>
  <si>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</si>
  <si>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</si>
  <si>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</si>
  <si>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</si>
  <si>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</si>
  <si>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</si>
  <si>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</si>
  <si>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</si>
  <si>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</si>
  <si>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</si>
  <si>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</si>
  <si>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</si>
  <si>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</si>
  <si>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</si>
  <si>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</si>
  <si>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</si>
  <si>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</si>
  <si>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</si>
  <si>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</si>
  <si>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</si>
  <si>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</si>
  <si>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</si>
  <si>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</si>
  <si>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</si>
  <si>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</si>
  <si>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</si>
  <si>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</si>
  <si>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</si>
  <si>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</si>
  <si>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</si>
  <si>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</si>
  <si>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</si>
  <si>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</si>
  <si>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</si>
  <si>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</si>
  <si>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</si>
  <si>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</si>
  <si>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</si>
  <si>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</si>
  <si>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</si>
  <si>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</si>
  <si>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</si>
  <si>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</si>
  <si>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</si>
  <si>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</si>
  <si>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</si>
  <si>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</si>
  <si>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</si>
  <si>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</si>
  <si>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</si>
  <si>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</si>
  <si>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</si>
  <si>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</si>
  <si>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</si>
  <si>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</si>
  <si>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</si>
  <si>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</si>
  <si>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</si>
  <si>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</si>
  <si>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</si>
  <si>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</si>
  <si>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</si>
  <si>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</si>
  <si>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</si>
  <si>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</si>
  <si>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</si>
  <si>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</si>
  <si>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</si>
  <si>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</si>
  <si>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</si>
  <si>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</si>
  <si>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</si>
  <si>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</si>
  <si>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</si>
  <si>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</si>
  <si>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</si>
  <si>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</si>
  <si>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</si>
  <si>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</si>
  <si>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</si>
  <si>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</si>
  <si>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</si>
  <si>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</si>
  <si>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</si>
  <si>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</si>
  <si>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</si>
  <si>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</si>
  <si>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</si>
  <si>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</si>
  <si>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</si>
  <si>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</si>
  <si>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</si>
  <si>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</si>
  <si>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</si>
  <si>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</si>
  <si>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</si>
  <si>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</si>
  <si>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</si>
  <si>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</si>
  <si>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</si>
  <si>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</si>
  <si>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</si>
  <si>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</si>
  <si>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</si>
  <si>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</si>
  <si>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</si>
  <si>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</si>
  <si>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</si>
  <si>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</si>
  <si>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</si>
  <si>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</si>
  <si>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</si>
  <si>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</si>
  <si>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</si>
  <si>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</si>
  <si>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</si>
  <si>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</si>
  <si>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</si>
  <si>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</si>
  <si>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</si>
  <si>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</si>
  <si>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</si>
  <si>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</si>
  <si>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</si>
  <si>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</si>
  <si>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</si>
  <si>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</si>
  <si>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</si>
  <si>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</si>
  <si>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</si>
  <si>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</si>
  <si>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</si>
  <si>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</si>
  <si>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</si>
  <si>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</si>
  <si>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</si>
  <si>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</si>
  <si>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</si>
  <si>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</si>
  <si>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</si>
  <si>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</si>
  <si>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</si>
  <si>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</si>
  <si>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</si>
  <si>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</si>
  <si>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</si>
  <si>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</si>
  <si>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</si>
  <si>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</si>
  <si>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</si>
  <si>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</si>
  <si>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</si>
  <si>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</si>
  <si>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</si>
  <si>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</si>
  <si>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</si>
  <si>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</si>
  <si>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</si>
  <si>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</si>
  <si>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</si>
  <si>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</si>
  <si>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</si>
  <si>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</si>
  <si>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</si>
  <si>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</si>
  <si>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</si>
  <si>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</si>
  <si>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</si>
  <si>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</si>
  <si>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</si>
  <si>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</si>
  <si>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</si>
  <si>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</si>
  <si>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</si>
  <si>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</si>
  <si>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</si>
  <si>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</si>
  <si>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</si>
  <si>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</si>
  <si>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</si>
  <si>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</si>
  <si>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</si>
  <si>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</si>
  <si>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</si>
  <si>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</si>
  <si>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</si>
  <si>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</si>
  <si>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</si>
  <si>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</si>
  <si>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</si>
  <si>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</si>
  <si>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</si>
  <si>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</si>
  <si>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</si>
  <si>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</si>
  <si>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</si>
  <si>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</si>
  <si>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</si>
  <si>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</si>
  <si>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</si>
  <si>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</si>
  <si>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</si>
  <si>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</si>
  <si>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</si>
  <si>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</si>
  <si>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</si>
  <si>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</si>
  <si>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</si>
  <si>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</si>
  <si>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</si>
  <si>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</si>
  <si>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</si>
  <si>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</si>
  <si>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</si>
  <si>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</si>
  <si>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</si>
  <si>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</si>
  <si>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</si>
  <si>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</si>
  <si>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</si>
  <si>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</si>
  <si>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</si>
  <si>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</si>
  <si>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</si>
  <si>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</si>
  <si>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</si>
  <si>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</si>
  <si>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</si>
  <si>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</si>
  <si>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</si>
  <si>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</si>
  <si>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</si>
  <si>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</si>
  <si>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</si>
  <si>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</si>
  <si>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</si>
  <si>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</si>
  <si>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</si>
  <si>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</si>
  <si>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</si>
  <si>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</si>
  <si>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</si>
  <si>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</si>
  <si>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</si>
  <si>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</si>
  <si>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</si>
  <si>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</si>
  <si>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</si>
  <si>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</si>
  <si>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</si>
  <si>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</si>
  <si>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</si>
  <si>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</si>
  <si>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</si>
  <si>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</si>
  <si>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</si>
  <si>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</si>
  <si>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</si>
  <si>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</si>
  <si>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</si>
  <si>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</si>
  <si>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</si>
  <si>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</si>
  <si>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</si>
  <si>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</si>
  <si>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</si>
  <si>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</si>
  <si>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</si>
  <si>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</si>
  <si>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</si>
  <si>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</si>
  <si>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</si>
  <si>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</si>
  <si>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</si>
  <si>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</si>
  <si>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</si>
  <si>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</si>
  <si>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</si>
  <si>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</si>
  <si>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</si>
  <si>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</si>
  <si>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</si>
  <si>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</si>
  <si>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</si>
  <si>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</si>
  <si>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</si>
  <si>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</si>
  <si>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</si>
  <si>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</si>
  <si>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</si>
  <si>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</si>
  <si>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</si>
  <si>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</si>
  <si>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</si>
  <si>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</si>
  <si>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</si>
  <si>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</si>
  <si>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</si>
  <si>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</si>
  <si>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</si>
  <si>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</si>
  <si>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</si>
  <si>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</si>
  <si>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</si>
  <si>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</si>
  <si>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</si>
  <si>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</si>
  <si>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</si>
  <si>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</si>
  <si>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</si>
  <si>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</si>
  <si>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</si>
  <si>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</si>
  <si>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</si>
  <si>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</si>
  <si>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</si>
  <si>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</si>
  <si>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</si>
  <si>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</si>
  <si>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</si>
  <si>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</si>
  <si>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</si>
  <si>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</si>
  <si>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</si>
  <si>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</si>
  <si>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</si>
  <si>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</si>
  <si>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</si>
  <si>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</si>
  <si>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</si>
  <si>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</si>
  <si>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</si>
  <si>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</si>
  <si>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</si>
  <si>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</si>
  <si>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</si>
  <si>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</si>
  <si>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</si>
  <si>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</si>
  <si>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</si>
  <si>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</si>
  <si>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</si>
  <si>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</si>
  <si>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</si>
  <si>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</si>
  <si>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</si>
  <si>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</si>
  <si>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</si>
  <si>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</si>
  <si>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</si>
  <si>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</si>
  <si>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</si>
  <si>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</si>
  <si>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</si>
  <si>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</si>
  <si>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</si>
  <si>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</si>
  <si>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</si>
  <si>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</si>
  <si>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</si>
  <si>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</si>
  <si>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</si>
  <si>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</si>
  <si>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</si>
  <si>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</si>
  <si>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</si>
  <si>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</si>
  <si>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</si>
  <si>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</si>
  <si>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</si>
  <si>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</si>
  <si>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</si>
  <si>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</si>
  <si>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</si>
  <si>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</si>
  <si>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</si>
  <si>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</si>
  <si>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</si>
  <si>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</si>
  <si>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</si>
  <si>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</si>
  <si>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</si>
  <si>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</si>
  <si>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</si>
  <si>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</si>
  <si>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</si>
  <si>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</si>
  <si>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</si>
  <si>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</si>
  <si>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</si>
  <si>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</si>
  <si>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</si>
  <si>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</si>
  <si>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</si>
  <si>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</si>
  <si>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</si>
  <si>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</si>
  <si>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</si>
  <si>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</si>
  <si>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</si>
  <si>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</si>
  <si>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</si>
  <si>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</si>
  <si>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</si>
  <si>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</si>
  <si>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</si>
  <si>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</si>
  <si>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</si>
  <si>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</si>
  <si>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</si>
  <si>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</si>
  <si>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</si>
  <si>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</si>
  <si>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</si>
  <si>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</si>
  <si>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</si>
  <si>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</si>
  <si>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</si>
  <si>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</si>
  <si>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</si>
  <si>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</si>
  <si>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</si>
  <si>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</si>
  <si>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</si>
  <si>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</si>
  <si>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</si>
  <si>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</si>
  <si>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</si>
  <si>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</si>
  <si>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</si>
  <si>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</si>
  <si>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</si>
  <si>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</si>
  <si>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</si>
  <si>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</si>
  <si>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</si>
  <si>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</si>
  <si>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</si>
  <si>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</si>
  <si>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</si>
  <si>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</si>
  <si>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</si>
  <si>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</si>
  <si>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</si>
  <si>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</si>
  <si>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</si>
  <si>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</si>
  <si>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</si>
  <si>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</si>
  <si>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</si>
  <si>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</si>
  <si>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</si>
  <si>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</si>
  <si>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</si>
  <si>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</si>
  <si>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</si>
  <si>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</si>
  <si>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</si>
  <si>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</si>
  <si>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</si>
  <si>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</si>
  <si>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</si>
  <si>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</si>
  <si>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</si>
  <si>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</si>
  <si>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</si>
  <si>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</si>
  <si>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</si>
  <si>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</si>
  <si>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</si>
  <si>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</si>
  <si>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</si>
  <si>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</si>
  <si>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</si>
  <si>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</si>
  <si>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</si>
  <si>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</si>
  <si>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</si>
  <si>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</si>
  <si>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</si>
  <si>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</si>
  <si>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</si>
  <si>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</si>
  <si>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</si>
  <si>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</si>
  <si>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</si>
  <si>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</si>
  <si>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</si>
  <si>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</si>
  <si>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</si>
  <si>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</si>
  <si>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</si>
  <si>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</si>
  <si>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</si>
  <si>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</si>
  <si>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</si>
  <si>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</si>
  <si>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</si>
  <si>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</si>
  <si>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</si>
  <si>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</si>
  <si>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</si>
  <si>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</si>
  <si>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</si>
  <si>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</si>
  <si>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</si>
  <si>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</si>
  <si>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</si>
  <si>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</si>
  <si>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</si>
  <si>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</si>
  <si>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</si>
  <si>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</si>
  <si>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</si>
  <si>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</si>
  <si>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</si>
  <si>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</si>
  <si>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</si>
  <si>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</si>
  <si>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</si>
  <si>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</si>
  <si>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</si>
  <si>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</si>
  <si>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</si>
  <si>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</si>
  <si>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</si>
  <si>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</si>
  <si>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</si>
  <si>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</si>
  <si>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</si>
  <si>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</si>
  <si>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</si>
  <si>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</si>
  <si>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</si>
  <si>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</si>
  <si>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</si>
  <si>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</si>
  <si>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</si>
  <si>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</si>
  <si>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</si>
  <si>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</si>
  <si>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</si>
  <si>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</si>
  <si>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</si>
  <si>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</si>
  <si>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</si>
  <si>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</si>
  <si>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</si>
  <si>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</si>
  <si>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</si>
  <si>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</si>
  <si>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</si>
  <si>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</si>
  <si>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</si>
  <si>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</si>
  <si>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</si>
  <si>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</si>
  <si>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</si>
  <si>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</si>
  <si>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</si>
  <si>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</si>
  <si>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</si>
  <si>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</si>
  <si>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</si>
  <si>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</si>
  <si>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</si>
  <si>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</si>
  <si>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</si>
  <si>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</si>
  <si>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</si>
  <si>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</si>
  <si>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</si>
  <si>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</si>
  <si>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</si>
  <si>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</si>
  <si>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</si>
  <si>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</si>
  <si>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</si>
  <si>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</si>
  <si>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</si>
  <si>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</si>
  <si>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</si>
  <si>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</si>
  <si>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</si>
  <si>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</si>
  <si>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</si>
  <si>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</si>
  <si>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</si>
  <si>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</si>
  <si>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</si>
  <si>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</si>
  <si>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</si>
  <si>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</si>
  <si>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</si>
  <si>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</si>
  <si>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</si>
  <si>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</si>
  <si>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</si>
  <si>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</si>
  <si>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</si>
  <si>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</si>
  <si>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</si>
  <si>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</si>
  <si>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</si>
  <si>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</si>
  <si>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</si>
  <si>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</si>
  <si>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</si>
  <si>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</si>
  <si>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</si>
  <si>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</si>
  <si>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</si>
  <si>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</si>
  <si>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</si>
  <si>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</si>
  <si>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</si>
  <si>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</si>
  <si>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</si>
  <si>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</si>
  <si>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</si>
  <si>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</si>
  <si>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</si>
  <si>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</si>
  <si>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</si>
  <si>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</si>
  <si>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</si>
  <si>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</si>
  <si>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</si>
  <si>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</si>
  <si>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</si>
  <si>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</si>
  <si>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</si>
  <si>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</si>
  <si>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</si>
  <si>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</si>
  <si>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</si>
  <si>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</si>
  <si>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</si>
  <si>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</si>
  <si>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</si>
  <si>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</si>
  <si>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</si>
  <si>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</si>
  <si>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</si>
  <si>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</si>
  <si>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</si>
  <si>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</si>
  <si>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</si>
  <si>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</si>
  <si>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</si>
  <si>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</si>
  <si>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</si>
  <si>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</si>
  <si>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</si>
  <si>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</si>
  <si>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</si>
  <si>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</si>
  <si>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</si>
  <si>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</si>
  <si>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</si>
  <si>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</si>
  <si>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</si>
  <si>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</si>
  <si>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</si>
  <si>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</si>
  <si>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</si>
  <si>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</si>
  <si>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</si>
  <si>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</si>
  <si>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</si>
  <si>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</si>
  <si>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</si>
  <si>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</si>
  <si>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</si>
  <si>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</si>
  <si>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</si>
  <si>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</si>
  <si>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</si>
  <si>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</si>
  <si>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</si>
  <si>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</si>
  <si>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</si>
  <si>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</si>
  <si>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</si>
  <si>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</si>
  <si>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</si>
  <si>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</si>
  <si>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</si>
  <si>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</si>
  <si>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</si>
  <si>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</si>
  <si>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</si>
  <si>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</si>
  <si>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</si>
  <si>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</si>
  <si>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</si>
  <si>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</si>
  <si>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</si>
  <si>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</si>
  <si>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</si>
  <si>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</si>
  <si>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</si>
  <si>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</si>
  <si>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</si>
  <si>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</si>
  <si>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</si>
  <si>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</si>
  <si>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</si>
  <si>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</si>
  <si>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</si>
  <si>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</si>
  <si>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</si>
  <si>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</si>
  <si>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</si>
  <si>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</si>
  <si>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</si>
  <si>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</si>
  <si>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</si>
  <si>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</si>
  <si>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</si>
  <si>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</si>
  <si>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</si>
  <si>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</si>
  <si>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</si>
  <si>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</si>
  <si>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</si>
  <si>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</si>
  <si>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</si>
  <si>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</si>
  <si>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</si>
  <si>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</si>
  <si>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</si>
  <si>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</si>
  <si>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</si>
  <si>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</si>
  <si>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</si>
  <si>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</si>
  <si>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</si>
  <si>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</si>
  <si>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</si>
  <si>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</si>
  <si>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</si>
  <si>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</si>
  <si>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</si>
  <si>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</si>
  <si>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</si>
  <si>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</si>
  <si>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</si>
  <si>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</si>
  <si>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</si>
  <si>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</si>
  <si>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</si>
  <si>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</si>
  <si>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</si>
  <si>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</si>
  <si>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</si>
  <si>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</si>
  <si>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</si>
  <si>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</si>
  <si>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</si>
  <si>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</si>
  <si>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</si>
  <si>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</si>
  <si>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</si>
  <si>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</si>
  <si>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</si>
  <si>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</si>
  <si>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</si>
  <si>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</si>
  <si>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</si>
  <si>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</si>
  <si>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</si>
  <si>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</si>
  <si>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</si>
  <si>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</si>
  <si>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</si>
  <si>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</si>
  <si>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</si>
  <si>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</si>
  <si>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</si>
  <si>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</si>
  <si>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</si>
  <si>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</si>
  <si>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</si>
  <si>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</si>
  <si>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</si>
  <si>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</si>
  <si>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</si>
  <si>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</si>
  <si>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</si>
  <si>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</si>
  <si>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</si>
  <si>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</si>
  <si>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</si>
  <si>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</si>
  <si>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</si>
  <si>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</si>
  <si>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</si>
  <si>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</si>
  <si>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</si>
  <si>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</si>
  <si>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</si>
  <si>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</si>
  <si>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</si>
  <si>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</si>
  <si>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</si>
  <si>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</si>
  <si>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</si>
  <si>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</si>
  <si>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</si>
  <si>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</si>
  <si>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</si>
  <si>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</si>
  <si>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</si>
  <si>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</si>
  <si>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</si>
  <si>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</si>
  <si>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</si>
  <si>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</si>
  <si>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</si>
  <si>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</si>
  <si>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</si>
  <si>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</si>
  <si>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</si>
  <si>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</si>
  <si>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</si>
  <si>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</si>
  <si>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</si>
  <si>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</si>
  <si>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</si>
  <si>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</si>
  <si>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</si>
  <si>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</si>
  <si>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</si>
  <si>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</si>
  <si>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</si>
  <si>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</si>
  <si>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</si>
  <si>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</si>
  <si>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</si>
  <si>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</si>
  <si>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</si>
  <si>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</si>
  <si>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</si>
  <si>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</si>
  <si>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</si>
  <si>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</si>
  <si>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</si>
  <si>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</si>
  <si>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</si>
  <si>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</si>
  <si>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</si>
  <si>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</si>
  <si>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</si>
  <si>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</si>
  <si>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</si>
  <si>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</si>
  <si>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</si>
  <si>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</si>
  <si>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</si>
  <si>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</si>
  <si>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</si>
  <si>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</si>
  <si>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</si>
  <si>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</si>
  <si>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</si>
  <si>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</si>
  <si>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</si>
  <si>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</si>
  <si>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</si>
  <si>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</si>
  <si>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</si>
  <si>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</si>
  <si>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</si>
  <si>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</si>
  <si>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</si>
  <si>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</si>
  <si>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</si>
  <si>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</si>
  <si>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</si>
  <si>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</si>
  <si>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</si>
  <si>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</si>
  <si>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</si>
  <si>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</si>
  <si>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</si>
  <si>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</si>
  <si>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</si>
  <si>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</si>
  <si>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</si>
  <si>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</si>
  <si>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</si>
  <si>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</si>
  <si>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</si>
  <si>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</si>
  <si>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</si>
  <si>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</si>
  <si>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</si>
  <si>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</si>
  <si>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</si>
  <si>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</si>
  <si>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</si>
  <si>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</si>
  <si>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</si>
  <si>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</si>
  <si>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</si>
  <si>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</si>
  <si>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</si>
  <si>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</si>
  <si>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</si>
  <si>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</si>
  <si>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</si>
  <si>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</si>
  <si>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</si>
  <si>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</si>
  <si>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</si>
  <si>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</si>
  <si>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</si>
  <si>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</si>
  <si>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</si>
  <si>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</si>
  <si>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</si>
  <si>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</si>
  <si>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</si>
  <si>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</si>
  <si>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</si>
  <si>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</si>
  <si>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</si>
  <si>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</si>
  <si>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</si>
  <si>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</si>
  <si>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</si>
  <si>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</si>
  <si>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</si>
  <si>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</si>
  <si>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</si>
  <si>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</si>
  <si>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</si>
  <si>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</si>
  <si>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</si>
  <si>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</si>
  <si>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</si>
  <si>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</si>
  <si>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</si>
  <si>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</si>
  <si>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</si>
  <si>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</si>
  <si>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</si>
  <si>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</si>
  <si>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</si>
  <si>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</si>
  <si>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</si>
  <si>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</si>
  <si>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</si>
  <si>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</si>
  <si>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</si>
  <si>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</si>
  <si>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</si>
  <si>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</si>
  <si>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</si>
  <si>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</si>
  <si>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</si>
  <si>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</si>
  <si>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</si>
  <si>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</si>
  <si>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</si>
  <si>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</si>
  <si>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</si>
  <si>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</si>
  <si>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</si>
  <si>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</si>
  <si>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</si>
  <si>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</si>
  <si>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</si>
  <si>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</si>
  <si>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</si>
  <si>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</si>
  <si>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</si>
  <si>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</si>
  <si>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</si>
  <si>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</si>
  <si>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</si>
  <si>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</si>
  <si>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</si>
  <si>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</si>
  <si>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</si>
  <si>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</si>
  <si>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</si>
  <si>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</si>
  <si>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</si>
  <si>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</si>
  <si>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</si>
  <si>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</si>
  <si>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</si>
  <si>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</si>
  <si>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</si>
  <si>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</si>
  <si>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</si>
  <si>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</si>
  <si>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</si>
  <si>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</si>
  <si>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</si>
  <si>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</si>
  <si>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</si>
  <si>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</si>
  <si>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</si>
  <si>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</si>
  <si>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</si>
  <si>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</si>
  <si>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</si>
  <si>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</si>
  <si>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</si>
  <si>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</si>
  <si>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</si>
  <si>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</si>
  <si>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</si>
  <si>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</si>
  <si>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</si>
  <si>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</si>
  <si>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</si>
  <si>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</si>
  <si>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</si>
  <si>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</si>
  <si>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</si>
  <si>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</si>
  <si>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</si>
  <si>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</si>
  <si>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</si>
  <si>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</si>
  <si>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</si>
  <si>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</si>
  <si>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</si>
  <si>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</si>
  <si>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</si>
  <si>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</si>
  <si>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</si>
  <si>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</si>
  <si>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</si>
  <si>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</si>
  <si>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</si>
  <si>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</si>
  <si>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</si>
  <si>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</si>
  <si>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</si>
  <si>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</si>
  <si>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</si>
  <si>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</si>
  <si>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</si>
  <si>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</si>
  <si>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</si>
  <si>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</si>
  <si>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</si>
  <si>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</si>
  <si>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</si>
  <si>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</si>
  <si>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</si>
  <si>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</si>
  <si>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</si>
  <si>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</si>
  <si>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</si>
  <si>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</si>
  <si>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</si>
  <si>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</si>
  <si>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</si>
  <si>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</si>
  <si>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</si>
  <si>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</si>
  <si>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</si>
  <si>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</si>
  <si>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</si>
  <si>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</si>
  <si>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</si>
  <si>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</si>
  <si>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</si>
  <si>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</si>
  <si>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</si>
  <si>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</si>
  <si>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</si>
  <si>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</si>
  <si>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</si>
  <si>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</si>
  <si>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</si>
  <si>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</si>
  <si>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</si>
  <si>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</si>
  <si>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</si>
  <si>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</si>
  <si>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</si>
  <si>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</si>
  <si>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</si>
  <si>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</si>
  <si>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</si>
  <si>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</si>
  <si>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</si>
  <si>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</si>
  <si>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</si>
  <si>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</si>
  <si>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</si>
  <si>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</si>
  <si>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</si>
  <si>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</si>
  <si>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</si>
  <si>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</si>
  <si>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</si>
  <si>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</si>
  <si>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</si>
  <si>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</si>
  <si>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</si>
  <si>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</si>
  <si>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</si>
  <si>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</si>
  <si>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</si>
  <si>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</si>
  <si>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</si>
  <si>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</si>
  <si>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</si>
  <si>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</si>
  <si>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</si>
  <si>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</si>
  <si>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</si>
  <si>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</si>
  <si>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</si>
  <si>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</si>
  <si>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</si>
  <si>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</si>
  <si>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</si>
  <si>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</si>
  <si>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</si>
  <si>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</si>
  <si>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</si>
  <si>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</si>
  <si>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</si>
  <si>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</si>
  <si>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</si>
  <si>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</si>
  <si>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</si>
  <si>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</si>
  <si>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</si>
  <si>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</si>
  <si>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</si>
  <si>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</si>
  <si>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</si>
  <si>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</si>
  <si>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</si>
  <si>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</si>
  <si>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</si>
  <si>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</si>
  <si>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</si>
  <si>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</si>
  <si>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</si>
  <si>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</si>
  <si>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</si>
  <si>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</si>
  <si>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</si>
  <si>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</si>
  <si>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</si>
  <si>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</si>
  <si>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</si>
  <si>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</si>
  <si>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</si>
  <si>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</si>
  <si>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</si>
  <si>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</si>
  <si>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</si>
  <si>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</si>
  <si>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</si>
  <si>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</si>
  <si>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</si>
  <si>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</si>
  <si>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</si>
  <si>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</si>
  <si>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</si>
  <si>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</si>
  <si>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</si>
  <si>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</si>
  <si>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</si>
  <si>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</si>
  <si>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</si>
  <si>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</si>
  <si>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</si>
  <si>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</si>
  <si>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</si>
  <si>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</si>
  <si>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</si>
  <si>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</si>
  <si>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</si>
  <si>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</si>
  <si>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</si>
  <si>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</si>
  <si>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</si>
  <si>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</si>
  <si>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</si>
  <si>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</si>
  <si>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</si>
  <si>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</si>
  <si>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</si>
  <si>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</si>
  <si>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</si>
  <si>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</si>
  <si>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</si>
  <si>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</si>
  <si>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</si>
  <si>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</si>
  <si>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</si>
  <si>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</si>
  <si>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</si>
  <si>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</si>
  <si>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</si>
  <si>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</si>
  <si>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</si>
  <si>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</si>
  <si>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</si>
  <si>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</si>
  <si>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</si>
  <si>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</si>
  <si>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</si>
  <si>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</si>
  <si>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</si>
  <si>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</si>
  <si>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</si>
  <si>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</si>
  <si>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</si>
  <si>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</si>
  <si>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</si>
  <si>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</si>
  <si>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</si>
  <si>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</si>
  <si>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</si>
  <si>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</si>
  <si>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</si>
  <si>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</si>
  <si>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</si>
  <si>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</si>
  <si>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</si>
  <si>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</si>
  <si>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</si>
  <si>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</si>
  <si>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</si>
  <si>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</si>
  <si>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</si>
  <si>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</si>
  <si>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</si>
  <si>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</si>
  <si>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</si>
  <si>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</si>
  <si>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</si>
  <si>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</si>
  <si>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</si>
  <si>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</si>
  <si>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</si>
  <si>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</si>
  <si>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</si>
  <si>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</si>
  <si>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</si>
  <si>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</si>
  <si>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</si>
  <si>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</si>
  <si>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</si>
  <si>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</si>
  <si>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</si>
  <si>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</si>
  <si>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</si>
  <si>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</si>
  <si>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</si>
  <si>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</si>
  <si>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</si>
  <si>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</si>
  <si>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</si>
  <si>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</si>
  <si>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</si>
  <si>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</si>
  <si>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</si>
  <si>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</si>
  <si>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</si>
  <si>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</si>
  <si>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</si>
  <si>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</si>
  <si>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</si>
  <si>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</si>
  <si>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</si>
  <si>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</si>
  <si>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</si>
  <si>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</si>
  <si>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</si>
  <si>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</si>
  <si>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</si>
  <si>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</si>
  <si>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</si>
  <si>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</si>
  <si>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</si>
  <si>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</si>
  <si>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</si>
  <si>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</si>
  <si>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</si>
  <si>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</si>
  <si>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</si>
  <si>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</si>
  <si>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</si>
  <si>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</si>
  <si>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</si>
  <si>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</si>
  <si>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</si>
  <si>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</si>
  <si>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</si>
  <si>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</si>
  <si>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</si>
  <si>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</si>
  <si>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</si>
  <si>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</si>
  <si>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</si>
  <si>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</si>
  <si>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</si>
  <si>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</si>
  <si>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</si>
  <si>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</si>
  <si>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</si>
  <si>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</si>
  <si>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</si>
  <si>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</si>
  <si>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</si>
  <si>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</si>
  <si>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</si>
  <si>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</si>
  <si>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</si>
  <si>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</si>
  <si>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</si>
  <si>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</si>
  <si>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</si>
  <si>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</si>
  <si>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</si>
  <si>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</si>
  <si>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</si>
  <si>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</si>
  <si>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</si>
  <si>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</si>
  <si>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</si>
  <si>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</si>
  <si>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</si>
  <si>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</si>
  <si>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</si>
  <si>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</si>
  <si>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</si>
  <si>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</si>
  <si>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</si>
  <si>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</si>
  <si>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</si>
  <si>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</si>
  <si>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</si>
  <si>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</si>
  <si>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</si>
  <si>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</si>
  <si>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</si>
  <si>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</si>
  <si>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</si>
  <si>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</si>
  <si>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</si>
  <si>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</si>
  <si>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</si>
  <si>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</si>
  <si>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</si>
  <si>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</si>
  <si>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</si>
  <si>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</si>
  <si>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</si>
  <si>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</si>
  <si>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</si>
  <si>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</si>
  <si>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</si>
  <si>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</si>
  <si>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</si>
  <si>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</si>
  <si>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</si>
  <si>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</si>
  <si>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</si>
  <si>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</si>
  <si>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</si>
  <si>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</si>
  <si>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</si>
  <si>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</si>
  <si>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</si>
  <si>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</si>
  <si>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</si>
  <si>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</si>
  <si>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</si>
  <si>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</si>
  <si>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</si>
  <si>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</si>
  <si>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</si>
  <si>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</si>
  <si>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</si>
  <si>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</si>
  <si>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</si>
  <si>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</si>
  <si>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</si>
  <si>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</si>
  <si>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</si>
  <si>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</si>
  <si>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</si>
  <si>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</si>
  <si>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</si>
  <si>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</si>
  <si>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</si>
  <si>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</si>
  <si>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</si>
  <si>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</si>
  <si>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</si>
  <si>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</si>
  <si>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</si>
  <si>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</si>
  <si>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</si>
  <si>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</si>
  <si>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</si>
  <si>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</si>
  <si>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</si>
  <si>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</si>
  <si>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</si>
  <si>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</si>
  <si>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</si>
  <si>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</si>
  <si>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</si>
  <si>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</si>
  <si>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</si>
  <si>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</si>
  <si>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</si>
  <si>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</si>
  <si>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</si>
  <si>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</si>
  <si>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</si>
  <si>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</si>
  <si>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</si>
  <si>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</si>
  <si>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</si>
  <si>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</si>
  <si>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</si>
  <si>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</si>
  <si>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</si>
  <si>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</si>
  <si>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</si>
  <si>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</si>
  <si>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</si>
  <si>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</si>
  <si>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</si>
  <si>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</si>
  <si>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</si>
  <si>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</si>
  <si>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</si>
  <si>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</si>
  <si>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</si>
  <si>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</si>
  <si>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</si>
  <si>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</si>
  <si>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</si>
  <si>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</si>
  <si>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</si>
  <si>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</si>
  <si>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</si>
  <si>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</si>
  <si>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</si>
  <si>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</si>
  <si>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</si>
  <si>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</si>
  <si>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</si>
  <si>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</si>
  <si>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</si>
  <si>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</si>
  <si>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</si>
  <si>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</si>
  <si>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</si>
  <si>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</si>
  <si>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</si>
  <si>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</si>
  <si>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</si>
  <si>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</si>
  <si>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</si>
  <si>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</si>
  <si>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</si>
  <si>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</si>
  <si>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</si>
  <si>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</si>
  <si>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</si>
  <si>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</si>
  <si>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</si>
  <si>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</si>
  <si>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</si>
  <si>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</si>
  <si>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</si>
  <si>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</si>
  <si>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</si>
  <si>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</si>
  <si>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</si>
  <si>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</si>
  <si>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</si>
  <si>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</si>
  <si>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</si>
  <si>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</si>
  <si>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</si>
  <si>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</si>
  <si>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</si>
  <si>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</si>
  <si>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</si>
  <si>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</si>
  <si>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</si>
  <si>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</si>
  <si>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</si>
  <si>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</si>
  <si>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</si>
  <si>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</si>
  <si>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</si>
  <si>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</si>
  <si>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</si>
  <si>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</si>
  <si>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</si>
  <si>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</si>
  <si>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</si>
  <si>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</si>
  <si>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</si>
  <si>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</si>
  <si>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</si>
  <si>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</si>
  <si>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</si>
  <si>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</si>
  <si>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</si>
  <si>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</si>
  <si>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</si>
  <si>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</si>
  <si>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</si>
  <si>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</si>
  <si>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</si>
  <si>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</si>
  <si>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</si>
  <si>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</si>
  <si>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</si>
  <si>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</si>
  <si>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</si>
  <si>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</si>
  <si>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</si>
  <si>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</si>
  <si>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</si>
  <si>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</si>
  <si>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</si>
  <si>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</si>
  <si>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</si>
  <si>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</si>
  <si>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</si>
  <si>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</si>
  <si>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</si>
  <si>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</si>
  <si>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</si>
  <si>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</si>
  <si>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</si>
  <si>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</si>
  <si>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</si>
  <si>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</si>
  <si>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</si>
  <si>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</si>
  <si>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</si>
  <si>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</si>
  <si>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</si>
  <si>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</si>
  <si>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</si>
  <si>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</si>
  <si>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</si>
  <si>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</si>
  <si>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</si>
  <si>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</si>
  <si>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</si>
  <si>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</si>
  <si>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</si>
  <si>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</si>
  <si>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</si>
  <si>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</si>
  <si>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</si>
  <si>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</si>
  <si>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</si>
  <si>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</si>
  <si>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</si>
  <si>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</si>
  <si>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</si>
  <si>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</si>
  <si>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</si>
  <si>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</si>
  <si>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</si>
  <si>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</si>
  <si>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</si>
  <si>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</si>
  <si>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</si>
  <si>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</si>
  <si>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</si>
  <si>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</si>
  <si>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</si>
  <si>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</si>
  <si>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</si>
  <si>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</si>
  <si>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</si>
  <si>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</si>
  <si>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</si>
  <si>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</si>
  <si>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</si>
  <si>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</si>
  <si>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</si>
  <si>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</si>
  <si>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</si>
  <si>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</si>
  <si>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</si>
  <si>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</si>
  <si>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</si>
  <si>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</si>
  <si>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</si>
  <si>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</si>
  <si>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</si>
  <si>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</si>
  <si>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</si>
  <si>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</si>
  <si>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</si>
  <si>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</si>
  <si>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</si>
  <si>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</si>
  <si>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</si>
  <si>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</si>
  <si>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</si>
  <si>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</si>
  <si>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</si>
  <si>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</si>
  <si>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</si>
  <si>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</si>
  <si>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</si>
  <si>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</si>
  <si>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</si>
  <si>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</si>
  <si>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</si>
  <si>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</si>
  <si>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</si>
  <si>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</si>
  <si>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</si>
  <si>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</si>
  <si>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</si>
  <si>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</si>
  <si>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</si>
  <si>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</si>
  <si>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</si>
  <si>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</si>
  <si>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</si>
  <si>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</si>
  <si>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</si>
  <si>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</si>
  <si>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</si>
  <si>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</si>
  <si>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</si>
  <si>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</si>
  <si>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</si>
  <si>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</si>
  <si>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</si>
  <si>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</si>
  <si>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</si>
  <si>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</si>
  <si>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</si>
  <si>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</si>
  <si>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</si>
  <si>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</si>
  <si>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</si>
  <si>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</si>
  <si>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</si>
  <si>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</si>
  <si>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</si>
  <si>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</si>
  <si>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</si>
  <si>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</si>
  <si>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</si>
  <si>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</si>
  <si>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</si>
  <si>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</si>
  <si>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</si>
  <si>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</si>
  <si>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</si>
  <si>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</si>
  <si>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</si>
  <si>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</si>
  <si>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</si>
  <si>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</si>
  <si>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</si>
  <si>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</si>
  <si>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</si>
  <si>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</si>
  <si>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</si>
  <si>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</si>
  <si>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</si>
  <si>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</si>
  <si>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</si>
  <si>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</si>
  <si>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</si>
  <si>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</si>
  <si>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</si>
  <si>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</si>
  <si>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</si>
  <si>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</si>
  <si>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</si>
  <si>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</si>
  <si>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</si>
  <si>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</si>
  <si>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</si>
  <si>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</si>
  <si>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</si>
  <si>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</si>
  <si>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</si>
  <si>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</si>
  <si>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</si>
  <si>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</si>
  <si>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</si>
  <si>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</si>
  <si>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</si>
  <si>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</si>
  <si>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</si>
  <si>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</si>
  <si>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</si>
  <si>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</si>
  <si>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</si>
  <si>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</si>
  <si>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</si>
  <si>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</si>
  <si>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</si>
  <si>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</si>
  <si>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</si>
  <si>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</si>
  <si>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</si>
  <si>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</si>
  <si>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</si>
  <si>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</si>
  <si>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</si>
  <si>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</si>
  <si>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</si>
  <si>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</si>
  <si>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</si>
  <si>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</si>
  <si>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</si>
  <si>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</si>
  <si>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</si>
  <si>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</si>
  <si>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</si>
  <si>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</si>
  <si>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</si>
  <si>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</si>
  <si>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</si>
  <si>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</si>
  <si>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</si>
  <si>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</si>
  <si>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</si>
  <si>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</si>
  <si>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</si>
  <si>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</si>
  <si>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</si>
  <si>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</si>
  <si>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</si>
  <si>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</si>
  <si>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</si>
  <si>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</si>
  <si>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</si>
  <si>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</si>
  <si>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</si>
  <si>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</si>
  <si>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</si>
  <si>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</si>
  <si>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</si>
  <si>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</si>
  <si>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</si>
  <si>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</si>
  <si>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</si>
  <si>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</si>
  <si>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</si>
  <si>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</si>
  <si>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</si>
  <si>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</si>
  <si>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</si>
  <si>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</si>
  <si>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</si>
  <si>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</si>
  <si>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</si>
  <si>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</si>
  <si>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</si>
  <si>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</si>
  <si>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</si>
  <si>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</si>
  <si>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</si>
  <si>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</si>
  <si>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</si>
  <si>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</si>
  <si>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</si>
  <si>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</si>
  <si>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</si>
  <si>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</si>
  <si>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</si>
  <si>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</si>
  <si>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</si>
  <si>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</si>
  <si>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</si>
  <si>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</si>
  <si>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</si>
  <si>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</si>
  <si>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</si>
  <si>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</si>
  <si>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</si>
  <si>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</si>
  <si>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</si>
  <si>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</si>
  <si>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</si>
  <si>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</si>
  <si>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</si>
  <si>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</si>
  <si>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</si>
  <si>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</si>
  <si>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</si>
  <si>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</si>
  <si>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</si>
  <si>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</si>
  <si>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</si>
  <si>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</si>
  <si>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</si>
  <si>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</si>
  <si>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</si>
  <si>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</si>
  <si>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</si>
  <si>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</si>
  <si>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</si>
  <si>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</si>
  <si>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</si>
  <si>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</si>
  <si>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</si>
  <si>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</si>
  <si>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</si>
  <si>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</si>
  <si>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</si>
  <si>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</si>
  <si>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</si>
  <si>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</si>
  <si>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</si>
  <si>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</si>
  <si>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</si>
  <si>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</si>
  <si>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</si>
  <si>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</si>
  <si>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</si>
  <si>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</si>
  <si>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</si>
  <si>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</si>
  <si>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</si>
  <si>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</si>
  <si>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</si>
  <si>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</si>
  <si>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</si>
  <si>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</si>
  <si>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</si>
  <si>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</si>
  <si>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</si>
  <si>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</si>
  <si>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</si>
  <si>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</si>
  <si>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</si>
  <si>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</si>
  <si>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</si>
  <si>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</si>
  <si>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</si>
  <si>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</si>
  <si>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</si>
  <si>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</si>
  <si>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</si>
  <si>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</si>
  <si>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</si>
  <si>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</si>
  <si>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</si>
  <si>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</si>
  <si>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</si>
  <si>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</si>
  <si>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</si>
  <si>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</si>
  <si>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</si>
  <si>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</si>
  <si>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</si>
  <si>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</si>
  <si>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</si>
  <si>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</si>
  <si>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</si>
  <si>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</si>
  <si>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</si>
  <si>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</si>
  <si>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</si>
  <si>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</si>
  <si>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</si>
  <si>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</si>
  <si>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</si>
  <si>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</si>
  <si>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</si>
  <si>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</si>
  <si>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</si>
  <si>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</si>
  <si>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</si>
  <si>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</si>
  <si>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</si>
  <si>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</si>
  <si>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</si>
  <si>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</si>
  <si>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</si>
  <si>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</si>
  <si>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</si>
  <si>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</si>
  <si>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</si>
  <si>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</si>
  <si>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</si>
  <si>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</si>
  <si>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</si>
  <si>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</si>
  <si>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</si>
  <si>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</si>
  <si>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</si>
  <si>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</si>
  <si>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</si>
  <si>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</si>
  <si>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</si>
  <si>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</si>
  <si>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</si>
  <si>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</si>
  <si>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</si>
  <si>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</si>
  <si>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</si>
  <si>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</si>
  <si>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</si>
  <si>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</si>
  <si>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</si>
  <si>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</si>
  <si>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</si>
  <si>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</si>
  <si>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</si>
  <si>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</si>
  <si>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</si>
  <si>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</si>
  <si>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</si>
  <si>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</si>
  <si>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</si>
  <si>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</si>
  <si>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</si>
  <si>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</si>
  <si>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</si>
  <si>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</si>
  <si>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</si>
  <si>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</si>
  <si>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</si>
  <si>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</si>
  <si>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</si>
  <si>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</si>
  <si>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</si>
  <si>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</si>
  <si>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</si>
  <si>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</si>
  <si>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</si>
  <si>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</si>
  <si>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</si>
  <si>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</si>
  <si>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</si>
  <si>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</si>
  <si>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</si>
  <si>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</si>
  <si>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</si>
  <si>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</si>
  <si>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</si>
  <si>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</si>
  <si>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</si>
  <si>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</si>
  <si>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</si>
  <si>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</si>
  <si>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</si>
  <si>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</si>
  <si>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</si>
  <si>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</si>
  <si>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</si>
  <si>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</si>
  <si>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</si>
  <si>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</si>
  <si>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</si>
  <si>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</si>
  <si>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</si>
  <si>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</si>
  <si>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</si>
  <si>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</si>
  <si>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</si>
  <si>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</si>
  <si>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</si>
  <si>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</si>
  <si>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</si>
  <si>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</si>
  <si>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</si>
  <si>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</si>
  <si>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</si>
  <si>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</si>
  <si>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</si>
  <si>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</si>
  <si>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</si>
  <si>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</si>
  <si>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</si>
  <si>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</si>
  <si>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</si>
  <si>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</si>
  <si>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</si>
  <si>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</si>
  <si>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</si>
  <si>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</si>
  <si>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</si>
  <si>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</si>
  <si>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</si>
  <si>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</si>
  <si>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</si>
  <si>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</si>
  <si>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</si>
  <si>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</si>
  <si>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</si>
  <si>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</si>
  <si>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</si>
  <si>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</si>
  <si>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</si>
  <si>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</si>
  <si>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</si>
  <si>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</si>
  <si>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</si>
  <si>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</si>
  <si>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</si>
  <si>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</si>
  <si>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</si>
  <si>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</si>
  <si>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</si>
  <si>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</si>
  <si>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</si>
  <si>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</si>
  <si>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</si>
  <si>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</si>
  <si>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</si>
  <si>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</si>
  <si>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</si>
  <si>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</si>
  <si>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</si>
  <si>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</si>
  <si>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</si>
  <si>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</si>
  <si>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</si>
  <si>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</si>
  <si>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</si>
  <si>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</si>
  <si>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</si>
  <si>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</si>
  <si>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</si>
  <si>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</si>
  <si>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</si>
  <si>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</si>
  <si>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</si>
  <si>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</si>
  <si>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</si>
  <si>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</si>
  <si>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</si>
  <si>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</si>
  <si>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</si>
  <si>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</si>
  <si>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</si>
  <si>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</si>
  <si>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</si>
  <si>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</si>
  <si>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</si>
  <si>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</si>
  <si>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</si>
  <si>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</si>
  <si>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</si>
  <si>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</si>
  <si>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</si>
  <si>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</si>
  <si>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</si>
  <si>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</si>
  <si>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</si>
  <si>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</si>
  <si>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</si>
  <si>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</si>
  <si>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</si>
  <si>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</si>
  <si>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</si>
  <si>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</si>
  <si>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</si>
  <si>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</si>
  <si>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</si>
  <si>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</si>
  <si>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</si>
  <si>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</si>
  <si>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</si>
  <si>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</si>
  <si>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</si>
  <si>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</si>
  <si>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</si>
  <si>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</si>
  <si>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</si>
  <si>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</si>
  <si>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</si>
  <si>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</si>
  <si>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</si>
  <si>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</si>
  <si>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</si>
  <si>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</si>
  <si>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</si>
  <si>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</si>
  <si>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</si>
  <si>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</si>
  <si>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</si>
  <si>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</si>
  <si>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</si>
  <si>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</si>
  <si>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</si>
  <si>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</si>
  <si>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</si>
  <si>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</si>
  <si>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</si>
  <si>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</si>
  <si>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</si>
  <si>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</si>
  <si>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</si>
  <si>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</si>
  <si>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</si>
  <si>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</si>
  <si>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</si>
  <si>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</si>
  <si>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</si>
  <si>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</si>
  <si>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</si>
  <si>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</si>
  <si>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</si>
  <si>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</si>
  <si>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</si>
  <si>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</si>
  <si>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</si>
  <si>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</si>
  <si>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</si>
  <si>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</si>
  <si>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</si>
  <si>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</si>
  <si>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</si>
  <si>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</si>
  <si>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</si>
  <si>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</si>
  <si>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</si>
  <si>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</si>
  <si>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</si>
  <si>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</si>
  <si>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</si>
  <si>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</si>
  <si>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</si>
  <si>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</si>
  <si>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</si>
  <si>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</si>
  <si>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</si>
  <si>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</si>
  <si>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</si>
  <si>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</si>
  <si>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</si>
  <si>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</si>
  <si>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</si>
  <si>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</si>
  <si>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</si>
  <si>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</si>
  <si>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</si>
  <si>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</si>
  <si>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</si>
  <si>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</si>
  <si>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</si>
  <si>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</si>
  <si>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</si>
  <si>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</si>
  <si>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</si>
  <si>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</si>
  <si>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</si>
  <si>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</si>
  <si>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</si>
  <si>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</si>
  <si>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</si>
  <si>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</si>
  <si>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</si>
  <si>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</si>
  <si>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</si>
  <si>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</si>
  <si>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</si>
  <si>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</si>
  <si>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</si>
  <si>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</si>
  <si>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</si>
  <si>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</si>
  <si>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</si>
  <si>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</si>
  <si>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</si>
  <si>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</si>
  <si>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</si>
  <si>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</si>
  <si>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</si>
  <si>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</si>
  <si>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</si>
  <si>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</si>
  <si>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</si>
  <si>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</si>
  <si>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</si>
  <si>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</si>
  <si>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</si>
  <si>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</si>
  <si>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</si>
  <si>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</si>
  <si>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</si>
  <si>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</si>
  <si>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</si>
  <si>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</si>
  <si>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</si>
  <si>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</si>
  <si>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</si>
  <si>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</si>
  <si>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</si>
  <si>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</si>
  <si>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</si>
  <si>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</si>
  <si>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</si>
  <si>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</si>
  <si>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</si>
  <si>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</si>
  <si>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</si>
  <si>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</si>
  <si>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</si>
  <si>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</si>
  <si>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</si>
  <si>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</si>
  <si>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</si>
  <si>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</si>
  <si>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</si>
  <si>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</si>
  <si>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</si>
  <si>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</si>
  <si>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</si>
  <si>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</si>
  <si>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</si>
  <si>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</si>
  <si>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</si>
  <si>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</si>
  <si>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</si>
  <si>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</si>
  <si>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</si>
  <si>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</si>
  <si>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</si>
  <si>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</si>
  <si>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</si>
  <si>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</si>
  <si>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</si>
  <si>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</si>
  <si>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</si>
  <si>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</si>
  <si>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</si>
  <si>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</si>
  <si>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</si>
  <si>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</si>
  <si>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</si>
  <si>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</si>
  <si>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</si>
  <si>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</si>
  <si>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</si>
  <si>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</si>
  <si>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</si>
  <si>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</si>
  <si>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</si>
  <si>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</si>
  <si>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</si>
  <si>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</si>
  <si>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</si>
  <si>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</si>
  <si>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</si>
  <si>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</si>
  <si>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</si>
  <si>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</si>
  <si>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</si>
  <si>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</si>
  <si>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</si>
  <si>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</si>
  <si>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</si>
  <si>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</si>
  <si>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</si>
  <si>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</si>
  <si>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</si>
  <si>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</si>
  <si>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</si>
  <si>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</si>
  <si>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</si>
  <si>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</si>
  <si>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</si>
  <si>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</si>
  <si>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</si>
  <si>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</si>
  <si>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</si>
  <si>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</si>
  <si>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</si>
  <si>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</si>
  <si>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</si>
  <si>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</si>
  <si>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</si>
  <si>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</si>
  <si>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</si>
  <si>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</si>
  <si>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</si>
  <si>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</si>
  <si>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</si>
  <si>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</si>
  <si>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</si>
  <si>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</si>
  <si>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</si>
  <si>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</si>
  <si>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</si>
  <si>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</si>
  <si>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</si>
  <si>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</si>
  <si>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</si>
  <si>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</si>
  <si>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</si>
  <si>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</si>
  <si>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</si>
  <si>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</si>
  <si>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</si>
  <si>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</si>
  <si>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</si>
  <si>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</si>
  <si>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</si>
  <si>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</si>
  <si>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</si>
  <si>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</si>
  <si>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</si>
  <si>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</si>
  <si>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</si>
  <si>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</si>
  <si>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</si>
  <si>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</si>
  <si>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</si>
  <si>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</si>
  <si>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</si>
  <si>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</si>
  <si>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</si>
  <si>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</si>
  <si>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</si>
  <si>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</si>
  <si>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</si>
  <si>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</si>
  <si>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</si>
  <si>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</si>
  <si>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</si>
  <si>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</si>
  <si>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</si>
  <si>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</si>
  <si>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</si>
  <si>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</si>
  <si>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</si>
  <si>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</si>
  <si>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</si>
  <si>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</si>
  <si>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</si>
  <si>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</si>
  <si>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</si>
  <si>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</si>
  <si>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</si>
  <si>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</si>
  <si>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</si>
  <si>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</si>
  <si>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</si>
  <si>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</si>
  <si>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</si>
  <si>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</si>
  <si>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</si>
  <si>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</si>
  <si>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</si>
  <si>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</si>
  <si>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</si>
  <si>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</si>
  <si>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</si>
  <si>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</si>
  <si>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</si>
  <si>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</si>
  <si>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</si>
  <si>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</si>
  <si>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</si>
  <si>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</si>
  <si>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</si>
  <si>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</si>
  <si>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</si>
  <si>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</si>
  <si>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</si>
  <si>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</si>
  <si>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</si>
  <si>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</si>
  <si>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</si>
  <si>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</si>
  <si>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</si>
  <si>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</si>
  <si>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</si>
  <si>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</si>
  <si>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</si>
  <si>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</si>
  <si>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</si>
  <si>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</si>
  <si>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</si>
  <si>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</si>
  <si>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</si>
  <si>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</si>
  <si>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</si>
  <si>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</si>
  <si>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</si>
  <si>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</si>
  <si>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</si>
  <si>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</si>
  <si>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</si>
  <si>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</si>
  <si>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</si>
  <si>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</si>
  <si>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</si>
  <si>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</si>
  <si>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</si>
  <si>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</si>
  <si>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</si>
  <si>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</si>
  <si>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</si>
  <si>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</si>
  <si>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</si>
  <si>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</si>
  <si>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</si>
  <si>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</si>
  <si>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</si>
  <si>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</si>
  <si>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</si>
  <si>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</si>
  <si>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</si>
  <si>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</si>
  <si>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</si>
  <si>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</si>
  <si>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</si>
  <si>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</si>
  <si>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</si>
  <si>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</si>
  <si>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</si>
  <si>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</si>
  <si>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</si>
  <si>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2025-12-22</t>
  </si>
  <si>
    <t>마이스터(대구)_251222_165139.xlsx</t>
  </si>
  <si>
    <t>06B1053130</t>
  </si>
  <si>
    <t>Pilot_Bearing</t>
  </si>
  <si>
    <t>조이오토(대구)_251222_165348.xlsx</t>
  </si>
  <si>
    <t>50229</t>
  </si>
  <si>
    <t>Clutch_Seal_Ring</t>
  </si>
  <si>
    <t>50229</t>
    <phoneticPr fontId="2" type="noConversion"/>
  </si>
  <si>
    <t>마이오토(전북완주)_251222_165507.xlsx</t>
  </si>
  <si>
    <t>대륙오토(대구)_251222_165523.xlsx</t>
  </si>
  <si>
    <t>대성오토(대구)_251222_165608.xlsx</t>
  </si>
  <si>
    <t>농협 3520106511413</t>
    <phoneticPr fontId="2" type="noConversion"/>
  </si>
  <si>
    <t>정비소정직(충북청주)_251222_165629.xlsx</t>
  </si>
  <si>
    <t>그린카서비스(대전)_251222_165704.xlsx</t>
  </si>
  <si>
    <t>이성옥</t>
    <phoneticPr fontId="2" type="noConversion"/>
  </si>
  <si>
    <t>광주광역시 서구 풍서우로 148</t>
    <phoneticPr fontId="2" type="noConversion"/>
  </si>
  <si>
    <t>010-8752-6273</t>
    <phoneticPr fontId="2" type="noConversion"/>
  </si>
  <si>
    <t>하정오토(광주)_251222_173956.xlsx</t>
  </si>
  <si>
    <t>하정오토(광주)_251222_173956.xlsx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</si>
</sst>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6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4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4" fillId="0" borderId="5" xfId="0" applyFont="1" applyBorder="1">
      <alignment vertical="center"/>
    </xf>
    <xf numFmtId="49" fontId="35" fillId="0" borderId="5" xfId="0" applyNumberFormat="1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12360000</c:v>
                </c:pt>
                <c:pt idx="1">
                  <c:v>0</c:v>
                </c:pt>
                <c:pt idx="2">
                  <c:v>0</c:v>
                </c:pt>
                <c:pt idx="3">
                  <c:v>7162000</c:v>
                </c:pt>
                <c:pt idx="4">
                  <c:v>1970500</c:v>
                </c:pt>
                <c:pt idx="5">
                  <c:v>0</c:v>
                </c:pt>
                <c:pt idx="6">
                  <c:v>393501</c:v>
                </c:pt>
                <c:pt idx="7">
                  <c:v>2816000</c:v>
                </c:pt>
                <c:pt idx="8">
                  <c:v>0</c:v>
                </c:pt>
                <c:pt idx="9">
                  <c:v>4750000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46</c:v>
                      </c:pt>
                      <c:pt idx="2">
                        <c:v>46</c:v>
                      </c:pt>
                      <c:pt idx="3">
                        <c:v>2</c:v>
                      </c:pt>
                      <c:pt idx="4">
                        <c:v>14</c:v>
                      </c:pt>
                      <c:pt idx="5">
                        <c:v>46</c:v>
                      </c:pt>
                      <c:pt idx="6">
                        <c:v>42</c:v>
                      </c:pt>
                      <c:pt idx="7">
                        <c:v>10</c:v>
                      </c:pt>
                      <c:pt idx="8">
                        <c:v>46</c:v>
                      </c:pt>
                      <c:pt idx="9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4721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46013</v>
      </c>
      <c r="U2" s="324"/>
    </row>
    <row r="3" spans="1:21" ht="24.95" customHeight="1" x14ac:dyDescent="0.3">
      <c r="A3" s="334" t="s">
        <v>1165</v>
      </c>
      <c r="B3" s="37" t="s">
        <v>59</v>
      </c>
      <c r="C3" s="337" t="s">
        <v>1347</v>
      </c>
      <c r="D3" s="338"/>
      <c r="E3" s="338"/>
      <c r="F3" s="338"/>
      <c r="G3" s="338"/>
      <c r="H3" s="338"/>
      <c r="I3" s="338"/>
      <c r="J3" s="339"/>
      <c r="K3" s="340" t="s">
        <v>1166</v>
      </c>
      <c r="L3" s="37" t="s">
        <v>59</v>
      </c>
      <c r="M3" s="343" t="s">
        <v>964</v>
      </c>
      <c r="N3" s="344"/>
      <c r="O3" s="344"/>
      <c r="P3" s="344"/>
      <c r="Q3" s="344"/>
      <c r="R3" s="344"/>
      <c r="S3" s="344"/>
      <c r="T3" s="344"/>
      <c r="U3" s="345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325" t="s">
        <v>73</v>
      </c>
      <c r="U4" s="328"/>
    </row>
    <row r="5" spans="1:21" ht="24.95" customHeight="1" x14ac:dyDescent="0.3">
      <c r="A5" s="335"/>
      <c r="B5" s="38" t="s">
        <v>10</v>
      </c>
      <c r="C5" s="325" t="s">
        <v>4725</v>
      </c>
      <c r="D5" s="326"/>
      <c r="E5" s="326"/>
      <c r="F5" s="326"/>
      <c r="G5" s="326"/>
      <c r="H5" s="326"/>
      <c r="I5" s="326"/>
      <c r="J5" s="327"/>
      <c r="K5" s="341"/>
      <c r="L5" s="38" t="s">
        <v>10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24.95" customHeight="1" x14ac:dyDescent="0.3">
      <c r="A6" s="336"/>
      <c r="B6" s="38" t="s">
        <v>75</v>
      </c>
      <c r="C6" s="325" t="s">
        <v>4726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32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44</v>
      </c>
      <c r="G7" s="330"/>
      <c r="H7" s="330"/>
      <c r="I7" s="331"/>
      <c r="J7" s="332" t="s">
        <v>42</v>
      </c>
      <c r="K7" s="330"/>
      <c r="L7" s="330"/>
      <c r="M7" s="330"/>
      <c r="N7" s="331"/>
      <c r="O7" s="330" t="s">
        <v>50</v>
      </c>
      <c r="P7" s="331"/>
      <c r="Q7" s="332" t="s">
        <v>69</v>
      </c>
      <c r="R7" s="330"/>
      <c r="S7" s="331"/>
      <c r="T7" s="332" t="s">
        <v>68</v>
      </c>
      <c r="U7" s="333"/>
    </row>
    <row r="8" spans="1:21" ht="15.6" customHeight="1" x14ac:dyDescent="0.3">
      <c r="A8" s="358" t="s">
        <v>2977</v>
      </c>
      <c r="B8" s="359"/>
      <c r="C8" s="359"/>
      <c r="D8" s="359"/>
      <c r="E8" s="360"/>
      <c r="F8" s="361" t="s">
        <v>4717</v>
      </c>
      <c r="G8" s="362"/>
      <c r="H8" s="362"/>
      <c r="I8" s="363"/>
      <c r="J8" s="369">
        <v>75000</v>
      </c>
      <c r="K8" s="369"/>
      <c r="L8" s="369"/>
      <c r="M8" s="369"/>
      <c r="N8" s="369"/>
      <c r="O8" s="370">
        <v>2</v>
      </c>
      <c r="P8" s="370"/>
      <c r="Q8" s="364">
        <v>15000</v>
      </c>
      <c r="R8" s="365"/>
      <c r="S8" s="366"/>
      <c r="T8" s="367">
        <v>165000</v>
      </c>
      <c r="U8" s="368"/>
    </row>
    <row r="9" spans="1:21" ht="15.6" customHeight="1" x14ac:dyDescent="0.3">
      <c r="A9" s="349" t="s">
        <v>2181</v>
      </c>
      <c r="B9" s="350"/>
      <c r="C9" s="350"/>
      <c r="D9" s="350"/>
      <c r="E9" s="351"/>
      <c r="F9" s="352" t="s">
        <v>1253</v>
      </c>
      <c r="G9" s="350"/>
      <c r="H9" s="350"/>
      <c r="I9" s="351"/>
      <c r="J9" s="371">
        <v>130000</v>
      </c>
      <c r="K9" s="371"/>
      <c r="L9" s="371"/>
      <c r="M9" s="371"/>
      <c r="N9" s="371"/>
      <c r="O9" s="372">
        <v>1</v>
      </c>
      <c r="P9" s="372"/>
      <c r="Q9" s="353">
        <v>13000</v>
      </c>
      <c r="R9" s="354"/>
      <c r="S9" s="355"/>
      <c r="T9" s="356">
        <v>143000</v>
      </c>
      <c r="U9" s="357"/>
    </row>
    <row r="10" spans="1:21" ht="15.6" customHeight="1" x14ac:dyDescent="0.3">
      <c r="A10" s="349" t="s">
        <v>2184</v>
      </c>
      <c r="B10" s="350"/>
      <c r="C10" s="350"/>
      <c r="D10" s="350"/>
      <c r="E10" s="351"/>
      <c r="F10" s="352" t="s">
        <v>1789</v>
      </c>
      <c r="G10" s="350"/>
      <c r="H10" s="350"/>
      <c r="I10" s="351"/>
      <c r="J10" s="371">
        <v>15000</v>
      </c>
      <c r="K10" s="371"/>
      <c r="L10" s="371"/>
      <c r="M10" s="371"/>
      <c r="N10" s="371"/>
      <c r="O10" s="372">
        <v>1</v>
      </c>
      <c r="P10" s="372"/>
      <c r="Q10" s="353">
        <v>1500</v>
      </c>
      <c r="R10" s="354"/>
      <c r="S10" s="355"/>
      <c r="T10" s="356">
        <v>16500</v>
      </c>
      <c r="U10" s="357"/>
    </row>
    <row r="11" spans="1:21" ht="15.6" customHeight="1" x14ac:dyDescent="0.3">
      <c r="A11" s="349"/>
      <c r="B11" s="350"/>
      <c r="C11" s="350"/>
      <c r="D11" s="350"/>
      <c r="E11" s="351"/>
      <c r="F11" s="352"/>
      <c r="G11" s="350"/>
      <c r="H11" s="350"/>
      <c r="I11" s="351"/>
      <c r="J11" s="371"/>
      <c r="K11" s="371"/>
      <c r="L11" s="371"/>
      <c r="M11" s="371"/>
      <c r="N11" s="371"/>
      <c r="O11" s="372"/>
      <c r="P11" s="372"/>
      <c r="Q11" s="353"/>
      <c r="R11" s="354"/>
      <c r="S11" s="355"/>
      <c r="T11" s="356"/>
      <c r="U11" s="357"/>
    </row>
    <row r="12" spans="1:21" ht="15.6" customHeight="1" x14ac:dyDescent="0.3">
      <c r="A12" s="349"/>
      <c r="B12" s="350"/>
      <c r="C12" s="350"/>
      <c r="D12" s="350"/>
      <c r="E12" s="351"/>
      <c r="F12" s="352"/>
      <c r="G12" s="350"/>
      <c r="H12" s="350"/>
      <c r="I12" s="351"/>
      <c r="J12" s="371"/>
      <c r="K12" s="371"/>
      <c r="L12" s="371"/>
      <c r="M12" s="371"/>
      <c r="N12" s="371"/>
      <c r="O12" s="372"/>
      <c r="P12" s="372"/>
      <c r="Q12" s="353"/>
      <c r="R12" s="354"/>
      <c r="S12" s="355"/>
      <c r="T12" s="356"/>
      <c r="U12" s="357"/>
    </row>
    <row r="13" spans="1:21" ht="15.6" customHeight="1" x14ac:dyDescent="0.3">
      <c r="A13" s="349"/>
      <c r="B13" s="350"/>
      <c r="C13" s="350"/>
      <c r="D13" s="350"/>
      <c r="E13" s="351"/>
      <c r="F13" s="352"/>
      <c r="G13" s="350"/>
      <c r="H13" s="350"/>
      <c r="I13" s="351"/>
      <c r="J13" s="371"/>
      <c r="K13" s="371"/>
      <c r="L13" s="371"/>
      <c r="M13" s="371"/>
      <c r="N13" s="371"/>
      <c r="O13" s="372"/>
      <c r="P13" s="372"/>
      <c r="Q13" s="353"/>
      <c r="R13" s="354"/>
      <c r="S13" s="355"/>
      <c r="T13" s="356"/>
      <c r="U13" s="357"/>
    </row>
    <row r="14" spans="1:21" ht="15.6" customHeight="1" x14ac:dyDescent="0.3">
      <c r="A14" s="349"/>
      <c r="B14" s="350"/>
      <c r="C14" s="350"/>
      <c r="D14" s="350"/>
      <c r="E14" s="351"/>
      <c r="F14" s="352"/>
      <c r="G14" s="350"/>
      <c r="H14" s="350"/>
      <c r="I14" s="351"/>
      <c r="J14" s="371"/>
      <c r="K14" s="371"/>
      <c r="L14" s="371"/>
      <c r="M14" s="371"/>
      <c r="N14" s="371"/>
      <c r="O14" s="372"/>
      <c r="P14" s="372"/>
      <c r="Q14" s="353"/>
      <c r="R14" s="354"/>
      <c r="S14" s="355"/>
      <c r="T14" s="356"/>
      <c r="U14" s="357"/>
    </row>
    <row r="15" spans="1:21" ht="15.6" customHeight="1" thickBot="1" x14ac:dyDescent="0.35">
      <c r="A15" s="373"/>
      <c r="B15" s="374"/>
      <c r="C15" s="374"/>
      <c r="D15" s="374"/>
      <c r="E15" s="375"/>
      <c r="F15" s="376"/>
      <c r="G15" s="374"/>
      <c r="H15" s="374"/>
      <c r="I15" s="375"/>
      <c r="J15" s="382"/>
      <c r="K15" s="382"/>
      <c r="L15" s="382"/>
      <c r="M15" s="382"/>
      <c r="N15" s="382"/>
      <c r="O15" s="383"/>
      <c r="P15" s="383"/>
      <c r="Q15" s="377"/>
      <c r="R15" s="378"/>
      <c r="S15" s="379"/>
      <c r="T15" s="380"/>
      <c r="U15" s="381"/>
    </row>
    <row r="16" spans="1:21" ht="15" customHeight="1" thickTop="1" x14ac:dyDescent="0.3">
      <c r="A16" s="384" t="s">
        <v>2310</v>
      </c>
      <c r="B16" s="385"/>
      <c r="C16" s="385"/>
      <c r="D16" s="385"/>
      <c r="E16" s="386"/>
      <c r="F16" s="393"/>
      <c r="G16" s="394"/>
      <c r="H16" s="394"/>
      <c r="I16" s="394"/>
      <c r="J16" s="394"/>
      <c r="K16" s="394"/>
      <c r="L16" s="394"/>
      <c r="M16" s="394"/>
      <c r="N16" s="394"/>
      <c r="O16" s="394"/>
      <c r="P16" s="394"/>
      <c r="Q16" s="394"/>
      <c r="R16" s="394"/>
      <c r="S16" s="394"/>
      <c r="T16" s="394"/>
      <c r="U16" s="395"/>
    </row>
    <row r="17" spans="1:21" ht="15" customHeight="1" x14ac:dyDescent="0.3">
      <c r="A17" s="387"/>
      <c r="B17" s="388"/>
      <c r="C17" s="388"/>
      <c r="D17" s="388"/>
      <c r="E17" s="389"/>
      <c r="F17" s="396"/>
      <c r="G17" s="397"/>
      <c r="H17" s="397"/>
      <c r="I17" s="397"/>
      <c r="J17" s="397"/>
      <c r="K17" s="397"/>
      <c r="L17" s="397"/>
      <c r="M17" s="397"/>
      <c r="N17" s="397"/>
      <c r="O17" s="397"/>
      <c r="P17" s="397"/>
      <c r="Q17" s="397"/>
      <c r="R17" s="397"/>
      <c r="S17" s="397"/>
      <c r="T17" s="397"/>
      <c r="U17" s="398"/>
    </row>
    <row r="18" spans="1:21" ht="15" customHeight="1" x14ac:dyDescent="0.3">
      <c r="A18" s="387"/>
      <c r="B18" s="388"/>
      <c r="C18" s="388"/>
      <c r="D18" s="388"/>
      <c r="E18" s="389"/>
      <c r="F18" s="396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7"/>
      <c r="S18" s="397"/>
      <c r="T18" s="397"/>
      <c r="U18" s="398"/>
    </row>
    <row r="19" spans="1:21" ht="15" customHeight="1" x14ac:dyDescent="0.3">
      <c r="A19" s="390"/>
      <c r="B19" s="391"/>
      <c r="C19" s="391"/>
      <c r="D19" s="391"/>
      <c r="E19" s="392"/>
      <c r="F19" s="399"/>
      <c r="G19" s="400"/>
      <c r="H19" s="400"/>
      <c r="I19" s="400"/>
      <c r="J19" s="400"/>
      <c r="K19" s="400"/>
      <c r="L19" s="400"/>
      <c r="M19" s="400"/>
      <c r="N19" s="400"/>
      <c r="O19" s="400"/>
      <c r="P19" s="400"/>
      <c r="Q19" s="400"/>
      <c r="R19" s="400"/>
      <c r="S19" s="400"/>
      <c r="T19" s="400"/>
      <c r="U19" s="401"/>
    </row>
    <row r="20" spans="1:21" ht="20.100000000000001" customHeight="1" x14ac:dyDescent="0.3">
      <c r="A20" s="329" t="s">
        <v>80</v>
      </c>
      <c r="B20" s="330"/>
      <c r="C20" s="330"/>
      <c r="D20" s="330"/>
      <c r="E20" s="330"/>
      <c r="F20" s="408">
        <v>1562000</v>
      </c>
      <c r="G20" s="408"/>
      <c r="H20" s="408"/>
      <c r="I20" s="409"/>
      <c r="J20" s="404">
        <f>SUM(J8:N19)</f>
        <v>220000</v>
      </c>
      <c r="K20" s="405"/>
      <c r="L20" s="405"/>
      <c r="M20" s="405"/>
      <c r="N20" s="406"/>
      <c r="O20" s="442">
        <f>SUM(O8:P19)</f>
        <v>4</v>
      </c>
      <c r="P20" s="442"/>
      <c r="Q20" s="407">
        <f>SUM(Q8:S19)</f>
        <v>29500</v>
      </c>
      <c r="R20" s="408"/>
      <c r="S20" s="409"/>
      <c r="T20" s="408">
        <f>SUM(T8:U15)</f>
        <v>324500</v>
      </c>
      <c r="U20" s="410"/>
    </row>
    <row r="21" spans="1:21" ht="20.100000000000001" customHeight="1" thickBot="1" x14ac:dyDescent="0.35">
      <c r="A21" s="432" t="s">
        <v>90</v>
      </c>
      <c r="B21" s="433"/>
      <c r="C21" s="433"/>
      <c r="D21" s="433"/>
      <c r="E21" s="433"/>
      <c r="F21" s="434">
        <f>F20+T20</f>
        <v>1886500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3"/>
      <c r="Q21" s="402" t="str">
        <f>C3</f>
        <v>하정오토(광주)</v>
      </c>
      <c r="R21" s="402"/>
      <c r="S21" s="402"/>
      <c r="T21" s="402"/>
      <c r="U21" s="403"/>
    </row>
    <row r="22" spans="1:21" ht="20.100000000000001" customHeight="1" x14ac:dyDescent="0.3">
      <c r="A22" s="443" t="s">
        <v>4728</v>
      </c>
      <c r="B22" s="443"/>
      <c r="C22" s="443"/>
      <c r="D22" s="443"/>
      <c r="E22" s="443"/>
      <c r="F22" s="443"/>
      <c r="G22" s="443"/>
      <c r="H22" s="443"/>
      <c r="I22" s="443"/>
      <c r="J22" s="443"/>
      <c r="K22" s="443"/>
      <c r="L22" s="443"/>
      <c r="M22" s="443"/>
      <c r="N22" s="443"/>
      <c r="O22" s="443"/>
      <c r="P22" s="443"/>
      <c r="Q22" s="443"/>
      <c r="R22" s="443"/>
      <c r="S22" s="443"/>
      <c r="T22" s="443"/>
      <c r="U22" s="443"/>
    </row>
    <row r="23" spans="1:21" ht="20.100000000000001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">
      <c r="A24" s="311"/>
      <c r="B24" s="312"/>
      <c r="C24" s="312"/>
      <c r="D24" s="312"/>
      <c r="E24" s="312"/>
      <c r="F24" s="312"/>
      <c r="G24" s="31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3" t="s">
        <v>1195</v>
      </c>
      <c r="R24" s="313"/>
      <c r="S24" s="445">
        <f>S1</f>
        <v>0</v>
      </c>
      <c r="T24" s="445"/>
      <c r="U24" s="446"/>
    </row>
    <row r="25" spans="1:21" x14ac:dyDescent="0.3">
      <c r="A25" s="316" t="s">
        <v>65</v>
      </c>
      <c r="B25" s="317"/>
      <c r="C25" s="318" t="str">
        <f>C2</f>
        <v>농협 3520106511413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46013</v>
      </c>
      <c r="U25" s="324"/>
    </row>
    <row r="26" spans="1:21" ht="24.95" customHeight="1" x14ac:dyDescent="0.3">
      <c r="A26" s="334" t="s">
        <v>1165</v>
      </c>
      <c r="B26" s="37" t="s">
        <v>59</v>
      </c>
      <c r="C26" s="337" t="str">
        <f>C3</f>
        <v>하정오토(광주)</v>
      </c>
      <c r="D26" s="338"/>
      <c r="E26" s="338"/>
      <c r="F26" s="338"/>
      <c r="G26" s="338"/>
      <c r="H26" s="338"/>
      <c r="I26" s="338"/>
      <c r="J26" s="339"/>
      <c r="K26" s="340" t="s">
        <v>1166</v>
      </c>
      <c r="L26" s="37" t="s">
        <v>59</v>
      </c>
      <c r="M26" s="343" t="s">
        <v>964</v>
      </c>
      <c r="N26" s="344"/>
      <c r="O26" s="344"/>
      <c r="P26" s="344"/>
      <c r="Q26" s="344"/>
      <c r="R26" s="344"/>
      <c r="S26" s="344"/>
      <c r="T26" s="344"/>
      <c r="U26" s="345"/>
    </row>
    <row r="27" spans="1:21" ht="24.95" customHeight="1" x14ac:dyDescent="0.3">
      <c r="A27" s="335"/>
      <c r="B27" s="37" t="s">
        <v>61</v>
      </c>
      <c r="C27" s="411">
        <f>C4</f>
        <v>0</v>
      </c>
      <c r="D27" s="412"/>
      <c r="E27" s="412"/>
      <c r="F27" s="412"/>
      <c r="G27" s="412"/>
      <c r="H27" s="412"/>
      <c r="I27" s="412"/>
      <c r="J27" s="413"/>
      <c r="K27" s="341"/>
      <c r="L27" s="37" t="s">
        <v>61</v>
      </c>
      <c r="M27" s="325" t="s">
        <v>962</v>
      </c>
      <c r="N27" s="326"/>
      <c r="O27" s="326"/>
      <c r="P27" s="326"/>
      <c r="Q27" s="326"/>
      <c r="R27" s="327"/>
      <c r="S27" s="38" t="s">
        <v>62</v>
      </c>
      <c r="T27" s="325" t="s">
        <v>73</v>
      </c>
      <c r="U27" s="328"/>
    </row>
    <row r="28" spans="1:21" ht="24.95" customHeight="1" x14ac:dyDescent="0.3">
      <c r="A28" s="335"/>
      <c r="B28" s="38" t="s">
        <v>10</v>
      </c>
      <c r="C28" s="325" t="str">
        <f>C5</f>
        <v>광주광역시 서구 풍서우로 148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">
        <v>74</v>
      </c>
      <c r="N28" s="326"/>
      <c r="O28" s="326"/>
      <c r="P28" s="326"/>
      <c r="Q28" s="326"/>
      <c r="R28" s="326"/>
      <c r="S28" s="326"/>
      <c r="T28" s="326"/>
      <c r="U28" s="328"/>
    </row>
    <row r="29" spans="1:21" ht="24.95" customHeight="1" x14ac:dyDescent="0.3">
      <c r="A29" s="336"/>
      <c r="B29" s="38" t="s">
        <v>75</v>
      </c>
      <c r="C29" s="325" t="str">
        <f>C6</f>
        <v>010-8752-6273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">
        <v>66</v>
      </c>
      <c r="N29" s="326"/>
      <c r="O29" s="326"/>
      <c r="P29" s="326"/>
      <c r="Q29" s="326"/>
      <c r="R29" s="327"/>
      <c r="S29" s="38" t="s">
        <v>22</v>
      </c>
      <c r="T29" s="325" t="str">
        <f>T6</f>
        <v>경동(화물)</v>
      </c>
      <c r="U29" s="328"/>
    </row>
    <row r="30" spans="1:21" ht="15.6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42</v>
      </c>
      <c r="K30" s="330"/>
      <c r="L30" s="330"/>
      <c r="M30" s="330"/>
      <c r="N30" s="331"/>
      <c r="O30" s="330" t="s">
        <v>50</v>
      </c>
      <c r="P30" s="331"/>
      <c r="Q30" s="332" t="s">
        <v>69</v>
      </c>
      <c r="R30" s="330"/>
      <c r="S30" s="331"/>
      <c r="T30" s="332" t="s">
        <v>68</v>
      </c>
      <c r="U30" s="333"/>
    </row>
    <row r="31" spans="1:21" ht="15.6" customHeight="1" x14ac:dyDescent="0.3">
      <c r="A31" s="419" t="str">
        <f>A8</f>
        <v>0B5_Solenoid</v>
      </c>
      <c r="B31" s="420"/>
      <c r="C31" s="420"/>
      <c r="D31" s="420"/>
      <c r="E31" s="420"/>
      <c r="F31" s="420" t="str">
        <f>F8</f>
        <v>50229</v>
      </c>
      <c r="G31" s="420"/>
      <c r="H31" s="420"/>
      <c r="I31" s="420"/>
      <c r="J31" s="424">
        <f>J8</f>
        <v>75000</v>
      </c>
      <c r="K31" s="424"/>
      <c r="L31" s="424"/>
      <c r="M31" s="424"/>
      <c r="N31" s="424"/>
      <c r="O31" s="424">
        <f>O8</f>
        <v>2</v>
      </c>
      <c r="P31" s="424"/>
      <c r="Q31" s="421">
        <f>Q8</f>
        <v>15000</v>
      </c>
      <c r="R31" s="421"/>
      <c r="S31" s="421"/>
      <c r="T31" s="422">
        <f>T8</f>
        <v>165000</v>
      </c>
      <c r="U31" s="423"/>
    </row>
    <row r="32" spans="1:21" ht="15.6" customHeight="1" x14ac:dyDescent="0.3">
      <c r="A32" s="414" t="str">
        <f t="shared" ref="A32:A38" si="0">A9</f>
        <v>0B5_DISC</v>
      </c>
      <c r="B32" s="415"/>
      <c r="C32" s="415"/>
      <c r="D32" s="415"/>
      <c r="E32" s="415"/>
      <c r="F32" s="415" t="str">
        <f t="shared" ref="F32:F38" si="1">F9</f>
        <v>34265KIT</v>
      </c>
      <c r="G32" s="415"/>
      <c r="H32" s="415"/>
      <c r="I32" s="415"/>
      <c r="J32" s="425">
        <f t="shared" ref="J32:J38" si="2">J9</f>
        <v>130000</v>
      </c>
      <c r="K32" s="425"/>
      <c r="L32" s="425"/>
      <c r="M32" s="425"/>
      <c r="N32" s="425"/>
      <c r="O32" s="425">
        <f t="shared" ref="O32:O38" si="3">O9</f>
        <v>1</v>
      </c>
      <c r="P32" s="425"/>
      <c r="Q32" s="416">
        <f t="shared" ref="Q32:Q38" si="4">Q9</f>
        <v>13000</v>
      </c>
      <c r="R32" s="416"/>
      <c r="S32" s="416"/>
      <c r="T32" s="417">
        <f t="shared" ref="T32:T38" si="5">T9</f>
        <v>143000</v>
      </c>
      <c r="U32" s="418"/>
    </row>
    <row r="33" spans="1:21" ht="15.6" customHeight="1" x14ac:dyDescent="0.3">
      <c r="A33" s="414" t="str">
        <f t="shared" si="0"/>
        <v>0B5_Filter</v>
      </c>
      <c r="B33" s="415"/>
      <c r="C33" s="415"/>
      <c r="D33" s="415"/>
      <c r="E33" s="415"/>
      <c r="F33" s="415" t="str">
        <f t="shared" si="1"/>
        <v>0B5325330A</v>
      </c>
      <c r="G33" s="415"/>
      <c r="H33" s="415"/>
      <c r="I33" s="415"/>
      <c r="J33" s="425">
        <f t="shared" si="2"/>
        <v>15000</v>
      </c>
      <c r="K33" s="425"/>
      <c r="L33" s="425"/>
      <c r="M33" s="425"/>
      <c r="N33" s="425"/>
      <c r="O33" s="425">
        <f t="shared" si="3"/>
        <v>1</v>
      </c>
      <c r="P33" s="425"/>
      <c r="Q33" s="416">
        <f t="shared" si="4"/>
        <v>1500</v>
      </c>
      <c r="R33" s="416"/>
      <c r="S33" s="416"/>
      <c r="T33" s="417">
        <f t="shared" si="5"/>
        <v>16500</v>
      </c>
      <c r="U33" s="418"/>
    </row>
    <row r="34" spans="1:21" ht="15.6" customHeight="1" x14ac:dyDescent="0.3">
      <c r="A34" s="414">
        <f t="shared" si="0"/>
        <v>0</v>
      </c>
      <c r="B34" s="415"/>
      <c r="C34" s="415"/>
      <c r="D34" s="415"/>
      <c r="E34" s="415"/>
      <c r="F34" s="415">
        <f t="shared" si="1"/>
        <v>0</v>
      </c>
      <c r="G34" s="415"/>
      <c r="H34" s="415"/>
      <c r="I34" s="415"/>
      <c r="J34" s="425">
        <f t="shared" si="2"/>
        <v>0</v>
      </c>
      <c r="K34" s="425"/>
      <c r="L34" s="425"/>
      <c r="M34" s="425"/>
      <c r="N34" s="425"/>
      <c r="O34" s="425">
        <f t="shared" si="3"/>
        <v>0</v>
      </c>
      <c r="P34" s="425"/>
      <c r="Q34" s="416">
        <f t="shared" si="4"/>
        <v>0</v>
      </c>
      <c r="R34" s="416"/>
      <c r="S34" s="416"/>
      <c r="T34" s="417">
        <f t="shared" si="5"/>
        <v>0</v>
      </c>
      <c r="U34" s="418"/>
    </row>
    <row r="35" spans="1:21" ht="15.6" customHeight="1" x14ac:dyDescent="0.3">
      <c r="A35" s="414">
        <f t="shared" si="0"/>
        <v>0</v>
      </c>
      <c r="B35" s="415"/>
      <c r="C35" s="415"/>
      <c r="D35" s="415"/>
      <c r="E35" s="415"/>
      <c r="F35" s="415">
        <f t="shared" si="1"/>
        <v>0</v>
      </c>
      <c r="G35" s="415"/>
      <c r="H35" s="415"/>
      <c r="I35" s="415"/>
      <c r="J35" s="425">
        <f t="shared" si="2"/>
        <v>0</v>
      </c>
      <c r="K35" s="425"/>
      <c r="L35" s="425"/>
      <c r="M35" s="425"/>
      <c r="N35" s="425"/>
      <c r="O35" s="425">
        <f t="shared" si="3"/>
        <v>0</v>
      </c>
      <c r="P35" s="425"/>
      <c r="Q35" s="416">
        <f t="shared" si="4"/>
        <v>0</v>
      </c>
      <c r="R35" s="416"/>
      <c r="S35" s="416"/>
      <c r="T35" s="417">
        <f t="shared" si="5"/>
        <v>0</v>
      </c>
      <c r="U35" s="418"/>
    </row>
    <row r="36" spans="1:21" ht="15.6" customHeight="1" x14ac:dyDescent="0.3">
      <c r="A36" s="414">
        <f t="shared" si="0"/>
        <v>0</v>
      </c>
      <c r="B36" s="415"/>
      <c r="C36" s="415"/>
      <c r="D36" s="415"/>
      <c r="E36" s="415"/>
      <c r="F36" s="415">
        <f t="shared" si="1"/>
        <v>0</v>
      </c>
      <c r="G36" s="415"/>
      <c r="H36" s="415"/>
      <c r="I36" s="415"/>
      <c r="J36" s="425">
        <f t="shared" si="2"/>
        <v>0</v>
      </c>
      <c r="K36" s="425"/>
      <c r="L36" s="425"/>
      <c r="M36" s="425"/>
      <c r="N36" s="425"/>
      <c r="O36" s="425">
        <f t="shared" si="3"/>
        <v>0</v>
      </c>
      <c r="P36" s="425"/>
      <c r="Q36" s="416">
        <f t="shared" si="4"/>
        <v>0</v>
      </c>
      <c r="R36" s="416"/>
      <c r="S36" s="416"/>
      <c r="T36" s="417">
        <f t="shared" si="5"/>
        <v>0</v>
      </c>
      <c r="U36" s="418"/>
    </row>
    <row r="37" spans="1:21" ht="15.6" customHeight="1" x14ac:dyDescent="0.3">
      <c r="A37" s="414">
        <f t="shared" si="0"/>
        <v>0</v>
      </c>
      <c r="B37" s="415"/>
      <c r="C37" s="415"/>
      <c r="D37" s="415"/>
      <c r="E37" s="415"/>
      <c r="F37" s="415">
        <f t="shared" si="1"/>
        <v>0</v>
      </c>
      <c r="G37" s="415"/>
      <c r="H37" s="415"/>
      <c r="I37" s="415"/>
      <c r="J37" s="425">
        <f t="shared" si="2"/>
        <v>0</v>
      </c>
      <c r="K37" s="425"/>
      <c r="L37" s="425"/>
      <c r="M37" s="425"/>
      <c r="N37" s="425"/>
      <c r="O37" s="425">
        <f t="shared" si="3"/>
        <v>0</v>
      </c>
      <c r="P37" s="425"/>
      <c r="Q37" s="416">
        <f t="shared" si="4"/>
        <v>0</v>
      </c>
      <c r="R37" s="416"/>
      <c r="S37" s="416"/>
      <c r="T37" s="417">
        <f t="shared" si="5"/>
        <v>0</v>
      </c>
      <c r="U37" s="418"/>
    </row>
    <row r="38" spans="1:21" ht="15.6" customHeight="1" thickBot="1" x14ac:dyDescent="0.35">
      <c r="A38" s="426">
        <f t="shared" si="0"/>
        <v>0</v>
      </c>
      <c r="B38" s="427"/>
      <c r="C38" s="427"/>
      <c r="D38" s="427"/>
      <c r="E38" s="427"/>
      <c r="F38" s="427">
        <f t="shared" si="1"/>
        <v>0</v>
      </c>
      <c r="G38" s="427"/>
      <c r="H38" s="427"/>
      <c r="I38" s="427"/>
      <c r="J38" s="431">
        <f t="shared" si="2"/>
        <v>0</v>
      </c>
      <c r="K38" s="431"/>
      <c r="L38" s="431"/>
      <c r="M38" s="431"/>
      <c r="N38" s="431"/>
      <c r="O38" s="431">
        <f t="shared" si="3"/>
        <v>0</v>
      </c>
      <c r="P38" s="431"/>
      <c r="Q38" s="428">
        <f t="shared" si="4"/>
        <v>0</v>
      </c>
      <c r="R38" s="428"/>
      <c r="S38" s="428"/>
      <c r="T38" s="429">
        <f t="shared" si="5"/>
        <v>0</v>
      </c>
      <c r="U38" s="430"/>
    </row>
    <row r="39" spans="1:21" ht="15" customHeight="1" thickTop="1" x14ac:dyDescent="0.3">
      <c r="A39" s="384" t="s">
        <v>2310</v>
      </c>
      <c r="B39" s="385"/>
      <c r="C39" s="385"/>
      <c r="D39" s="385"/>
      <c r="E39" s="386"/>
      <c r="F39" s="393">
        <f>F16</f>
        <v>0</v>
      </c>
      <c r="G39" s="394"/>
      <c r="H39" s="394"/>
      <c r="I39" s="394"/>
      <c r="J39" s="394"/>
      <c r="K39" s="394"/>
      <c r="L39" s="394"/>
      <c r="M39" s="394"/>
      <c r="N39" s="394"/>
      <c r="O39" s="394"/>
      <c r="P39" s="394"/>
      <c r="Q39" s="394"/>
      <c r="R39" s="394"/>
      <c r="S39" s="394"/>
      <c r="T39" s="394"/>
      <c r="U39" s="395"/>
    </row>
    <row r="40" spans="1:21" ht="15" customHeight="1" x14ac:dyDescent="0.3">
      <c r="A40" s="387"/>
      <c r="B40" s="388"/>
      <c r="C40" s="388"/>
      <c r="D40" s="388"/>
      <c r="E40" s="389"/>
      <c r="F40" s="396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7"/>
      <c r="R40" s="397"/>
      <c r="S40" s="397"/>
      <c r="T40" s="397"/>
      <c r="U40" s="398"/>
    </row>
    <row r="41" spans="1:21" ht="15" customHeight="1" x14ac:dyDescent="0.3">
      <c r="A41" s="387"/>
      <c r="B41" s="388"/>
      <c r="C41" s="388"/>
      <c r="D41" s="388"/>
      <c r="E41" s="389"/>
      <c r="F41" s="396"/>
      <c r="G41" s="397"/>
      <c r="H41" s="397"/>
      <c r="I41" s="397"/>
      <c r="J41" s="397"/>
      <c r="K41" s="397"/>
      <c r="L41" s="397"/>
      <c r="M41" s="397"/>
      <c r="N41" s="397"/>
      <c r="O41" s="397"/>
      <c r="P41" s="397"/>
      <c r="Q41" s="397"/>
      <c r="R41" s="397"/>
      <c r="S41" s="397"/>
      <c r="T41" s="397"/>
      <c r="U41" s="398"/>
    </row>
    <row r="42" spans="1:21" ht="15" customHeight="1" x14ac:dyDescent="0.3">
      <c r="A42" s="390"/>
      <c r="B42" s="391"/>
      <c r="C42" s="391"/>
      <c r="D42" s="391"/>
      <c r="E42" s="392"/>
      <c r="F42" s="399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  <c r="R42" s="400"/>
      <c r="S42" s="400"/>
      <c r="T42" s="400"/>
      <c r="U42" s="401"/>
    </row>
    <row r="43" spans="1:21" ht="20.100000000000001" customHeight="1" x14ac:dyDescent="0.3">
      <c r="A43" s="329" t="s">
        <v>80</v>
      </c>
      <c r="B43" s="330"/>
      <c r="C43" s="330"/>
      <c r="D43" s="330"/>
      <c r="E43" s="330"/>
      <c r="F43" s="408">
        <f>F20</f>
        <v>1562000</v>
      </c>
      <c r="G43" s="408"/>
      <c r="H43" s="408"/>
      <c r="I43" s="409"/>
      <c r="J43" s="404">
        <f>J20</f>
        <v>220000</v>
      </c>
      <c r="K43" s="405"/>
      <c r="L43" s="405"/>
      <c r="M43" s="405"/>
      <c r="N43" s="406"/>
      <c r="O43" s="442">
        <f>O20</f>
        <v>4</v>
      </c>
      <c r="P43" s="442"/>
      <c r="Q43" s="407">
        <f>Q20</f>
        <v>29500</v>
      </c>
      <c r="R43" s="408"/>
      <c r="S43" s="408"/>
      <c r="T43" s="408">
        <f>T20</f>
        <v>324500</v>
      </c>
      <c r="U43" s="410"/>
    </row>
    <row r="44" spans="1:21" ht="20.100000000000001" customHeight="1" thickBot="1" x14ac:dyDescent="0.35">
      <c r="A44" s="432" t="s">
        <v>90</v>
      </c>
      <c r="B44" s="433"/>
      <c r="C44" s="433"/>
      <c r="D44" s="433"/>
      <c r="E44" s="433"/>
      <c r="F44" s="434">
        <f>F21</f>
        <v>1886500</v>
      </c>
      <c r="G44" s="434"/>
      <c r="H44" s="434"/>
      <c r="I44" s="435"/>
      <c r="J44" s="436" t="s">
        <v>965</v>
      </c>
      <c r="K44" s="433"/>
      <c r="L44" s="437" t="str">
        <f>T27</f>
        <v>장효주</v>
      </c>
      <c r="M44" s="437"/>
      <c r="N44" s="437"/>
      <c r="O44" s="436" t="s">
        <v>64</v>
      </c>
      <c r="P44" s="438"/>
      <c r="Q44" s="439" t="str">
        <f>Q21</f>
        <v>하정오토(광주)</v>
      </c>
      <c r="R44" s="440"/>
      <c r="S44" s="440"/>
      <c r="T44" s="440"/>
      <c r="U44" s="441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75000</v>
      </c>
      <c r="H1" s="107">
        <f>SUM(H2:H2)</f>
        <v>2</v>
      </c>
      <c r="I1" s="107">
        <f>SUM(I2:I2)</f>
        <v>15000</v>
      </c>
      <c r="J1" s="107">
        <f>SUM(J2:J2)</f>
        <v>165000</v>
      </c>
      <c r="K1" s="108" t="s">
        <v>4</v>
      </c>
      <c r="L1" s="96">
        <v>4</v>
      </c>
    </row>
    <row r="2" spans="1:12" x14ac:dyDescent="0.3">
      <c r="A2" s="47">
        <v>1</v>
      </c>
      <c r="B2" s="47" t="s">
        <v>4710</v>
      </c>
      <c r="C2" s="47" t="s">
        <v>1741</v>
      </c>
      <c r="D2" s="290" t="s">
        <v>4715</v>
      </c>
      <c r="E2" t="s">
        <v>2183</v>
      </c>
      <c r="F2" s="290" t="s">
        <v>4715</v>
      </c>
      <c r="G2">
        <v>75000</v>
      </c>
      <c r="H2">
        <v>2</v>
      </c>
      <c r="I2" s="226">
        <v>15000</v>
      </c>
      <c r="J2" s="226">
        <v>165000</v>
      </c>
    </row>
    <row r="3" spans="1:12" x14ac:dyDescent="0.3">
      <c r="A3" s="47">
        <v>2</v>
      </c>
      <c r="B3" s="47" t="s">
        <v>4710</v>
      </c>
      <c r="C3" s="47" t="s">
        <v>1741</v>
      </c>
      <c r="D3" s="290" t="s">
        <v>1253</v>
      </c>
      <c r="E3" t="s">
        <v>2181</v>
      </c>
      <c r="F3" s="290" t="s">
        <v>1253</v>
      </c>
      <c r="G3">
        <v>130000</v>
      </c>
      <c r="H3">
        <v>1</v>
      </c>
      <c r="I3" s="226">
        <v>13000</v>
      </c>
      <c r="J3" s="226">
        <v>143000</v>
      </c>
    </row>
    <row r="4" spans="1:12" x14ac:dyDescent="0.3">
      <c r="A4" s="47">
        <v>3</v>
      </c>
      <c r="B4" s="47" t="s">
        <v>4710</v>
      </c>
      <c r="C4" s="47" t="s">
        <v>1741</v>
      </c>
      <c r="D4" s="290" t="s">
        <v>1789</v>
      </c>
      <c r="E4" t="s">
        <v>2184</v>
      </c>
      <c r="F4" s="290" t="s">
        <v>1789</v>
      </c>
      <c r="G4">
        <v>15000</v>
      </c>
      <c r="H4">
        <v>1</v>
      </c>
      <c r="I4" s="226">
        <v>1500</v>
      </c>
      <c r="J4" s="226">
        <v>16500</v>
      </c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1552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1553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602"/>
  <sheetViews>
    <sheetView workbookViewId="0">
      <pane xSplit="1" ySplit="1" topLeftCell="B2568" activePane="bottomRight" state="frozen"/>
      <selection activeCell="N26" sqref="N26"/>
      <selection pane="topRight" activeCell="N26" sqref="N26"/>
      <selection pane="bottomLeft" activeCell="N26" sqref="N26"/>
      <selection pane="bottomRight" activeCell="E2599" sqref="E2599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2603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4355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4355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4355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4355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4355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4355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4355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4355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4355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4355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4355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4355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4355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4355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4355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4355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4011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4011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4011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4011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4011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4011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4215</v>
      </c>
      <c r="D1791" s="295" t="s">
        <v>4080</v>
      </c>
      <c r="E1791" s="292" t="s">
        <v>4216</v>
      </c>
      <c r="F1791" s="269" t="s">
        <v>4217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4215</v>
      </c>
      <c r="D1792" s="295" t="s">
        <v>4080</v>
      </c>
      <c r="E1792" s="292" t="s">
        <v>4218</v>
      </c>
      <c r="F1792" s="269" t="s">
        <v>4219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4215</v>
      </c>
      <c r="D1793" s="295" t="s">
        <v>4080</v>
      </c>
      <c r="E1793" s="292" t="s">
        <v>4220</v>
      </c>
      <c r="F1793" s="269" t="s">
        <v>4221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3756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3765</v>
      </c>
      <c r="E1810" s="292" t="s">
        <v>3766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3765</v>
      </c>
      <c r="E1811" s="292" t="s">
        <v>3767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3763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3764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3768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3769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3770</v>
      </c>
      <c r="E1819" s="292" t="s">
        <v>3771</v>
      </c>
      <c r="F1819" s="269" t="s">
        <v>3772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3800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3802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3802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3804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3811</v>
      </c>
      <c r="F1834" s="269" t="s">
        <v>3810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3805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3815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3818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3805</v>
      </c>
      <c r="E1838" s="292" t="s">
        <v>3819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3820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3821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3822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3828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3835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3836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3838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4079</v>
      </c>
      <c r="D1856" s="295" t="s">
        <v>4080</v>
      </c>
      <c r="E1856" s="292" t="s">
        <v>4081</v>
      </c>
      <c r="F1856" s="269" t="s">
        <v>4082</v>
      </c>
      <c r="G1856" s="265">
        <v>250000</v>
      </c>
      <c r="H1856" s="269">
        <v>1</v>
      </c>
      <c r="K1856" s="265">
        <v>0</v>
      </c>
      <c r="M1856" s="304" t="s">
        <v>3843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3802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3853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3854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3802</v>
      </c>
      <c r="E1870" s="292" t="s">
        <v>3855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3856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3857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3866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3864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3868</v>
      </c>
    </row>
    <row r="1880" spans="1:15" x14ac:dyDescent="0.3">
      <c r="A1880" s="271">
        <v>1879</v>
      </c>
      <c r="B1880" s="264">
        <v>45943</v>
      </c>
      <c r="C1880" s="292" t="s">
        <v>3870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4205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4204</v>
      </c>
    </row>
    <row r="1884" spans="1:15" x14ac:dyDescent="0.3">
      <c r="A1884" s="271">
        <v>1883</v>
      </c>
      <c r="B1884" s="264">
        <v>45943</v>
      </c>
      <c r="C1884" s="292" t="s">
        <v>3876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3876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3879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3876</v>
      </c>
      <c r="E1888" s="292" t="s">
        <v>3880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3881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3882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3883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3870</v>
      </c>
      <c r="E1892" s="292" t="s">
        <v>3884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4051</v>
      </c>
      <c r="E1894" s="292" t="s">
        <v>4052</v>
      </c>
      <c r="F1894" s="269" t="s">
        <v>4053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4051</v>
      </c>
      <c r="E1895" s="292" t="s">
        <v>4054</v>
      </c>
      <c r="F1895" s="269" t="s">
        <v>4055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3888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3890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3898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3901</v>
      </c>
      <c r="F1909" s="269" t="s">
        <v>3900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3904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4204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4204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4204</v>
      </c>
    </row>
    <row r="1915" spans="1:15" x14ac:dyDescent="0.3">
      <c r="A1915" s="58">
        <v>1915</v>
      </c>
      <c r="B1915" s="264">
        <v>45945</v>
      </c>
      <c r="C1915" s="292" t="s">
        <v>4001</v>
      </c>
      <c r="E1915" s="292" t="s">
        <v>4002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4001</v>
      </c>
      <c r="E1916" s="292" t="s">
        <v>4003</v>
      </c>
      <c r="F1916" s="269" t="s">
        <v>4004</v>
      </c>
      <c r="G1916" s="265">
        <v>1000000</v>
      </c>
      <c r="H1916" s="269">
        <v>1</v>
      </c>
      <c r="J1916" s="266" t="s">
        <v>4005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3907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3915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3917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3918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3907</v>
      </c>
      <c r="E1929" s="292" t="s">
        <v>3919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3920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3802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3932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3934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3854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3802</v>
      </c>
      <c r="E1938" s="292" t="s">
        <v>3935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3920</v>
      </c>
      <c r="E1939" s="292" t="s">
        <v>3936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3918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3937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3939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3941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3945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3945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4006</v>
      </c>
      <c r="E1954" s="292" t="s">
        <v>4007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3950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3945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3890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3954</v>
      </c>
      <c r="E1960" s="292" t="s">
        <v>3953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3957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3961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3964</v>
      </c>
      <c r="F1970" s="269" t="s">
        <v>3963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3907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3907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3907</v>
      </c>
      <c r="E1974" s="292" t="s">
        <v>3969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4095</v>
      </c>
      <c r="E1976" s="292" t="s">
        <v>4096</v>
      </c>
      <c r="F1976" s="269" t="s">
        <v>4097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3954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3974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3976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3939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3990</v>
      </c>
      <c r="F1991" s="269" t="s">
        <v>3989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4204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3998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3974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3976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4133</v>
      </c>
      <c r="D2026" s="295" t="s">
        <v>4080</v>
      </c>
      <c r="E2026" s="292" t="s">
        <v>4134</v>
      </c>
      <c r="F2026" s="269" t="s">
        <v>4135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4117</v>
      </c>
      <c r="D2027" s="295" t="s">
        <v>4080</v>
      </c>
      <c r="E2027" s="292" t="s">
        <v>4120</v>
      </c>
      <c r="F2027" s="269" t="s">
        <v>4121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4061</v>
      </c>
      <c r="E2030" s="292" t="s">
        <v>4062</v>
      </c>
      <c r="F2030" s="269" t="s">
        <v>4063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4028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3907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4031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4050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4043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4039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3939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4035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4035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4035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4035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4035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4056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4039</v>
      </c>
      <c r="E2049" s="292" t="s">
        <v>4057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4035</v>
      </c>
      <c r="E2050" s="292" t="s">
        <v>4058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4078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3888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3939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3939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4064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4204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4204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4064</v>
      </c>
      <c r="E2072" s="292" t="s">
        <v>4077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4083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4117</v>
      </c>
      <c r="E2082" s="292" t="s">
        <v>4118</v>
      </c>
      <c r="F2082" s="269" t="s">
        <v>4119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4083</v>
      </c>
      <c r="E2087" s="292" t="s">
        <v>4094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3917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4098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4145</v>
      </c>
      <c r="D2090" s="295" t="s">
        <v>4080</v>
      </c>
      <c r="E2090" s="292" t="s">
        <v>4134</v>
      </c>
      <c r="F2090" s="269" t="s">
        <v>4135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4103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4104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4108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4039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4039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4100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4204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4204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4204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4116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4018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4122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4124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4123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4128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4125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4126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4039</v>
      </c>
      <c r="E2120" s="292" t="s">
        <v>4127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4179</v>
      </c>
      <c r="D2121" s="295" t="s">
        <v>4080</v>
      </c>
      <c r="E2121" s="292" t="s">
        <v>4180</v>
      </c>
      <c r="F2121" s="269" t="s">
        <v>4181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4137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4100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4183</v>
      </c>
      <c r="D2128" s="295" t="s">
        <v>4080</v>
      </c>
      <c r="E2128" s="292" t="s">
        <v>4184</v>
      </c>
      <c r="F2128" s="269" t="s">
        <v>4185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4147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4148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3918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4149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4137</v>
      </c>
      <c r="E2134" s="292" t="s">
        <v>4150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4151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3769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3764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4152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4575</v>
      </c>
    </row>
    <row r="2140" spans="1:14" x14ac:dyDescent="0.3">
      <c r="A2140" s="58">
        <v>2140</v>
      </c>
      <c r="B2140" s="264">
        <v>45964</v>
      </c>
      <c r="C2140" s="292" t="s">
        <v>1799</v>
      </c>
      <c r="E2140" s="292" t="s">
        <v>4011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  <c r="N2140" t="s">
        <v>4575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4575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3888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4575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4575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4575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4575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4575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4575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4575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4163</v>
      </c>
      <c r="L2149" s="265">
        <v>-300000</v>
      </c>
      <c r="N2149" t="s">
        <v>4575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4164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4165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4166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4169</v>
      </c>
      <c r="E2153" s="292" t="s">
        <v>4167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4170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4575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4575</v>
      </c>
    </row>
    <row r="2157" spans="1:14" x14ac:dyDescent="0.3">
      <c r="A2157" s="58">
        <v>2157</v>
      </c>
      <c r="B2157" s="264">
        <v>45965</v>
      </c>
      <c r="C2157" s="292" t="s">
        <v>3954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4575</v>
      </c>
    </row>
    <row r="2158" spans="1:14" x14ac:dyDescent="0.3">
      <c r="A2158" s="58">
        <v>2158</v>
      </c>
      <c r="B2158" s="264">
        <v>45965</v>
      </c>
      <c r="C2158" s="292" t="s">
        <v>3954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4575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4575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4248</v>
      </c>
      <c r="E2161" s="292" t="s">
        <v>4249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4575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4177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3954</v>
      </c>
      <c r="E2163" s="292" t="s">
        <v>4178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4182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4299</v>
      </c>
      <c r="E2165" s="292" t="s">
        <v>4300</v>
      </c>
      <c r="F2165" s="269" t="s">
        <v>4301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4575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4228</v>
      </c>
      <c r="D2167" s="295" t="s">
        <v>4229</v>
      </c>
      <c r="E2167" s="292" t="s">
        <v>4230</v>
      </c>
      <c r="F2167" s="269" t="s">
        <v>4231</v>
      </c>
      <c r="G2167" s="265">
        <v>50000</v>
      </c>
      <c r="H2167" s="269">
        <v>1</v>
      </c>
      <c r="M2167" s="292" t="s">
        <v>4192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4193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4575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4193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4575</v>
      </c>
    </row>
    <row r="2170" spans="1:14" x14ac:dyDescent="0.3">
      <c r="A2170" s="58">
        <v>2170</v>
      </c>
      <c r="B2170" s="264">
        <v>45966</v>
      </c>
      <c r="C2170" s="292" t="s">
        <v>4200</v>
      </c>
      <c r="E2170" s="292" t="s">
        <v>4201</v>
      </c>
      <c r="F2170" s="269" t="s">
        <v>4202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4575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4575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4575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4575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4575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4166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4199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4203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3768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3804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4575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4575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4208</v>
      </c>
      <c r="G2182" s="265">
        <v>450000</v>
      </c>
      <c r="H2182" s="269">
        <v>1</v>
      </c>
      <c r="K2182" s="265">
        <v>450000</v>
      </c>
      <c r="N2182" t="s">
        <v>4575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4575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4575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4212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3939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4575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4575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4575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4575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4222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4147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4018</v>
      </c>
      <c r="E2192" s="292" t="s">
        <v>4223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4575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4575</v>
      </c>
    </row>
    <row r="2194" spans="1:14" x14ac:dyDescent="0.3">
      <c r="A2194" s="58">
        <v>2194</v>
      </c>
      <c r="B2194" s="264">
        <v>45968</v>
      </c>
      <c r="C2194" s="292" t="s">
        <v>4018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4232</v>
      </c>
      <c r="E2199" s="292" t="s">
        <v>4233</v>
      </c>
      <c r="F2199" s="269" t="s">
        <v>4234</v>
      </c>
      <c r="G2199" s="265">
        <v>1500000</v>
      </c>
      <c r="H2199" s="269">
        <v>1</v>
      </c>
      <c r="K2199" s="265">
        <v>1500000</v>
      </c>
      <c r="N2199" t="s">
        <v>4575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4235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4116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4575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4237</v>
      </c>
      <c r="N2203" t="s">
        <v>4575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4575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4240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4575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4575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4575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4575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4244</v>
      </c>
      <c r="G2209" s="265">
        <v>1000000</v>
      </c>
      <c r="H2209" s="269">
        <v>1</v>
      </c>
      <c r="K2209" s="265">
        <v>1000000</v>
      </c>
      <c r="N2209" t="s">
        <v>4575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4245</v>
      </c>
      <c r="G2210" s="265">
        <v>200000</v>
      </c>
      <c r="H2210" s="269">
        <v>1</v>
      </c>
      <c r="K2210" s="265">
        <v>200000</v>
      </c>
      <c r="N2210" t="s">
        <v>4575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3881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4250</v>
      </c>
      <c r="G2212" s="265">
        <v>734000</v>
      </c>
      <c r="H2212" s="269">
        <v>1</v>
      </c>
      <c r="K2212" s="265">
        <v>734000</v>
      </c>
      <c r="N2212" t="s">
        <v>4575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4575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4178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4575</v>
      </c>
    </row>
    <row r="2218" spans="1:14" x14ac:dyDescent="0.3">
      <c r="A2218" s="58">
        <v>2218</v>
      </c>
      <c r="B2218" s="264">
        <v>45972</v>
      </c>
      <c r="C2218" s="292" t="s">
        <v>4260</v>
      </c>
      <c r="E2218" s="292" t="s">
        <v>4261</v>
      </c>
      <c r="F2218" s="269" t="s">
        <v>4262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4575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4575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4575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3939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4575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4575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4272</v>
      </c>
      <c r="N2226" t="s">
        <v>4575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4274</v>
      </c>
      <c r="N2227" t="s">
        <v>4575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4575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4575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4575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4575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4280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4281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4166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4575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4575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4575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4575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4575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4575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4575</v>
      </c>
    </row>
    <row r="2245" spans="1:14" x14ac:dyDescent="0.3">
      <c r="A2245" s="58">
        <v>2245</v>
      </c>
      <c r="B2245" s="264">
        <v>45974</v>
      </c>
      <c r="C2245" s="292" t="s">
        <v>4363</v>
      </c>
      <c r="E2245" s="292" t="s">
        <v>4364</v>
      </c>
      <c r="F2245" s="269" t="s">
        <v>4365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4575</v>
      </c>
    </row>
    <row r="2246" spans="1:14" x14ac:dyDescent="0.3">
      <c r="A2246" s="58">
        <v>2246</v>
      </c>
      <c r="B2246" s="264">
        <v>45974</v>
      </c>
      <c r="C2246" s="292" t="s">
        <v>4363</v>
      </c>
      <c r="E2246" s="292" t="s">
        <v>4366</v>
      </c>
      <c r="F2246" s="269" t="s">
        <v>4367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4575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4575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4575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3918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4298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4165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4297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4296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4186</v>
      </c>
      <c r="E2255" s="292" t="s">
        <v>4302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4303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4304</v>
      </c>
      <c r="G2257" s="265">
        <v>150000</v>
      </c>
      <c r="H2257" s="269">
        <v>1</v>
      </c>
      <c r="K2257" s="265">
        <v>150000</v>
      </c>
      <c r="N2257" t="s">
        <v>4575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4307</v>
      </c>
      <c r="N2259" t="s">
        <v>4575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4575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4575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4575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4575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4311</v>
      </c>
      <c r="N2264" t="s">
        <v>4575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4240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4313</v>
      </c>
      <c r="N2265" t="s">
        <v>4575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4575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4575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4575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4575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3822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4319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4320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4321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4322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4575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4575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4575</v>
      </c>
    </row>
    <row r="2279" spans="1:14" x14ac:dyDescent="0.3">
      <c r="A2279" s="58">
        <v>2279</v>
      </c>
      <c r="B2279" s="264">
        <v>45978</v>
      </c>
      <c r="C2279" s="292" t="s">
        <v>4350</v>
      </c>
      <c r="E2279" s="292" t="s">
        <v>4351</v>
      </c>
      <c r="F2279" s="269" t="s">
        <v>4352</v>
      </c>
      <c r="G2279" s="265">
        <v>1000000</v>
      </c>
      <c r="H2279" s="269">
        <v>1</v>
      </c>
      <c r="K2279" s="265">
        <v>1000000</v>
      </c>
      <c r="N2279" t="s">
        <v>4575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4575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4575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4575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4575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4575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4327</v>
      </c>
      <c r="G2285" s="265">
        <v>200000</v>
      </c>
      <c r="H2285" s="269">
        <v>1</v>
      </c>
      <c r="K2285" s="265">
        <v>200000</v>
      </c>
      <c r="N2285" t="s">
        <v>4575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4575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4575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4332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4147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4334</v>
      </c>
      <c r="G2292" s="265">
        <v>1700000</v>
      </c>
      <c r="H2292" s="269">
        <v>1</v>
      </c>
      <c r="K2292" s="265">
        <v>1700000</v>
      </c>
      <c r="N2292" t="s">
        <v>4575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4575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4575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4575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4575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4575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4575</v>
      </c>
    </row>
    <row r="2299" spans="1:14" x14ac:dyDescent="0.3">
      <c r="A2299" s="58">
        <v>2299</v>
      </c>
      <c r="B2299" s="264">
        <v>45979</v>
      </c>
      <c r="C2299" s="292" t="s">
        <v>4341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4575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4353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4165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4575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4575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4575</v>
      </c>
    </row>
    <row r="2308" spans="1:14" x14ac:dyDescent="0.3">
      <c r="A2308" s="58">
        <v>2308</v>
      </c>
      <c r="B2308" s="264">
        <v>45980</v>
      </c>
      <c r="C2308" s="292" t="s">
        <v>4346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4575</v>
      </c>
    </row>
    <row r="2309" spans="1:14" x14ac:dyDescent="0.3">
      <c r="A2309" s="58">
        <v>2309</v>
      </c>
      <c r="B2309" s="264">
        <v>45980</v>
      </c>
      <c r="C2309" s="292" t="s">
        <v>4346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4575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4575</v>
      </c>
    </row>
    <row r="2311" spans="1:14" x14ac:dyDescent="0.3">
      <c r="A2311" s="58">
        <v>2311</v>
      </c>
      <c r="B2311" s="264">
        <v>45980</v>
      </c>
      <c r="C2311" s="292" t="s">
        <v>4346</v>
      </c>
      <c r="E2311" s="292" t="s">
        <v>4361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3879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4437</v>
      </c>
      <c r="E2313" s="292" t="s">
        <v>4438</v>
      </c>
      <c r="F2313" s="269" t="s">
        <v>4439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4575</v>
      </c>
    </row>
    <row r="2314" spans="1:14" x14ac:dyDescent="0.3">
      <c r="A2314" s="58">
        <v>2314</v>
      </c>
      <c r="B2314" s="264">
        <v>45981</v>
      </c>
      <c r="C2314" s="292" t="s">
        <v>4285</v>
      </c>
      <c r="E2314" s="292" t="s">
        <v>4368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4369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4370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4575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4575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4386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3941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4575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4391</v>
      </c>
      <c r="G2324" s="265">
        <v>270000</v>
      </c>
      <c r="H2324" s="269">
        <v>1</v>
      </c>
      <c r="K2324" s="265">
        <v>270000</v>
      </c>
      <c r="N2324" t="s">
        <v>4575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4575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4575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4575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4575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4575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4575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4575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4281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4319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4341</v>
      </c>
      <c r="E2334" s="292" t="s">
        <v>4396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4123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3941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4575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4575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4407</v>
      </c>
      <c r="N2340" t="s">
        <v>4575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4408</v>
      </c>
      <c r="N2341" t="s">
        <v>4575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4410</v>
      </c>
      <c r="N2342" t="s">
        <v>4587</v>
      </c>
    </row>
    <row r="2343" spans="1:14" x14ac:dyDescent="0.3">
      <c r="A2343" s="58">
        <v>2343</v>
      </c>
      <c r="B2343" s="264">
        <v>45985</v>
      </c>
      <c r="C2343" s="292" t="s">
        <v>4437</v>
      </c>
      <c r="E2343" s="292" t="s">
        <v>4440</v>
      </c>
      <c r="F2343" s="269" t="s">
        <v>4441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4442</v>
      </c>
      <c r="N2343" t="s">
        <v>4575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4575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4414</v>
      </c>
      <c r="N2345" t="s">
        <v>4575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4416</v>
      </c>
      <c r="N2346" t="s">
        <v>4587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4418</v>
      </c>
      <c r="N2347" t="s">
        <v>4575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4575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4575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4575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4421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4423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4575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3804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4297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4587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4587</v>
      </c>
    </row>
    <row r="2361" spans="1:14" x14ac:dyDescent="0.3">
      <c r="A2361" s="58">
        <v>2361</v>
      </c>
      <c r="B2361" s="264">
        <v>45986</v>
      </c>
      <c r="C2361" s="292" t="s">
        <v>4430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4587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4587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4436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3836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4430</v>
      </c>
      <c r="E2365" s="292" t="s">
        <v>4435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3824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4587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4587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4587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4587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4587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4587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4125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4449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4450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4455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4587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4587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4587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4587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4587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4587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4587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4587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4587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4587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4587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4587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4587</v>
      </c>
    </row>
    <row r="2390" spans="1:14" x14ac:dyDescent="0.3">
      <c r="A2390" s="58">
        <v>2390</v>
      </c>
      <c r="B2390" s="264">
        <v>45988</v>
      </c>
      <c r="C2390" s="292" t="s">
        <v>4455</v>
      </c>
      <c r="E2390" s="292" t="s">
        <v>4466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4587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4587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4587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4587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4587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4587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4587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4470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4587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4587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4587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4166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4423</v>
      </c>
      <c r="E2408" s="292" t="s">
        <v>4475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4477</v>
      </c>
      <c r="N2409" t="s">
        <v>4575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3764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3769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4" x14ac:dyDescent="0.3">
      <c r="A2416" s="58">
        <v>2416</v>
      </c>
      <c r="B2416" s="264">
        <v>45992</v>
      </c>
      <c r="C2416" s="292" t="s">
        <v>4479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4479</v>
      </c>
      <c r="E2421" s="292" t="s">
        <v>4485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3853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3882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3941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4487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4508</v>
      </c>
      <c r="E2426" s="292" t="s">
        <v>4509</v>
      </c>
      <c r="F2426" s="269" t="s">
        <v>4510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4487</v>
      </c>
      <c r="E2429" s="292" t="s">
        <v>4496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4507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4018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4151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4511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4511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4517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3768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4520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4573</v>
      </c>
      <c r="E2454" s="292" t="s">
        <v>4574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3836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4450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3876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4528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3876</v>
      </c>
      <c r="E2465" s="292" t="s">
        <v>3880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2549</v>
      </c>
      <c r="E2466" s="292" t="s">
        <v>4535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4536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4124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4569</v>
      </c>
      <c r="E2477" s="292" t="s">
        <v>4570</v>
      </c>
      <c r="F2477" s="269" t="s">
        <v>4571</v>
      </c>
      <c r="G2477" s="265">
        <v>150000</v>
      </c>
      <c r="H2477" s="269">
        <v>1</v>
      </c>
      <c r="K2477" s="265">
        <v>150000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4547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3280</v>
      </c>
      <c r="E2483" s="292" t="s">
        <v>4282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4263</v>
      </c>
      <c r="L2484" s="265">
        <v>-1320000</v>
      </c>
    </row>
    <row r="2485" spans="1:12" x14ac:dyDescent="0.3">
      <c r="A2485" s="58">
        <v>2485</v>
      </c>
      <c r="B2485" s="264">
        <v>46001</v>
      </c>
      <c r="C2485" s="292" t="s">
        <v>1018</v>
      </c>
      <c r="E2485" s="292" t="s">
        <v>3881</v>
      </c>
      <c r="L2485" s="265">
        <v>-4713000</v>
      </c>
    </row>
    <row r="2486" spans="1:12" x14ac:dyDescent="0.3">
      <c r="A2486" s="58">
        <v>2486</v>
      </c>
      <c r="B2486" s="264">
        <v>46001</v>
      </c>
      <c r="C2486" s="292" t="s">
        <v>2716</v>
      </c>
      <c r="E2486" s="292" t="s">
        <v>4549</v>
      </c>
      <c r="L2486" s="265">
        <v>-1815000</v>
      </c>
    </row>
    <row r="2487" spans="1:12" x14ac:dyDescent="0.3">
      <c r="A2487" s="58">
        <v>2487</v>
      </c>
      <c r="B2487" s="264">
        <v>46001</v>
      </c>
      <c r="C2487" s="292" t="s">
        <v>1592</v>
      </c>
      <c r="E2487" s="292" t="s">
        <v>3854</v>
      </c>
      <c r="L2487" s="265">
        <v>-665000</v>
      </c>
    </row>
    <row r="2488" spans="1:12" x14ac:dyDescent="0.3">
      <c r="A2488" s="58">
        <v>2488</v>
      </c>
      <c r="B2488" s="264">
        <v>46001</v>
      </c>
      <c r="C2488" s="292" t="s">
        <v>1784</v>
      </c>
      <c r="E2488" s="292" t="s">
        <v>4116</v>
      </c>
      <c r="L2488" s="265">
        <v>-2610000</v>
      </c>
    </row>
    <row r="2489" spans="1:12" x14ac:dyDescent="0.3">
      <c r="A2489" s="58">
        <v>2489</v>
      </c>
      <c r="B2489" s="264">
        <v>46001</v>
      </c>
      <c r="C2489" s="292" t="s">
        <v>2549</v>
      </c>
      <c r="E2489" s="292" t="s">
        <v>4535</v>
      </c>
      <c r="L2489" s="265">
        <v>-1200000</v>
      </c>
    </row>
    <row r="2490" spans="1:12" x14ac:dyDescent="0.3">
      <c r="A2490" s="58">
        <v>2490</v>
      </c>
      <c r="B2490" s="264">
        <v>46001</v>
      </c>
      <c r="C2490" s="292" t="s">
        <v>1438</v>
      </c>
      <c r="E2490" s="292" t="s">
        <v>4551</v>
      </c>
      <c r="L2490" s="265">
        <v>-1700000</v>
      </c>
    </row>
    <row r="2491" spans="1:12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</row>
    <row r="2492" spans="1:12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</row>
    <row r="2493" spans="1:12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</row>
    <row r="2494" spans="1:12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</row>
    <row r="2495" spans="1:12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</row>
    <row r="2496" spans="1:12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</row>
    <row r="2497" spans="1:13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</row>
    <row r="2498" spans="1:13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</row>
    <row r="2499" spans="1:13" x14ac:dyDescent="0.3">
      <c r="A2499" s="58">
        <v>2499</v>
      </c>
      <c r="B2499" s="264">
        <v>46002</v>
      </c>
      <c r="C2499" s="292" t="s">
        <v>2907</v>
      </c>
      <c r="E2499" s="292" t="s">
        <v>4561</v>
      </c>
      <c r="F2499" s="269" t="s">
        <v>4560</v>
      </c>
      <c r="G2499" s="265">
        <v>850000</v>
      </c>
      <c r="H2499" s="269">
        <v>1</v>
      </c>
      <c r="K2499" s="265">
        <v>850000</v>
      </c>
    </row>
    <row r="2500" spans="1:13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</row>
    <row r="2501" spans="1:13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4564</v>
      </c>
    </row>
    <row r="2502" spans="1:13" x14ac:dyDescent="0.3">
      <c r="A2502" s="58">
        <v>2502</v>
      </c>
      <c r="B2502" s="264">
        <v>46002</v>
      </c>
      <c r="C2502" s="292" t="s">
        <v>3106</v>
      </c>
      <c r="E2502" s="292" t="s">
        <v>4566</v>
      </c>
      <c r="L2502" s="265">
        <v>-1600000</v>
      </c>
    </row>
    <row r="2503" spans="1:13" x14ac:dyDescent="0.3">
      <c r="A2503" s="58">
        <v>2503</v>
      </c>
      <c r="B2503" s="264">
        <v>46002</v>
      </c>
      <c r="C2503" s="292" t="s">
        <v>2907</v>
      </c>
      <c r="E2503" s="292" t="s">
        <v>4296</v>
      </c>
      <c r="L2503" s="265">
        <v>-850000</v>
      </c>
    </row>
    <row r="2504" spans="1:13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4567</v>
      </c>
    </row>
    <row r="2505" spans="1:13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3" x14ac:dyDescent="0.3">
      <c r="A2506" s="58">
        <v>2506</v>
      </c>
      <c r="B2506" s="264">
        <v>46003</v>
      </c>
      <c r="C2506" s="292" t="s">
        <v>1015</v>
      </c>
      <c r="E2506" s="292" t="s">
        <v>3804</v>
      </c>
      <c r="L2506" s="265">
        <v>-2552500</v>
      </c>
    </row>
    <row r="2507" spans="1:13" x14ac:dyDescent="0.3">
      <c r="A2507" s="58">
        <v>2507</v>
      </c>
      <c r="B2507" s="264">
        <v>46003</v>
      </c>
      <c r="C2507" s="292" t="s">
        <v>1741</v>
      </c>
      <c r="E2507" s="292" t="s">
        <v>4572</v>
      </c>
      <c r="L2507" s="265">
        <v>-150000</v>
      </c>
    </row>
    <row r="2508" spans="1:13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</row>
    <row r="2509" spans="1:13" x14ac:dyDescent="0.3">
      <c r="A2509" s="58">
        <v>2509</v>
      </c>
      <c r="B2509" s="264">
        <v>46003</v>
      </c>
      <c r="C2509" s="292" t="s">
        <v>1015</v>
      </c>
      <c r="E2509" s="292" t="s">
        <v>4578</v>
      </c>
      <c r="F2509" s="269" t="s">
        <v>4577</v>
      </c>
      <c r="G2509" s="265">
        <v>300000</v>
      </c>
      <c r="H2509" s="269">
        <v>1</v>
      </c>
      <c r="J2509" s="266">
        <v>30000</v>
      </c>
      <c r="K2509" s="265">
        <v>330000</v>
      </c>
    </row>
    <row r="2510" spans="1:13" x14ac:dyDescent="0.3">
      <c r="A2510" s="58">
        <v>2510</v>
      </c>
      <c r="B2510" s="264">
        <v>46003</v>
      </c>
      <c r="C2510" s="292" t="s">
        <v>1716</v>
      </c>
      <c r="E2510" s="292" t="s">
        <v>4581</v>
      </c>
      <c r="F2510" s="269">
        <v>24042372</v>
      </c>
      <c r="G2510" s="265">
        <v>650000</v>
      </c>
      <c r="H2510" s="269">
        <v>1</v>
      </c>
      <c r="K2510" s="265">
        <v>650000</v>
      </c>
    </row>
    <row r="2511" spans="1:13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</row>
    <row r="2512" spans="1:13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</row>
    <row r="2513" spans="1:12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</row>
    <row r="2514" spans="1:12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</row>
    <row r="2515" spans="1:12" x14ac:dyDescent="0.3">
      <c r="A2515" s="58">
        <v>2515</v>
      </c>
      <c r="B2515" s="264">
        <v>46003</v>
      </c>
      <c r="C2515" s="292" t="s">
        <v>4186</v>
      </c>
      <c r="E2515" s="292" t="s">
        <v>4585</v>
      </c>
      <c r="L2515" s="265">
        <v>-2750000</v>
      </c>
    </row>
    <row r="2516" spans="1:12" x14ac:dyDescent="0.3">
      <c r="A2516" s="58">
        <v>2516</v>
      </c>
      <c r="B2516" s="264">
        <v>46003</v>
      </c>
      <c r="C2516" s="292" t="s">
        <v>987</v>
      </c>
      <c r="E2516" s="292" t="s">
        <v>4586</v>
      </c>
      <c r="L2516" s="265">
        <v>-2200000</v>
      </c>
    </row>
    <row r="2517" spans="1:12" x14ac:dyDescent="0.3">
      <c r="A2517" s="58">
        <v>2517</v>
      </c>
      <c r="B2517" s="264">
        <v>46004</v>
      </c>
      <c r="C2517" s="292" t="s">
        <v>1461</v>
      </c>
      <c r="E2517" s="292" t="s">
        <v>4298</v>
      </c>
      <c r="L2517" s="265">
        <v>-1100000</v>
      </c>
    </row>
    <row r="2518" spans="1:12" x14ac:dyDescent="0.3">
      <c r="A2518" s="58">
        <v>2518</v>
      </c>
      <c r="B2518" s="264">
        <v>46006</v>
      </c>
      <c r="C2518" s="292" t="s">
        <v>4341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</row>
    <row r="2519" spans="1:12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</row>
    <row r="2520" spans="1:12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</row>
    <row r="2521" spans="1:12" x14ac:dyDescent="0.3">
      <c r="A2521" s="58">
        <v>2521</v>
      </c>
      <c r="B2521" s="264">
        <v>46006</v>
      </c>
      <c r="C2521" s="292" t="s">
        <v>1716</v>
      </c>
      <c r="E2521" s="292" t="s">
        <v>4642</v>
      </c>
      <c r="G2521" s="265">
        <v>850000</v>
      </c>
      <c r="H2521" s="269">
        <v>1</v>
      </c>
      <c r="K2521" s="265">
        <v>850000</v>
      </c>
    </row>
    <row r="2522" spans="1:12" x14ac:dyDescent="0.3">
      <c r="A2522" s="58">
        <v>2522</v>
      </c>
      <c r="B2522" s="264">
        <v>46004</v>
      </c>
      <c r="C2522" s="292" t="s">
        <v>1026</v>
      </c>
      <c r="E2522" s="292" t="s">
        <v>4649</v>
      </c>
      <c r="L2522" s="265">
        <v>-600000</v>
      </c>
    </row>
    <row r="2523" spans="1:12" x14ac:dyDescent="0.3">
      <c r="A2523" s="58">
        <v>2523</v>
      </c>
      <c r="B2523" s="264">
        <v>46007</v>
      </c>
      <c r="C2523" s="292" t="s">
        <v>4341</v>
      </c>
      <c r="E2523" s="292" t="s">
        <v>4396</v>
      </c>
      <c r="L2523" s="265">
        <v>-750000</v>
      </c>
    </row>
    <row r="2524" spans="1:12" x14ac:dyDescent="0.3">
      <c r="A2524" s="58">
        <v>2524</v>
      </c>
      <c r="B2524" s="264">
        <v>46007</v>
      </c>
      <c r="C2524" s="292" t="s">
        <v>1367</v>
      </c>
      <c r="E2524" s="292" t="s">
        <v>4650</v>
      </c>
      <c r="G2524" s="265">
        <v>250000</v>
      </c>
      <c r="H2524" s="269">
        <v>1</v>
      </c>
      <c r="K2524" s="265">
        <v>250000</v>
      </c>
    </row>
    <row r="2525" spans="1:12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</row>
    <row r="2526" spans="1:12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</row>
    <row r="2527" spans="1:12" x14ac:dyDescent="0.3">
      <c r="A2527" s="58">
        <v>2527</v>
      </c>
      <c r="B2527" s="264">
        <v>46007</v>
      </c>
      <c r="C2527" s="292" t="s">
        <v>3876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</row>
    <row r="2528" spans="1:12" x14ac:dyDescent="0.3">
      <c r="A2528" s="58">
        <v>2528</v>
      </c>
      <c r="B2528" s="264">
        <v>46007</v>
      </c>
      <c r="C2528" s="292" t="s">
        <v>1372</v>
      </c>
      <c r="E2528" s="292" t="s">
        <v>3864</v>
      </c>
      <c r="F2528" s="269">
        <v>9009381061816</v>
      </c>
      <c r="G2528" s="265">
        <v>120000</v>
      </c>
      <c r="H2528" s="269">
        <v>1</v>
      </c>
      <c r="K2528" s="265">
        <v>120000</v>
      </c>
    </row>
    <row r="2529" spans="1:12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</row>
    <row r="2530" spans="1:12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</row>
    <row r="2531" spans="1:12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</row>
    <row r="2532" spans="1:12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</row>
    <row r="2533" spans="1:12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</row>
    <row r="2534" spans="1:12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</row>
    <row r="2535" spans="1:12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</row>
    <row r="2536" spans="1:12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</row>
    <row r="2537" spans="1:12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</row>
    <row r="2538" spans="1:12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</row>
    <row r="2539" spans="1:12" x14ac:dyDescent="0.3">
      <c r="A2539" s="58">
        <v>2539</v>
      </c>
      <c r="B2539" s="264">
        <v>46007</v>
      </c>
      <c r="C2539" s="292" t="s">
        <v>1571</v>
      </c>
      <c r="E2539" s="292" t="s">
        <v>3838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</row>
    <row r="2540" spans="1:12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</row>
    <row r="2541" spans="1:12" x14ac:dyDescent="0.3">
      <c r="A2541" s="58">
        <v>2541</v>
      </c>
      <c r="B2541" s="264">
        <v>46007</v>
      </c>
      <c r="C2541" s="292" t="s">
        <v>2251</v>
      </c>
      <c r="E2541" s="292" t="s">
        <v>4149</v>
      </c>
      <c r="L2541" s="265">
        <v>-1600000</v>
      </c>
    </row>
    <row r="2542" spans="1:12" x14ac:dyDescent="0.3">
      <c r="A2542" s="58">
        <v>2542</v>
      </c>
      <c r="B2542" s="264">
        <v>46007</v>
      </c>
      <c r="C2542" s="292" t="s">
        <v>987</v>
      </c>
      <c r="E2542" s="292" t="s">
        <v>4166</v>
      </c>
      <c r="L2542" s="265">
        <v>-1230000</v>
      </c>
    </row>
    <row r="2543" spans="1:12" x14ac:dyDescent="0.3">
      <c r="A2543" s="58">
        <v>2543</v>
      </c>
      <c r="B2543" s="264">
        <v>46007</v>
      </c>
      <c r="C2543" s="292" t="s">
        <v>2774</v>
      </c>
      <c r="E2543" s="292" t="s">
        <v>4662</v>
      </c>
      <c r="L2543" s="265">
        <v>-1550000</v>
      </c>
    </row>
    <row r="2544" spans="1:12" x14ac:dyDescent="0.3">
      <c r="A2544" s="58">
        <v>2544</v>
      </c>
      <c r="B2544" s="264">
        <v>46007</v>
      </c>
      <c r="C2544" s="292" t="s">
        <v>3876</v>
      </c>
      <c r="E2544" s="292" t="s">
        <v>3880</v>
      </c>
      <c r="L2544" s="265">
        <v>-560000</v>
      </c>
    </row>
    <row r="2545" spans="1:12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</row>
    <row r="2546" spans="1:12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</row>
    <row r="2547" spans="1:12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</row>
    <row r="2548" spans="1:12" x14ac:dyDescent="0.3">
      <c r="A2548" s="58">
        <v>2548</v>
      </c>
      <c r="B2548" s="264">
        <v>46008</v>
      </c>
      <c r="C2548" s="292" t="s">
        <v>2138</v>
      </c>
      <c r="E2548" s="292" t="s">
        <v>4669</v>
      </c>
      <c r="F2548" s="269">
        <v>2295000324</v>
      </c>
      <c r="G2548" s="265">
        <v>357000</v>
      </c>
      <c r="H2548" s="269">
        <v>1</v>
      </c>
      <c r="K2548" s="265">
        <v>357000</v>
      </c>
    </row>
    <row r="2549" spans="1:12" x14ac:dyDescent="0.3">
      <c r="A2549" s="58">
        <v>2549</v>
      </c>
      <c r="B2549" s="264">
        <v>46008</v>
      </c>
      <c r="C2549" s="292" t="s">
        <v>2138</v>
      </c>
      <c r="E2549" s="292" t="s">
        <v>4670</v>
      </c>
      <c r="F2549" s="269">
        <v>410013910</v>
      </c>
      <c r="G2549" s="265">
        <v>8500</v>
      </c>
      <c r="H2549" s="269">
        <v>1</v>
      </c>
      <c r="K2549" s="265">
        <v>8500</v>
      </c>
    </row>
    <row r="2550" spans="1:12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</row>
    <row r="2551" spans="1:12" x14ac:dyDescent="0.3">
      <c r="A2551" s="58">
        <v>2551</v>
      </c>
      <c r="B2551" s="264">
        <v>46008</v>
      </c>
      <c r="C2551" s="292" t="s">
        <v>1026</v>
      </c>
      <c r="E2551" s="292" t="s">
        <v>3939</v>
      </c>
      <c r="F2551" s="269" t="s">
        <v>1205</v>
      </c>
      <c r="G2551" s="265">
        <v>450000</v>
      </c>
      <c r="H2551" s="269">
        <v>1</v>
      </c>
      <c r="K2551" s="265">
        <v>450000</v>
      </c>
    </row>
    <row r="2552" spans="1:12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</row>
    <row r="2553" spans="1:12" x14ac:dyDescent="0.3">
      <c r="A2553" s="58">
        <v>2553</v>
      </c>
      <c r="B2553" s="264">
        <v>46008</v>
      </c>
      <c r="C2553" s="292" t="s">
        <v>4691</v>
      </c>
      <c r="D2553" s="295" t="s">
        <v>4080</v>
      </c>
      <c r="E2553" s="292" t="s">
        <v>4692</v>
      </c>
      <c r="F2553" s="269" t="s">
        <v>4693</v>
      </c>
      <c r="H2553" s="269">
        <v>1</v>
      </c>
    </row>
    <row r="2554" spans="1:12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</row>
    <row r="2555" spans="1:12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</row>
    <row r="2556" spans="1:12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</row>
    <row r="2557" spans="1:12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</row>
    <row r="2558" spans="1:12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</row>
    <row r="2559" spans="1:12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</row>
    <row r="2560" spans="1:12" x14ac:dyDescent="0.3">
      <c r="A2560" s="58">
        <v>2560</v>
      </c>
      <c r="B2560" s="264">
        <v>46008</v>
      </c>
      <c r="C2560" s="292" t="s">
        <v>2774</v>
      </c>
      <c r="E2560" s="292" t="s">
        <v>4678</v>
      </c>
      <c r="L2560" s="265">
        <v>-1400000</v>
      </c>
    </row>
    <row r="2561" spans="1:12" x14ac:dyDescent="0.3">
      <c r="A2561" s="58">
        <v>2561</v>
      </c>
      <c r="B2561" s="264">
        <v>46009</v>
      </c>
      <c r="C2561" s="292" t="s">
        <v>2989</v>
      </c>
      <c r="E2561" s="292" t="s">
        <v>4679</v>
      </c>
      <c r="L2561" s="265">
        <v>-1850000</v>
      </c>
    </row>
    <row r="2562" spans="1:12" x14ac:dyDescent="0.3">
      <c r="A2562" s="58">
        <v>2562</v>
      </c>
      <c r="B2562" s="264">
        <v>46009</v>
      </c>
      <c r="C2562" s="292" t="s">
        <v>4680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</row>
    <row r="2563" spans="1:12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</row>
    <row r="2564" spans="1:12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</row>
    <row r="2565" spans="1:12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</row>
    <row r="2566" spans="1:12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</row>
    <row r="2567" spans="1:12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</row>
    <row r="2568" spans="1:12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</row>
    <row r="2569" spans="1:12" x14ac:dyDescent="0.3">
      <c r="A2569" s="58">
        <v>2569</v>
      </c>
      <c r="B2569" s="264">
        <v>46009</v>
      </c>
      <c r="C2569" s="292" t="s">
        <v>4680</v>
      </c>
      <c r="E2569" s="292" t="s">
        <v>4689</v>
      </c>
      <c r="L2569" s="265">
        <v>-1320000</v>
      </c>
    </row>
    <row r="2570" spans="1:12" x14ac:dyDescent="0.3">
      <c r="A2570" s="58">
        <v>2570</v>
      </c>
      <c r="B2570" s="264">
        <v>46009</v>
      </c>
      <c r="C2570" s="292" t="s">
        <v>2138</v>
      </c>
      <c r="E2570" s="292" t="s">
        <v>3853</v>
      </c>
      <c r="L2570" s="265">
        <v>-365500</v>
      </c>
    </row>
    <row r="2571" spans="1:12" x14ac:dyDescent="0.3">
      <c r="A2571" s="58">
        <v>2571</v>
      </c>
      <c r="B2571" s="264">
        <v>46010</v>
      </c>
      <c r="C2571" s="292" t="s">
        <v>1443</v>
      </c>
      <c r="E2571" s="292" t="s">
        <v>4696</v>
      </c>
      <c r="L2571" s="265">
        <v>-759000</v>
      </c>
    </row>
    <row r="2572" spans="1:12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2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2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</row>
    <row r="2575" spans="1:12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</row>
    <row r="2576" spans="1:12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</row>
    <row r="2577" spans="1:12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</row>
    <row r="2578" spans="1:12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</row>
    <row r="2579" spans="1:12" x14ac:dyDescent="0.3">
      <c r="A2579" s="58">
        <v>2579</v>
      </c>
      <c r="B2579" s="264">
        <v>46011</v>
      </c>
      <c r="C2579" s="292" t="s">
        <v>979</v>
      </c>
      <c r="E2579" s="292" t="s">
        <v>4706</v>
      </c>
      <c r="L2579" s="265">
        <v>-825000</v>
      </c>
    </row>
    <row r="2580" spans="1:12" x14ac:dyDescent="0.3">
      <c r="A2580" s="58">
        <v>2580</v>
      </c>
      <c r="B2580" s="264">
        <v>46011</v>
      </c>
      <c r="C2580" s="292" t="s">
        <v>1372</v>
      </c>
      <c r="E2580" s="292" t="s">
        <v>4182</v>
      </c>
      <c r="L2580" s="265">
        <v>-120000</v>
      </c>
    </row>
    <row r="2581" spans="1:12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2" x14ac:dyDescent="0.3">
      <c r="A2582" s="58">
        <v>2582</v>
      </c>
      <c r="B2582" s="264">
        <v>46010</v>
      </c>
      <c r="C2582" s="292" t="s">
        <v>2549</v>
      </c>
      <c r="E2582" s="292" t="s">
        <v>4708</v>
      </c>
      <c r="L2582" s="265">
        <v>-1100000</v>
      </c>
    </row>
    <row r="2583" spans="1:12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2" x14ac:dyDescent="0.3">
      <c r="A2584" s="58">
        <v>2584</v>
      </c>
      <c r="B2584" s="264">
        <v>46011</v>
      </c>
      <c r="C2584" s="292" t="s">
        <v>1171</v>
      </c>
      <c r="E2584" s="292" t="s">
        <v>3882</v>
      </c>
      <c r="L2584" s="265">
        <v>-2700000</v>
      </c>
    </row>
    <row r="2585" spans="1:12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</row>
    <row r="2586" spans="1:12" x14ac:dyDescent="0.3">
      <c r="A2586" s="58">
        <v>2586</v>
      </c>
      <c r="B2586" s="264">
        <v>46013</v>
      </c>
      <c r="C2586" s="292" t="s">
        <v>1716</v>
      </c>
      <c r="E2586" s="292" t="s">
        <v>4240</v>
      </c>
      <c r="F2586" s="269">
        <v>60200700</v>
      </c>
      <c r="G2586" s="265">
        <v>350000</v>
      </c>
      <c r="H2586" s="269">
        <v>1</v>
      </c>
      <c r="K2586" s="265">
        <v>350000</v>
      </c>
    </row>
    <row r="2587" spans="1:12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</row>
    <row r="2588" spans="1:12" x14ac:dyDescent="0.3">
      <c r="A2588" s="58">
        <v>2588</v>
      </c>
      <c r="B2588" s="264">
        <v>46013</v>
      </c>
      <c r="C2588" s="292" t="s">
        <v>1716</v>
      </c>
      <c r="E2588" s="292" t="s">
        <v>4713</v>
      </c>
      <c r="F2588" s="269" t="s">
        <v>4712</v>
      </c>
      <c r="G2588" s="265">
        <v>22000</v>
      </c>
      <c r="H2588" s="269">
        <v>1</v>
      </c>
      <c r="K2588" s="265">
        <v>22000</v>
      </c>
    </row>
    <row r="2589" spans="1:12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</row>
    <row r="2590" spans="1:12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</row>
    <row r="2591" spans="1:12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</row>
    <row r="2592" spans="1:12" x14ac:dyDescent="0.3">
      <c r="A2592" s="58">
        <v>2592</v>
      </c>
      <c r="B2592" s="264">
        <v>46013</v>
      </c>
      <c r="C2592" s="292" t="s">
        <v>3140</v>
      </c>
      <c r="E2592" s="292" t="s">
        <v>4716</v>
      </c>
      <c r="G2592" s="265">
        <v>10000</v>
      </c>
      <c r="H2592" s="269">
        <v>2</v>
      </c>
      <c r="K2592" s="265">
        <v>20000</v>
      </c>
    </row>
    <row r="2593" spans="1:12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</row>
    <row r="2594" spans="1:12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</row>
    <row r="2595" spans="1:12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</row>
    <row r="2596" spans="1:12" x14ac:dyDescent="0.3">
      <c r="A2596" s="58">
        <v>2596</v>
      </c>
      <c r="B2596" s="264">
        <v>46013</v>
      </c>
      <c r="C2596" s="292" t="s">
        <v>4680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</row>
    <row r="2597" spans="1:12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</row>
    <row r="2598" spans="1:12" x14ac:dyDescent="0.3">
      <c r="A2598" s="58">
        <v>2598</v>
      </c>
      <c r="B2598" s="264">
        <v>46013</v>
      </c>
      <c r="C2598" s="292" t="s">
        <v>1652</v>
      </c>
      <c r="E2598" s="292" t="s">
        <v>4724</v>
      </c>
      <c r="L2598" s="265">
        <v>-2500000</v>
      </c>
    </row>
    <row r="2599" spans="1:12" x14ac:dyDescent="0.3">
      <c r="A2599" s="58">
        <v>2599</v>
      </c>
      <c r="B2599" s="264">
        <v>46013</v>
      </c>
      <c r="C2599" s="292" t="s">
        <v>1385</v>
      </c>
      <c r="E2599" s="292" t="s">
        <v>4297</v>
      </c>
      <c r="L2599" s="265">
        <v>-1100000</v>
      </c>
    </row>
    <row r="2600" spans="1:12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2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2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</sheetData>
  <autoFilter ref="A1:K251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4374</v>
      </c>
    </row>
    <row r="4" spans="1:1" x14ac:dyDescent="0.3">
      <c r="A4" s="306" t="s">
        <v>4376</v>
      </c>
    </row>
    <row r="5" spans="1:1" x14ac:dyDescent="0.3">
      <c r="A5" s="306" t="s">
        <v>4377</v>
      </c>
    </row>
    <row r="6" spans="1:1" x14ac:dyDescent="0.3">
      <c r="A6" s="306" t="s">
        <v>4378</v>
      </c>
    </row>
    <row r="7" spans="1:1" x14ac:dyDescent="0.3">
      <c r="A7" s="306" t="s">
        <v>4379</v>
      </c>
    </row>
    <row r="8" spans="1:1" x14ac:dyDescent="0.3">
      <c r="A8" s="306" t="s">
        <v>4380</v>
      </c>
    </row>
    <row r="9" spans="1:1" x14ac:dyDescent="0.3">
      <c r="A9" s="306" t="s">
        <v>4381</v>
      </c>
    </row>
    <row r="10" spans="1:1" x14ac:dyDescent="0.3">
      <c r="A10" s="306" t="s">
        <v>4382</v>
      </c>
    </row>
    <row r="11" spans="1:1" x14ac:dyDescent="0.3">
      <c r="A11" s="306" t="s">
        <v>4383</v>
      </c>
    </row>
    <row r="12" spans="1:1" x14ac:dyDescent="0.3">
      <c r="A12" s="306" t="s">
        <v>4384</v>
      </c>
    </row>
    <row r="13" spans="1:1" x14ac:dyDescent="0.3">
      <c r="A13" s="306" t="s">
        <v>4385</v>
      </c>
    </row>
    <row r="14" spans="1:1" x14ac:dyDescent="0.3">
      <c r="A14" s="306" t="s">
        <v>4375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opLeftCell="A184" workbookViewId="0">
      <selection activeCell="D23" sqref="D2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46013</v>
      </c>
      <c r="B3" s="235" t="s">
        <v>1126</v>
      </c>
      <c r="C3" s="286">
        <f>SUMIF($B:$B,A3,I:I)</f>
        <v>7612000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5773001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101504001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3764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3769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4478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4479</v>
      </c>
      <c r="D15" s="112" t="s">
        <v>2805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3727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4479</v>
      </c>
      <c r="D20" s="112" t="s">
        <v>4485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3853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3882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3941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4487</v>
      </c>
      <c r="D24" s="112" t="s">
        <v>2796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4018</v>
      </c>
      <c r="D25" s="112" t="s">
        <v>3939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3042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4487</v>
      </c>
      <c r="D28" s="112" t="s">
        <v>4496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3640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4507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4018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4151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2404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2831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4511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4511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4517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3768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4520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2549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4186</v>
      </c>
      <c r="D53" s="113" t="s">
        <v>3115</v>
      </c>
      <c r="F53" s="120">
        <v>2500000</v>
      </c>
      <c r="G53" s="85">
        <v>1</v>
      </c>
      <c r="H53" s="126">
        <v>250000</v>
      </c>
      <c r="I53" s="80">
        <v>2750000</v>
      </c>
    </row>
    <row r="54" spans="1:10" ht="18" customHeight="1" x14ac:dyDescent="0.3">
      <c r="A54" s="82">
        <v>2455</v>
      </c>
      <c r="B54" s="93">
        <v>45996</v>
      </c>
      <c r="C54" s="83" t="s">
        <v>1053</v>
      </c>
      <c r="D54" s="113" t="s">
        <v>3836</v>
      </c>
      <c r="J54" s="80">
        <v>-1550000</v>
      </c>
    </row>
    <row r="55" spans="1:10" ht="18" customHeight="1" x14ac:dyDescent="0.3">
      <c r="A55" s="82">
        <v>2456</v>
      </c>
      <c r="B55" s="93">
        <v>45997</v>
      </c>
      <c r="C55" s="83" t="s">
        <v>1580</v>
      </c>
      <c r="D55" s="113" t="s">
        <v>4450</v>
      </c>
      <c r="J55" s="80">
        <v>-1100000</v>
      </c>
    </row>
    <row r="56" spans="1:10" ht="18" customHeight="1" x14ac:dyDescent="0.3">
      <c r="A56" s="82">
        <v>2457</v>
      </c>
      <c r="B56" s="93">
        <v>45999</v>
      </c>
      <c r="C56" s="83" t="s">
        <v>3876</v>
      </c>
      <c r="D56" s="113" t="s">
        <v>3454</v>
      </c>
      <c r="F56" s="120">
        <v>560000</v>
      </c>
      <c r="G56" s="85">
        <v>1</v>
      </c>
      <c r="I56" s="80">
        <v>560000</v>
      </c>
    </row>
    <row r="57" spans="1:10" ht="18" customHeight="1" x14ac:dyDescent="0.3">
      <c r="A57" s="82">
        <v>2458</v>
      </c>
      <c r="B57" s="93">
        <v>45999</v>
      </c>
      <c r="C57" s="83" t="s">
        <v>1741</v>
      </c>
      <c r="D57" s="113" t="s">
        <v>4528</v>
      </c>
      <c r="F57" s="120">
        <v>1400000</v>
      </c>
      <c r="G57" s="85">
        <v>1</v>
      </c>
      <c r="H57" s="126">
        <v>140000</v>
      </c>
      <c r="I57" s="80">
        <v>1540000</v>
      </c>
    </row>
    <row r="58" spans="1:10" ht="18" customHeight="1" x14ac:dyDescent="0.3">
      <c r="A58" s="82">
        <v>2459</v>
      </c>
      <c r="B58" s="93">
        <v>45999</v>
      </c>
      <c r="C58" s="83" t="s">
        <v>1147</v>
      </c>
      <c r="D58" s="113" t="s">
        <v>2391</v>
      </c>
      <c r="F58" s="120">
        <v>900000</v>
      </c>
      <c r="G58" s="85">
        <v>1</v>
      </c>
      <c r="I58" s="80">
        <v>900000</v>
      </c>
    </row>
    <row r="59" spans="1:10" ht="18" customHeight="1" x14ac:dyDescent="0.3">
      <c r="A59" s="82">
        <v>2460</v>
      </c>
      <c r="B59" s="93">
        <v>45999</v>
      </c>
      <c r="C59" s="83" t="s">
        <v>1393</v>
      </c>
      <c r="D59" s="113" t="s">
        <v>1737</v>
      </c>
      <c r="F59" s="120">
        <v>650000</v>
      </c>
      <c r="G59" s="85">
        <v>1</v>
      </c>
      <c r="I59" s="80">
        <v>650000</v>
      </c>
    </row>
    <row r="60" spans="1:10" ht="18" customHeight="1" x14ac:dyDescent="0.3">
      <c r="A60" s="82">
        <v>2461</v>
      </c>
      <c r="B60" s="93">
        <v>45999</v>
      </c>
      <c r="C60" s="83" t="s">
        <v>1574</v>
      </c>
      <c r="D60" s="113" t="s">
        <v>1737</v>
      </c>
      <c r="F60" s="120">
        <v>650000</v>
      </c>
      <c r="G60" s="85">
        <v>1</v>
      </c>
      <c r="H60" s="126">
        <v>65000</v>
      </c>
      <c r="I60" s="80">
        <v>715000</v>
      </c>
    </row>
    <row r="61" spans="1:10" ht="18" customHeight="1" x14ac:dyDescent="0.3">
      <c r="A61" s="82">
        <v>2462</v>
      </c>
      <c r="B61" s="93">
        <v>45999</v>
      </c>
      <c r="C61" s="83" t="s">
        <v>1574</v>
      </c>
      <c r="D61" s="113" t="s">
        <v>1699</v>
      </c>
      <c r="F61" s="120">
        <v>50000</v>
      </c>
      <c r="G61" s="85">
        <v>1</v>
      </c>
      <c r="H61" s="126">
        <v>5000</v>
      </c>
      <c r="I61" s="80">
        <v>55000</v>
      </c>
    </row>
    <row r="62" spans="1:10" ht="18" customHeight="1" x14ac:dyDescent="0.3">
      <c r="A62" s="82">
        <v>2463</v>
      </c>
      <c r="B62" s="93">
        <v>45999</v>
      </c>
      <c r="C62" s="83" t="s">
        <v>1971</v>
      </c>
      <c r="D62" s="113" t="s">
        <v>2173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2464</v>
      </c>
      <c r="B63" s="93">
        <v>45999</v>
      </c>
      <c r="C63" s="83" t="s">
        <v>1971</v>
      </c>
      <c r="D63" s="113" t="s">
        <v>1513</v>
      </c>
      <c r="F63" s="120">
        <v>25000</v>
      </c>
      <c r="G63" s="85">
        <v>1</v>
      </c>
      <c r="H63" s="126">
        <v>2500</v>
      </c>
      <c r="I63" s="80">
        <v>27500</v>
      </c>
    </row>
    <row r="64" spans="1:10" ht="18" customHeight="1" x14ac:dyDescent="0.3">
      <c r="A64" s="82">
        <v>2465</v>
      </c>
      <c r="B64" s="93">
        <v>45999</v>
      </c>
      <c r="C64" s="83" t="s">
        <v>3876</v>
      </c>
      <c r="D64" s="113" t="s">
        <v>3880</v>
      </c>
      <c r="J64" s="80">
        <v>-560000</v>
      </c>
    </row>
    <row r="65" spans="1:10" ht="18" customHeight="1" x14ac:dyDescent="0.3">
      <c r="A65" s="82">
        <v>2466</v>
      </c>
      <c r="B65" s="93">
        <v>45999</v>
      </c>
      <c r="C65" s="83" t="s">
        <v>2549</v>
      </c>
      <c r="D65" s="113" t="s">
        <v>4535</v>
      </c>
      <c r="J65" s="80">
        <v>-900000</v>
      </c>
    </row>
    <row r="66" spans="1:10" ht="18" customHeight="1" x14ac:dyDescent="0.3">
      <c r="A66" s="82">
        <v>2467</v>
      </c>
      <c r="B66" s="93">
        <v>45999</v>
      </c>
      <c r="C66" s="83" t="s">
        <v>1548</v>
      </c>
      <c r="D66" s="113" t="s">
        <v>4536</v>
      </c>
      <c r="J66" s="80">
        <v>-1177000</v>
      </c>
    </row>
    <row r="67" spans="1:10" ht="18" customHeight="1" x14ac:dyDescent="0.3">
      <c r="A67" s="82">
        <v>2468</v>
      </c>
      <c r="B67" s="93">
        <v>45999</v>
      </c>
      <c r="C67" s="83" t="s">
        <v>1971</v>
      </c>
      <c r="D67" s="113" t="s">
        <v>4124</v>
      </c>
      <c r="J67" s="80">
        <v>-1677500</v>
      </c>
    </row>
    <row r="68" spans="1:10" ht="18" customHeight="1" x14ac:dyDescent="0.3">
      <c r="A68" s="82">
        <v>2469</v>
      </c>
      <c r="B68" s="93">
        <v>46000</v>
      </c>
      <c r="C68" s="83" t="s">
        <v>2018</v>
      </c>
      <c r="D68" s="113" t="s">
        <v>1203</v>
      </c>
      <c r="F68" s="120">
        <v>1300000</v>
      </c>
      <c r="G68" s="85">
        <v>1</v>
      </c>
      <c r="I68" s="80">
        <v>1300000</v>
      </c>
    </row>
    <row r="69" spans="1:10" ht="18" customHeight="1" x14ac:dyDescent="0.3">
      <c r="A69" s="82">
        <v>2470</v>
      </c>
      <c r="B69" s="93">
        <v>46000</v>
      </c>
      <c r="C69" s="83" t="s">
        <v>1592</v>
      </c>
      <c r="D69" s="113" t="s">
        <v>3454</v>
      </c>
      <c r="F69" s="120">
        <v>560000</v>
      </c>
      <c r="G69" s="85">
        <v>1</v>
      </c>
      <c r="I69" s="80">
        <v>560000</v>
      </c>
    </row>
    <row r="70" spans="1:10" ht="18" customHeight="1" x14ac:dyDescent="0.3">
      <c r="A70" s="82">
        <v>2471</v>
      </c>
      <c r="B70" s="93">
        <v>46000</v>
      </c>
      <c r="C70" s="83" t="s">
        <v>1592</v>
      </c>
      <c r="D70" s="113" t="s">
        <v>2183</v>
      </c>
      <c r="F70" s="120">
        <v>70000</v>
      </c>
      <c r="G70" s="85">
        <v>1</v>
      </c>
      <c r="I70" s="80">
        <v>70000</v>
      </c>
    </row>
    <row r="71" spans="1:10" ht="18" customHeight="1" x14ac:dyDescent="0.3">
      <c r="A71" s="82">
        <v>2472</v>
      </c>
      <c r="B71" s="93">
        <v>46000</v>
      </c>
      <c r="C71" s="83" t="s">
        <v>1592</v>
      </c>
      <c r="D71" s="113" t="s">
        <v>2184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2473</v>
      </c>
      <c r="B72" s="93">
        <v>46000</v>
      </c>
      <c r="C72" s="83" t="s">
        <v>1171</v>
      </c>
      <c r="D72" s="113" t="s">
        <v>2189</v>
      </c>
      <c r="F72" s="120">
        <v>1700000</v>
      </c>
      <c r="G72" s="85">
        <v>1</v>
      </c>
      <c r="I72" s="80">
        <v>1700000</v>
      </c>
    </row>
    <row r="73" spans="1:10" ht="18" customHeight="1" x14ac:dyDescent="0.3">
      <c r="A73" s="82">
        <v>2474</v>
      </c>
      <c r="B73" s="93">
        <v>46000</v>
      </c>
      <c r="C73" s="83" t="s">
        <v>3280</v>
      </c>
      <c r="D73" s="113" t="s">
        <v>1856</v>
      </c>
      <c r="F73" s="120">
        <v>3500000</v>
      </c>
      <c r="G73" s="85">
        <v>1</v>
      </c>
      <c r="H73" s="126">
        <v>350000</v>
      </c>
      <c r="I73" s="80">
        <v>3850000</v>
      </c>
    </row>
    <row r="74" spans="1:10" ht="18" customHeight="1" x14ac:dyDescent="0.3">
      <c r="A74" s="82">
        <v>2475</v>
      </c>
      <c r="B74" s="93">
        <v>46000</v>
      </c>
      <c r="C74" s="83" t="s">
        <v>2989</v>
      </c>
      <c r="D74" s="113" t="s">
        <v>1201</v>
      </c>
      <c r="F74" s="120">
        <v>1200000</v>
      </c>
      <c r="G74" s="85">
        <v>1</v>
      </c>
      <c r="I74" s="80">
        <v>1200000</v>
      </c>
    </row>
    <row r="75" spans="1:10" ht="18" customHeight="1" x14ac:dyDescent="0.3">
      <c r="A75" s="82">
        <v>2476</v>
      </c>
      <c r="B75" s="93">
        <v>46000</v>
      </c>
      <c r="C75" s="83" t="s">
        <v>2549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2477</v>
      </c>
      <c r="B76" s="93">
        <v>46000</v>
      </c>
      <c r="C76" s="83" t="s">
        <v>1741</v>
      </c>
      <c r="D76" s="113" t="s">
        <v>2827</v>
      </c>
      <c r="F76" s="120">
        <v>150000</v>
      </c>
      <c r="G76" s="85">
        <v>1</v>
      </c>
      <c r="I76" s="80">
        <v>150000</v>
      </c>
    </row>
    <row r="77" spans="1:10" ht="18" customHeight="1" x14ac:dyDescent="0.3">
      <c r="A77" s="82">
        <v>2478</v>
      </c>
      <c r="B77" s="93">
        <v>46000</v>
      </c>
      <c r="C77" s="83" t="s">
        <v>1741</v>
      </c>
      <c r="D77" s="113" t="s">
        <v>1513</v>
      </c>
      <c r="F77" s="120">
        <v>20000</v>
      </c>
      <c r="G77" s="85">
        <v>1</v>
      </c>
      <c r="H77" s="126">
        <v>2000</v>
      </c>
      <c r="I77" s="80">
        <v>22000</v>
      </c>
    </row>
    <row r="78" spans="1:10" ht="18" customHeight="1" x14ac:dyDescent="0.3">
      <c r="A78" s="82">
        <v>2479</v>
      </c>
      <c r="B78" s="93">
        <v>46000</v>
      </c>
      <c r="C78" s="83" t="s">
        <v>1393</v>
      </c>
      <c r="D78" s="113" t="s">
        <v>2174</v>
      </c>
      <c r="F78" s="120">
        <v>50000</v>
      </c>
      <c r="G78" s="85">
        <v>1</v>
      </c>
      <c r="I78" s="80">
        <v>50000</v>
      </c>
    </row>
    <row r="79" spans="1:10" ht="18" customHeight="1" x14ac:dyDescent="0.3">
      <c r="A79" s="82">
        <v>2480</v>
      </c>
      <c r="B79" s="93">
        <v>46000</v>
      </c>
      <c r="C79" s="83" t="s">
        <v>1393</v>
      </c>
      <c r="D79" s="113" t="s">
        <v>2195</v>
      </c>
      <c r="F79" s="120">
        <v>1900000</v>
      </c>
      <c r="G79" s="85">
        <v>1</v>
      </c>
      <c r="I79" s="80">
        <v>1900000</v>
      </c>
    </row>
    <row r="80" spans="1:10" ht="18" customHeight="1" x14ac:dyDescent="0.3">
      <c r="A80" s="82">
        <v>2481</v>
      </c>
      <c r="B80" s="93">
        <v>46000</v>
      </c>
      <c r="C80" s="83" t="s">
        <v>1393</v>
      </c>
      <c r="D80" s="113" t="s">
        <v>3640</v>
      </c>
      <c r="F80" s="120">
        <v>200000</v>
      </c>
      <c r="G80" s="85">
        <v>1</v>
      </c>
      <c r="I80" s="80">
        <v>200000</v>
      </c>
    </row>
    <row r="81" spans="1:10" ht="18" customHeight="1" x14ac:dyDescent="0.3">
      <c r="A81" s="82">
        <v>2482</v>
      </c>
      <c r="B81" s="93">
        <v>46000</v>
      </c>
      <c r="C81" s="83" t="s">
        <v>2018</v>
      </c>
      <c r="D81" s="113" t="s">
        <v>4547</v>
      </c>
      <c r="J81" s="80">
        <v>-1300000</v>
      </c>
    </row>
    <row r="82" spans="1:10" ht="18" customHeight="1" x14ac:dyDescent="0.3">
      <c r="A82" s="82">
        <v>2483</v>
      </c>
      <c r="B82" s="93">
        <v>46000</v>
      </c>
      <c r="C82" s="83" t="s">
        <v>3280</v>
      </c>
      <c r="D82" s="113" t="s">
        <v>4282</v>
      </c>
      <c r="J82" s="80">
        <v>-3850000</v>
      </c>
    </row>
    <row r="83" spans="1:10" ht="18" customHeight="1" x14ac:dyDescent="0.3">
      <c r="A83" s="82">
        <v>2484</v>
      </c>
      <c r="B83" s="93">
        <v>46000</v>
      </c>
      <c r="C83" s="83" t="s">
        <v>1232</v>
      </c>
      <c r="D83" s="113" t="s">
        <v>4263</v>
      </c>
      <c r="J83" s="80">
        <v>-1320000</v>
      </c>
    </row>
    <row r="84" spans="1:10" ht="18" customHeight="1" x14ac:dyDescent="0.3">
      <c r="A84" s="82">
        <v>2485</v>
      </c>
      <c r="B84" s="93">
        <v>46001</v>
      </c>
      <c r="C84" s="83" t="s">
        <v>1018</v>
      </c>
      <c r="D84" s="113" t="s">
        <v>3881</v>
      </c>
      <c r="J84" s="80">
        <v>-4713000</v>
      </c>
    </row>
    <row r="85" spans="1:10" ht="18" customHeight="1" x14ac:dyDescent="0.3">
      <c r="A85" s="82">
        <v>2486</v>
      </c>
      <c r="B85" s="93">
        <v>46001</v>
      </c>
      <c r="C85" s="83" t="s">
        <v>2716</v>
      </c>
      <c r="D85" s="113" t="s">
        <v>4549</v>
      </c>
      <c r="J85" s="80">
        <v>-1815000</v>
      </c>
    </row>
    <row r="86" spans="1:10" ht="18" customHeight="1" x14ac:dyDescent="0.3">
      <c r="A86" s="82">
        <v>2487</v>
      </c>
      <c r="B86" s="93">
        <v>46001</v>
      </c>
      <c r="C86" s="83" t="s">
        <v>1592</v>
      </c>
      <c r="D86" s="113" t="s">
        <v>3854</v>
      </c>
      <c r="F86" s="80"/>
      <c r="J86" s="80">
        <v>-665000</v>
      </c>
    </row>
    <row r="87" spans="1:10" ht="18" customHeight="1" x14ac:dyDescent="0.3">
      <c r="A87" s="82">
        <v>2488</v>
      </c>
      <c r="B87" s="93">
        <v>46001</v>
      </c>
      <c r="C87" s="83" t="s">
        <v>1784</v>
      </c>
      <c r="D87" s="113" t="s">
        <v>4116</v>
      </c>
      <c r="J87" s="80">
        <v>-2610000</v>
      </c>
    </row>
    <row r="88" spans="1:10" ht="18" customHeight="1" x14ac:dyDescent="0.3">
      <c r="A88" s="82">
        <v>2489</v>
      </c>
      <c r="B88" s="93">
        <v>46001</v>
      </c>
      <c r="C88" s="83" t="s">
        <v>2549</v>
      </c>
      <c r="D88" s="113" t="s">
        <v>4535</v>
      </c>
      <c r="F88" s="80"/>
      <c r="J88" s="80">
        <v>-1200000</v>
      </c>
    </row>
    <row r="89" spans="1:10" ht="18" customHeight="1" x14ac:dyDescent="0.3">
      <c r="A89" s="82">
        <v>2490</v>
      </c>
      <c r="B89" s="93">
        <v>46001</v>
      </c>
      <c r="C89" s="83" t="s">
        <v>1438</v>
      </c>
      <c r="D89" s="113" t="s">
        <v>4551</v>
      </c>
      <c r="J89" s="80">
        <v>-1700000</v>
      </c>
    </row>
    <row r="90" spans="1:10" ht="18" customHeight="1" x14ac:dyDescent="0.3">
      <c r="A90" s="82">
        <v>2491</v>
      </c>
      <c r="B90" s="93">
        <v>46001</v>
      </c>
      <c r="C90" s="83" t="s">
        <v>1393</v>
      </c>
      <c r="D90" s="113" t="s">
        <v>1699</v>
      </c>
      <c r="F90" s="80">
        <v>50000</v>
      </c>
      <c r="G90" s="85">
        <v>1</v>
      </c>
      <c r="I90" s="80">
        <v>50000</v>
      </c>
    </row>
    <row r="91" spans="1:10" ht="18" customHeight="1" x14ac:dyDescent="0.3">
      <c r="A91" s="82">
        <v>2492</v>
      </c>
      <c r="B91" s="93">
        <v>46001</v>
      </c>
      <c r="C91" s="83" t="s">
        <v>1015</v>
      </c>
      <c r="D91" s="113" t="s">
        <v>3454</v>
      </c>
      <c r="F91" s="120">
        <v>560000</v>
      </c>
      <c r="G91" s="85">
        <v>1</v>
      </c>
      <c r="H91" s="126">
        <v>56000</v>
      </c>
      <c r="I91" s="80">
        <v>616000</v>
      </c>
    </row>
    <row r="92" spans="1:10" ht="18" customHeight="1" x14ac:dyDescent="0.3">
      <c r="A92" s="82">
        <v>2493</v>
      </c>
      <c r="B92" s="93">
        <v>46001</v>
      </c>
      <c r="C92" s="83" t="s">
        <v>1015</v>
      </c>
      <c r="D92" s="113" t="s">
        <v>2183</v>
      </c>
      <c r="F92" s="80">
        <v>70000</v>
      </c>
      <c r="G92" s="120">
        <v>1</v>
      </c>
      <c r="H92" s="126">
        <v>7000</v>
      </c>
      <c r="I92" s="80">
        <v>77000</v>
      </c>
    </row>
    <row r="93" spans="1:10" ht="18" customHeight="1" x14ac:dyDescent="0.3">
      <c r="A93" s="82">
        <v>2494</v>
      </c>
      <c r="B93" s="93">
        <v>46001</v>
      </c>
      <c r="C93" s="83" t="s">
        <v>1015</v>
      </c>
      <c r="D93" s="113" t="s">
        <v>2184</v>
      </c>
      <c r="F93" s="80">
        <v>30000</v>
      </c>
      <c r="G93" s="120">
        <v>1</v>
      </c>
      <c r="H93" s="126">
        <v>3000</v>
      </c>
      <c r="I93" s="80">
        <v>33000</v>
      </c>
    </row>
    <row r="94" spans="1:10" ht="18" customHeight="1" x14ac:dyDescent="0.3">
      <c r="A94" s="82">
        <v>2495</v>
      </c>
      <c r="B94" s="93">
        <v>46001</v>
      </c>
      <c r="C94" s="83" t="s">
        <v>2593</v>
      </c>
      <c r="D94" s="113" t="s">
        <v>1711</v>
      </c>
      <c r="F94" s="80">
        <v>150000</v>
      </c>
      <c r="G94" s="120">
        <v>1</v>
      </c>
      <c r="I94" s="80">
        <v>150000</v>
      </c>
    </row>
    <row r="95" spans="1:10" ht="18" customHeight="1" x14ac:dyDescent="0.3">
      <c r="A95" s="82">
        <v>2496</v>
      </c>
      <c r="B95" s="93">
        <v>46001</v>
      </c>
      <c r="C95" s="83" t="s">
        <v>1716</v>
      </c>
      <c r="D95" s="113" t="s">
        <v>2283</v>
      </c>
      <c r="F95" s="80">
        <v>1700000</v>
      </c>
      <c r="G95" s="120">
        <v>1</v>
      </c>
      <c r="I95" s="80">
        <v>1700000</v>
      </c>
    </row>
    <row r="96" spans="1:10" ht="18" customHeight="1" x14ac:dyDescent="0.3">
      <c r="A96" s="82">
        <v>2497</v>
      </c>
      <c r="B96" s="93">
        <v>46001</v>
      </c>
      <c r="C96" s="83" t="s">
        <v>1438</v>
      </c>
      <c r="D96" s="113" t="s">
        <v>2910</v>
      </c>
      <c r="F96" s="80">
        <v>990000</v>
      </c>
      <c r="G96" s="120">
        <v>1</v>
      </c>
      <c r="I96" s="80">
        <v>990000</v>
      </c>
    </row>
    <row r="97" spans="1:10" ht="18" customHeight="1" x14ac:dyDescent="0.3">
      <c r="A97" s="82">
        <v>2498</v>
      </c>
      <c r="B97" s="93">
        <v>46001</v>
      </c>
      <c r="C97" s="83" t="s">
        <v>1955</v>
      </c>
      <c r="D97" s="113" t="s">
        <v>3569</v>
      </c>
      <c r="F97" s="80">
        <v>2500000</v>
      </c>
      <c r="G97" s="120">
        <v>1</v>
      </c>
      <c r="I97" s="80">
        <v>2500000</v>
      </c>
    </row>
    <row r="98" spans="1:10" ht="18" customHeight="1" x14ac:dyDescent="0.3">
      <c r="A98" s="82">
        <v>2499</v>
      </c>
      <c r="B98" s="93">
        <v>46002</v>
      </c>
      <c r="C98" s="83" t="s">
        <v>2907</v>
      </c>
      <c r="D98" s="113" t="s">
        <v>4561</v>
      </c>
      <c r="F98" s="80">
        <v>850000</v>
      </c>
      <c r="G98" s="120">
        <v>1</v>
      </c>
      <c r="I98" s="80">
        <v>850000</v>
      </c>
    </row>
    <row r="99" spans="1:10" ht="18" customHeight="1" x14ac:dyDescent="0.3">
      <c r="A99" s="82">
        <v>2500</v>
      </c>
      <c r="B99" s="93">
        <v>46002</v>
      </c>
      <c r="C99" s="83" t="s">
        <v>3106</v>
      </c>
      <c r="D99" s="113" t="s">
        <v>2189</v>
      </c>
      <c r="F99" s="80">
        <v>1600000</v>
      </c>
      <c r="G99" s="120">
        <v>1</v>
      </c>
      <c r="I99" s="80">
        <v>1600000</v>
      </c>
    </row>
    <row r="100" spans="1:10" ht="18" customHeight="1" x14ac:dyDescent="0.3">
      <c r="A100" s="82">
        <v>2501</v>
      </c>
      <c r="B100" s="93">
        <v>46002</v>
      </c>
      <c r="C100" s="83" t="s">
        <v>1393</v>
      </c>
      <c r="D100" s="113" t="s">
        <v>1555</v>
      </c>
      <c r="F100" s="80">
        <v>1600000</v>
      </c>
      <c r="G100" s="120">
        <v>1</v>
      </c>
      <c r="I100" s="80">
        <v>1600000</v>
      </c>
    </row>
    <row r="101" spans="1:10" ht="18" customHeight="1" x14ac:dyDescent="0.3">
      <c r="A101" s="82">
        <v>2502</v>
      </c>
      <c r="B101" s="93">
        <v>46002</v>
      </c>
      <c r="C101" s="83" t="s">
        <v>3106</v>
      </c>
      <c r="D101" s="113" t="s">
        <v>4566</v>
      </c>
      <c r="F101" s="80"/>
      <c r="G101" s="120"/>
      <c r="J101" s="80">
        <v>-1600000</v>
      </c>
    </row>
    <row r="102" spans="1:10" ht="18" customHeight="1" x14ac:dyDescent="0.3">
      <c r="A102" s="82">
        <v>2503</v>
      </c>
      <c r="B102" s="93">
        <v>46002</v>
      </c>
      <c r="C102" s="83" t="s">
        <v>2907</v>
      </c>
      <c r="D102" s="113" t="s">
        <v>4296</v>
      </c>
      <c r="F102" s="80"/>
      <c r="G102" s="120"/>
      <c r="J102" s="80">
        <v>-850000</v>
      </c>
    </row>
    <row r="103" spans="1:10" ht="18" customHeight="1" x14ac:dyDescent="0.3">
      <c r="A103" s="82">
        <v>2504</v>
      </c>
      <c r="B103" s="93">
        <v>46002</v>
      </c>
      <c r="C103" s="83" t="s">
        <v>1864</v>
      </c>
      <c r="D103" s="113" t="s">
        <v>2189</v>
      </c>
      <c r="F103" s="80">
        <v>1600000</v>
      </c>
      <c r="G103" s="120">
        <v>1</v>
      </c>
      <c r="H103" s="126">
        <v>160000</v>
      </c>
      <c r="I103" s="80">
        <v>1760000</v>
      </c>
    </row>
    <row r="104" spans="1:10" ht="18" customHeight="1" x14ac:dyDescent="0.3">
      <c r="A104" s="82">
        <v>2505</v>
      </c>
      <c r="B104" s="93">
        <v>46002</v>
      </c>
      <c r="C104" s="83" t="s">
        <v>1864</v>
      </c>
      <c r="D104" s="113" t="s">
        <v>2050</v>
      </c>
      <c r="F104" s="80"/>
      <c r="G104" s="120"/>
      <c r="J104" s="80">
        <v>-1760000</v>
      </c>
    </row>
    <row r="105" spans="1:10" ht="18" customHeight="1" x14ac:dyDescent="0.3">
      <c r="A105" s="82">
        <v>2506</v>
      </c>
      <c r="B105" s="93">
        <v>46003</v>
      </c>
      <c r="C105" s="83" t="s">
        <v>1015</v>
      </c>
      <c r="D105" s="113" t="s">
        <v>3804</v>
      </c>
      <c r="F105" s="80"/>
      <c r="G105" s="120"/>
      <c r="J105" s="80">
        <v>-2552500</v>
      </c>
    </row>
    <row r="106" spans="1:10" ht="18" customHeight="1" x14ac:dyDescent="0.3">
      <c r="A106" s="82">
        <v>2507</v>
      </c>
      <c r="B106" s="93">
        <v>46003</v>
      </c>
      <c r="C106" s="83" t="s">
        <v>1741</v>
      </c>
      <c r="D106" s="113" t="s">
        <v>4572</v>
      </c>
      <c r="F106" s="80"/>
      <c r="G106" s="120"/>
      <c r="J106" s="80">
        <v>-150000</v>
      </c>
    </row>
    <row r="107" spans="1:10" ht="18" customHeight="1" x14ac:dyDescent="0.3">
      <c r="A107" s="82">
        <v>2508</v>
      </c>
      <c r="B107" s="93">
        <v>46003</v>
      </c>
      <c r="C107" s="83" t="s">
        <v>987</v>
      </c>
      <c r="D107" s="113" t="s">
        <v>3569</v>
      </c>
      <c r="F107" s="80">
        <v>2200000</v>
      </c>
      <c r="G107" s="120">
        <v>1</v>
      </c>
      <c r="I107" s="80">
        <v>2200000</v>
      </c>
    </row>
    <row r="108" spans="1:10" ht="18" customHeight="1" x14ac:dyDescent="0.3">
      <c r="A108" s="82">
        <v>2509</v>
      </c>
      <c r="B108" s="93">
        <v>46003</v>
      </c>
      <c r="C108" s="83" t="s">
        <v>1015</v>
      </c>
      <c r="D108" s="113" t="s">
        <v>4578</v>
      </c>
      <c r="F108" s="80">
        <v>300000</v>
      </c>
      <c r="G108" s="120">
        <v>1</v>
      </c>
      <c r="H108" s="126">
        <v>30000</v>
      </c>
      <c r="I108" s="80">
        <v>330000</v>
      </c>
    </row>
    <row r="109" spans="1:10" ht="18" customHeight="1" x14ac:dyDescent="0.3">
      <c r="A109" s="82">
        <v>2510</v>
      </c>
      <c r="B109" s="93">
        <v>46003</v>
      </c>
      <c r="C109" s="83" t="s">
        <v>1716</v>
      </c>
      <c r="D109" s="113" t="s">
        <v>4581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2511</v>
      </c>
      <c r="B110" s="93">
        <v>46003</v>
      </c>
      <c r="C110" s="83" t="s">
        <v>1535</v>
      </c>
      <c r="D110" s="113" t="s">
        <v>1201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2512</v>
      </c>
      <c r="B111" s="93">
        <v>46003</v>
      </c>
      <c r="C111" s="83" t="s">
        <v>1535</v>
      </c>
      <c r="D111" s="113" t="s">
        <v>1490</v>
      </c>
      <c r="F111" s="80">
        <v>300000</v>
      </c>
      <c r="G111" s="120">
        <v>1</v>
      </c>
      <c r="I111" s="80">
        <v>300000</v>
      </c>
    </row>
    <row r="112" spans="1:10" ht="18" customHeight="1" x14ac:dyDescent="0.3">
      <c r="A112" s="82">
        <v>2513</v>
      </c>
      <c r="B112" s="93">
        <v>46003</v>
      </c>
      <c r="C112" s="83" t="s">
        <v>1535</v>
      </c>
      <c r="D112" s="113" t="s">
        <v>2740</v>
      </c>
      <c r="F112" s="80">
        <v>200000</v>
      </c>
      <c r="G112" s="120">
        <v>1</v>
      </c>
      <c r="I112" s="80">
        <v>200000</v>
      </c>
    </row>
    <row r="113" spans="1:10" ht="18" customHeight="1" x14ac:dyDescent="0.3">
      <c r="A113" s="82">
        <v>2514</v>
      </c>
      <c r="B113" s="93">
        <v>46003</v>
      </c>
      <c r="C113" s="83" t="s">
        <v>1015</v>
      </c>
      <c r="D113" s="113" t="s">
        <v>2766</v>
      </c>
      <c r="F113" s="80">
        <v>1600000</v>
      </c>
      <c r="G113" s="120">
        <v>1</v>
      </c>
      <c r="H113" s="126">
        <v>160000</v>
      </c>
      <c r="I113" s="80">
        <v>1760000</v>
      </c>
    </row>
    <row r="114" spans="1:10" ht="18" customHeight="1" x14ac:dyDescent="0.3">
      <c r="A114" s="82">
        <v>2515</v>
      </c>
      <c r="B114" s="93">
        <v>46003</v>
      </c>
      <c r="C114" s="83" t="s">
        <v>4186</v>
      </c>
      <c r="D114" s="113" t="s">
        <v>4585</v>
      </c>
      <c r="F114" s="80"/>
      <c r="G114" s="120"/>
      <c r="J114" s="80">
        <v>-2750000</v>
      </c>
    </row>
    <row r="115" spans="1:10" ht="18" customHeight="1" x14ac:dyDescent="0.3">
      <c r="A115" s="82">
        <v>2516</v>
      </c>
      <c r="B115" s="93">
        <v>46003</v>
      </c>
      <c r="C115" s="83" t="s">
        <v>987</v>
      </c>
      <c r="D115" s="113" t="s">
        <v>4586</v>
      </c>
      <c r="F115" s="80"/>
      <c r="G115" s="120"/>
      <c r="J115" s="80">
        <v>-2200000</v>
      </c>
    </row>
    <row r="116" spans="1:10" ht="18" customHeight="1" x14ac:dyDescent="0.3">
      <c r="A116" s="82">
        <v>2517</v>
      </c>
      <c r="B116" s="93">
        <v>46004</v>
      </c>
      <c r="C116" s="83" t="s">
        <v>1461</v>
      </c>
      <c r="D116" s="113" t="s">
        <v>4298</v>
      </c>
      <c r="F116" s="80"/>
      <c r="G116" s="120"/>
      <c r="J116" s="80">
        <v>-1100000</v>
      </c>
    </row>
    <row r="117" spans="1:10" ht="18" customHeight="1" x14ac:dyDescent="0.3">
      <c r="A117" s="82">
        <v>2518</v>
      </c>
      <c r="B117" s="93">
        <v>46006</v>
      </c>
      <c r="C117" s="83" t="s">
        <v>4341</v>
      </c>
      <c r="D117" s="113" t="s">
        <v>2375</v>
      </c>
      <c r="F117" s="80">
        <v>750000</v>
      </c>
      <c r="G117" s="120">
        <v>1</v>
      </c>
      <c r="I117" s="80">
        <v>750000</v>
      </c>
    </row>
    <row r="118" spans="1:10" ht="18" customHeight="1" x14ac:dyDescent="0.3">
      <c r="A118" s="82">
        <v>2519</v>
      </c>
      <c r="B118" s="93">
        <v>46006</v>
      </c>
      <c r="C118" s="83" t="s">
        <v>1535</v>
      </c>
      <c r="D118" s="113" t="s">
        <v>1737</v>
      </c>
      <c r="F118" s="80">
        <v>1100000</v>
      </c>
      <c r="G118" s="120">
        <v>1</v>
      </c>
      <c r="I118" s="80">
        <v>1100000</v>
      </c>
    </row>
    <row r="119" spans="1:10" ht="18" customHeight="1" x14ac:dyDescent="0.3">
      <c r="A119" s="82">
        <v>2520</v>
      </c>
      <c r="B119" s="93">
        <v>46006</v>
      </c>
      <c r="C119" s="83" t="s">
        <v>1393</v>
      </c>
      <c r="D119" s="113" t="s">
        <v>1737</v>
      </c>
      <c r="F119" s="80">
        <v>650000</v>
      </c>
      <c r="G119" s="120">
        <v>1</v>
      </c>
      <c r="I119" s="80">
        <v>650000</v>
      </c>
    </row>
    <row r="120" spans="1:10" ht="18" customHeight="1" x14ac:dyDescent="0.3">
      <c r="A120" s="82">
        <v>2521</v>
      </c>
      <c r="B120" s="93">
        <v>46006</v>
      </c>
      <c r="C120" s="83" t="s">
        <v>1716</v>
      </c>
      <c r="D120" s="113" t="s">
        <v>4642</v>
      </c>
      <c r="F120" s="80">
        <v>850000</v>
      </c>
      <c r="G120" s="120">
        <v>1</v>
      </c>
      <c r="I120" s="80">
        <v>850000</v>
      </c>
    </row>
    <row r="121" spans="1:10" ht="18" customHeight="1" x14ac:dyDescent="0.3">
      <c r="A121" s="82">
        <v>2522</v>
      </c>
      <c r="B121" s="93">
        <v>46004</v>
      </c>
      <c r="C121" s="83" t="s">
        <v>1026</v>
      </c>
      <c r="D121" s="113" t="s">
        <v>4649</v>
      </c>
      <c r="F121" s="80"/>
      <c r="G121" s="120"/>
      <c r="J121" s="80">
        <v>-600000</v>
      </c>
    </row>
    <row r="122" spans="1:10" ht="18" customHeight="1" x14ac:dyDescent="0.3">
      <c r="A122" s="82">
        <v>2523</v>
      </c>
      <c r="B122" s="93">
        <v>46007</v>
      </c>
      <c r="C122" s="83" t="s">
        <v>4341</v>
      </c>
      <c r="D122" s="113" t="s">
        <v>4396</v>
      </c>
      <c r="J122" s="80">
        <v>-750000</v>
      </c>
    </row>
    <row r="123" spans="1:10" ht="18" customHeight="1" x14ac:dyDescent="0.3">
      <c r="A123" s="82">
        <v>2524</v>
      </c>
      <c r="B123" s="93">
        <v>46007</v>
      </c>
      <c r="C123" s="83" t="s">
        <v>1367</v>
      </c>
      <c r="D123" s="113" t="s">
        <v>4650</v>
      </c>
      <c r="F123" s="120">
        <v>250000</v>
      </c>
      <c r="G123" s="85">
        <v>1</v>
      </c>
      <c r="I123" s="80">
        <v>250000</v>
      </c>
    </row>
    <row r="124" spans="1:10" ht="18" customHeight="1" x14ac:dyDescent="0.3">
      <c r="A124" s="82">
        <v>2525</v>
      </c>
      <c r="B124" s="93">
        <v>46007</v>
      </c>
      <c r="C124" s="83" t="s">
        <v>1535</v>
      </c>
      <c r="D124" s="113" t="s">
        <v>2171</v>
      </c>
      <c r="F124" s="120">
        <v>1500000</v>
      </c>
      <c r="G124" s="85">
        <v>1</v>
      </c>
      <c r="I124" s="80">
        <v>1500000</v>
      </c>
    </row>
    <row r="125" spans="1:10" ht="18" customHeight="1" x14ac:dyDescent="0.3">
      <c r="A125" s="82">
        <v>2526</v>
      </c>
      <c r="B125" s="93">
        <v>46007</v>
      </c>
      <c r="C125" s="83" t="s">
        <v>1716</v>
      </c>
      <c r="D125" s="113" t="s">
        <v>2130</v>
      </c>
      <c r="F125" s="120">
        <v>1650000</v>
      </c>
      <c r="G125" s="85">
        <v>1</v>
      </c>
      <c r="I125" s="80">
        <v>1650000</v>
      </c>
    </row>
    <row r="126" spans="1:10" ht="18" customHeight="1" x14ac:dyDescent="0.3">
      <c r="A126" s="82">
        <v>2527</v>
      </c>
      <c r="B126" s="93">
        <v>46007</v>
      </c>
      <c r="C126" s="83" t="s">
        <v>3876</v>
      </c>
      <c r="D126" s="113" t="s">
        <v>3454</v>
      </c>
      <c r="F126" s="120">
        <v>560000</v>
      </c>
      <c r="G126" s="85">
        <v>1</v>
      </c>
      <c r="I126" s="80">
        <v>560000</v>
      </c>
    </row>
    <row r="127" spans="1:10" ht="18" customHeight="1" x14ac:dyDescent="0.3">
      <c r="A127" s="82">
        <v>2528</v>
      </c>
      <c r="B127" s="93">
        <v>46007</v>
      </c>
      <c r="C127" s="83" t="s">
        <v>1372</v>
      </c>
      <c r="D127" s="113" t="s">
        <v>3864</v>
      </c>
      <c r="F127" s="120">
        <v>120000</v>
      </c>
      <c r="G127" s="85">
        <v>1</v>
      </c>
      <c r="I127" s="80">
        <v>120000</v>
      </c>
    </row>
    <row r="128" spans="1:10" ht="18" customHeight="1" x14ac:dyDescent="0.3">
      <c r="A128" s="82">
        <v>2529</v>
      </c>
      <c r="B128" s="93">
        <v>46007</v>
      </c>
      <c r="C128" s="83" t="s">
        <v>1393</v>
      </c>
      <c r="D128" s="113" t="s">
        <v>1201</v>
      </c>
      <c r="F128" s="120">
        <v>1200000</v>
      </c>
      <c r="G128" s="85">
        <v>1</v>
      </c>
      <c r="I128" s="80">
        <v>1200000</v>
      </c>
    </row>
    <row r="129" spans="1:10" ht="18" customHeight="1" x14ac:dyDescent="0.3">
      <c r="A129" s="82">
        <v>2530</v>
      </c>
      <c r="B129" s="93">
        <v>46007</v>
      </c>
      <c r="C129" s="83" t="s">
        <v>1393</v>
      </c>
      <c r="D129" s="113" t="s">
        <v>2831</v>
      </c>
      <c r="F129" s="120">
        <v>130000</v>
      </c>
      <c r="G129" s="85">
        <v>1</v>
      </c>
      <c r="I129" s="80">
        <v>130000</v>
      </c>
    </row>
    <row r="130" spans="1:10" ht="18" customHeight="1" x14ac:dyDescent="0.3">
      <c r="A130" s="82">
        <v>2531</v>
      </c>
      <c r="B130" s="93">
        <v>46007</v>
      </c>
      <c r="C130" s="83" t="s">
        <v>1393</v>
      </c>
      <c r="D130" s="113" t="s">
        <v>2023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2532</v>
      </c>
      <c r="B131" s="93">
        <v>46007</v>
      </c>
      <c r="C131" s="83" t="s">
        <v>2774</v>
      </c>
      <c r="D131" s="113" t="s">
        <v>1201</v>
      </c>
      <c r="F131" s="120">
        <v>1200000</v>
      </c>
      <c r="G131" s="85">
        <v>1</v>
      </c>
      <c r="I131" s="80">
        <v>1200000</v>
      </c>
    </row>
    <row r="132" spans="1:10" ht="18" customHeight="1" x14ac:dyDescent="0.3">
      <c r="A132" s="82">
        <v>2533</v>
      </c>
      <c r="B132" s="93">
        <v>46007</v>
      </c>
      <c r="C132" s="83" t="s">
        <v>2774</v>
      </c>
      <c r="D132" s="113" t="s">
        <v>1490</v>
      </c>
      <c r="F132" s="120">
        <v>350000</v>
      </c>
      <c r="G132" s="85">
        <v>1</v>
      </c>
      <c r="I132" s="80">
        <v>350000</v>
      </c>
    </row>
    <row r="133" spans="1:10" ht="18" customHeight="1" x14ac:dyDescent="0.3">
      <c r="A133" s="82">
        <v>2534</v>
      </c>
      <c r="B133" s="93">
        <v>46007</v>
      </c>
      <c r="C133" s="83" t="s">
        <v>987</v>
      </c>
      <c r="D133" s="113" t="s">
        <v>2187</v>
      </c>
      <c r="F133" s="120">
        <v>600000</v>
      </c>
      <c r="G133" s="85">
        <v>1</v>
      </c>
      <c r="I133" s="80">
        <v>600000</v>
      </c>
    </row>
    <row r="134" spans="1:10" ht="18" customHeight="1" x14ac:dyDescent="0.3">
      <c r="A134" s="82">
        <v>2535</v>
      </c>
      <c r="B134" s="93">
        <v>46007</v>
      </c>
      <c r="C134" s="83" t="s">
        <v>987</v>
      </c>
      <c r="D134" s="113" t="s">
        <v>3454</v>
      </c>
      <c r="F134" s="120">
        <v>560000</v>
      </c>
      <c r="G134" s="85">
        <v>1</v>
      </c>
      <c r="I134" s="80">
        <v>560000</v>
      </c>
    </row>
    <row r="135" spans="1:10" ht="18" customHeight="1" x14ac:dyDescent="0.3">
      <c r="A135" s="82">
        <v>2536</v>
      </c>
      <c r="B135" s="93">
        <v>46007</v>
      </c>
      <c r="C135" s="83" t="s">
        <v>987</v>
      </c>
      <c r="D135" s="113" t="s">
        <v>2183</v>
      </c>
      <c r="F135" s="120">
        <v>70000</v>
      </c>
      <c r="G135" s="85">
        <v>1</v>
      </c>
      <c r="I135" s="80">
        <v>70000</v>
      </c>
    </row>
    <row r="136" spans="1:10" ht="18" customHeight="1" x14ac:dyDescent="0.3">
      <c r="A136" s="82">
        <v>2537</v>
      </c>
      <c r="B136" s="93">
        <v>46007</v>
      </c>
      <c r="C136" s="83" t="s">
        <v>2989</v>
      </c>
      <c r="D136" s="113" t="s">
        <v>1737</v>
      </c>
      <c r="F136" s="120">
        <v>650000</v>
      </c>
      <c r="G136" s="85">
        <v>1</v>
      </c>
      <c r="I136" s="80">
        <v>650000</v>
      </c>
    </row>
    <row r="137" spans="1:10" ht="18" customHeight="1" x14ac:dyDescent="0.3">
      <c r="A137" s="82">
        <v>2538</v>
      </c>
      <c r="B137" s="93">
        <v>46007</v>
      </c>
      <c r="C137" s="83" t="s">
        <v>1571</v>
      </c>
      <c r="D137" s="113" t="s">
        <v>2910</v>
      </c>
      <c r="F137" s="120">
        <v>350000</v>
      </c>
      <c r="G137" s="85">
        <v>1</v>
      </c>
      <c r="H137" s="126">
        <v>35000</v>
      </c>
      <c r="I137" s="80">
        <v>385000</v>
      </c>
    </row>
    <row r="138" spans="1:10" ht="18" customHeight="1" x14ac:dyDescent="0.3">
      <c r="A138" s="82">
        <v>2539</v>
      </c>
      <c r="B138" s="93">
        <v>46007</v>
      </c>
      <c r="C138" s="83" t="s">
        <v>1571</v>
      </c>
      <c r="D138" s="113" t="s">
        <v>3838</v>
      </c>
      <c r="F138" s="120">
        <v>7728</v>
      </c>
      <c r="G138" s="85">
        <v>1</v>
      </c>
      <c r="H138" s="126">
        <v>773</v>
      </c>
      <c r="I138" s="80">
        <v>8501</v>
      </c>
    </row>
    <row r="139" spans="1:10" ht="18" customHeight="1" x14ac:dyDescent="0.3">
      <c r="A139" s="82">
        <v>2540</v>
      </c>
      <c r="B139" s="93">
        <v>46007</v>
      </c>
      <c r="C139" s="83" t="s">
        <v>2251</v>
      </c>
      <c r="D139" s="113" t="s">
        <v>2189</v>
      </c>
      <c r="F139" s="120">
        <v>1600000</v>
      </c>
      <c r="G139" s="85">
        <v>1</v>
      </c>
      <c r="I139" s="80">
        <v>1600000</v>
      </c>
    </row>
    <row r="140" spans="1:10" ht="18" customHeight="1" x14ac:dyDescent="0.3">
      <c r="A140" s="82">
        <v>2541</v>
      </c>
      <c r="B140" s="93">
        <v>46007</v>
      </c>
      <c r="C140" s="83" t="s">
        <v>2251</v>
      </c>
      <c r="D140" s="113" t="s">
        <v>4149</v>
      </c>
      <c r="J140" s="80">
        <v>-1600000</v>
      </c>
    </row>
    <row r="141" spans="1:10" ht="18" customHeight="1" x14ac:dyDescent="0.3">
      <c r="A141" s="82">
        <v>2542</v>
      </c>
      <c r="B141" s="93">
        <v>46007</v>
      </c>
      <c r="C141" s="83" t="s">
        <v>987</v>
      </c>
      <c r="D141" s="113" t="s">
        <v>4166</v>
      </c>
      <c r="J141" s="80">
        <v>-1230000</v>
      </c>
    </row>
    <row r="142" spans="1:10" ht="18" customHeight="1" x14ac:dyDescent="0.3">
      <c r="A142" s="82">
        <v>2543</v>
      </c>
      <c r="B142" s="93">
        <v>46007</v>
      </c>
      <c r="C142" s="83" t="s">
        <v>2774</v>
      </c>
      <c r="D142" s="113" t="s">
        <v>4662</v>
      </c>
      <c r="J142" s="80">
        <v>-1550000</v>
      </c>
    </row>
    <row r="143" spans="1:10" ht="18" customHeight="1" x14ac:dyDescent="0.3">
      <c r="A143" s="82">
        <v>2544</v>
      </c>
      <c r="B143" s="93">
        <v>46007</v>
      </c>
      <c r="C143" s="83" t="s">
        <v>3876</v>
      </c>
      <c r="D143" s="113" t="s">
        <v>3880</v>
      </c>
      <c r="J143" s="80">
        <v>-560000</v>
      </c>
    </row>
    <row r="144" spans="1:10" ht="18" customHeight="1" x14ac:dyDescent="0.3">
      <c r="A144" s="82">
        <v>2545</v>
      </c>
      <c r="B144" s="93">
        <v>46008</v>
      </c>
      <c r="C144" s="83" t="s">
        <v>1393</v>
      </c>
      <c r="D144" s="113" t="s">
        <v>1856</v>
      </c>
      <c r="F144" s="120">
        <v>3500000</v>
      </c>
      <c r="G144" s="85">
        <v>1</v>
      </c>
      <c r="I144" s="80">
        <v>3500000</v>
      </c>
    </row>
    <row r="145" spans="1:10" ht="18" customHeight="1" x14ac:dyDescent="0.3">
      <c r="A145" s="82">
        <v>2546</v>
      </c>
      <c r="B145" s="93">
        <v>46008</v>
      </c>
      <c r="C145" s="83" t="s">
        <v>1393</v>
      </c>
      <c r="D145" s="113" t="s">
        <v>1758</v>
      </c>
      <c r="F145" s="120">
        <v>110000</v>
      </c>
      <c r="G145" s="85">
        <v>1</v>
      </c>
      <c r="I145" s="80">
        <v>110000</v>
      </c>
    </row>
    <row r="146" spans="1:10" ht="18" customHeight="1" x14ac:dyDescent="0.3">
      <c r="A146" s="82">
        <v>2547</v>
      </c>
      <c r="B146" s="93">
        <v>46008</v>
      </c>
      <c r="C146" s="83" t="s">
        <v>1535</v>
      </c>
      <c r="D146" s="113" t="s">
        <v>1529</v>
      </c>
      <c r="F146" s="120">
        <v>450000</v>
      </c>
      <c r="G146" s="85">
        <v>1</v>
      </c>
      <c r="I146" s="80">
        <v>450000</v>
      </c>
    </row>
    <row r="147" spans="1:10" ht="18" customHeight="1" x14ac:dyDescent="0.3">
      <c r="A147" s="82">
        <v>2548</v>
      </c>
      <c r="B147" s="93">
        <v>46008</v>
      </c>
      <c r="C147" s="83" t="s">
        <v>2138</v>
      </c>
      <c r="D147" s="113" t="s">
        <v>4669</v>
      </c>
      <c r="F147" s="120">
        <v>357000</v>
      </c>
      <c r="G147" s="85">
        <v>1</v>
      </c>
      <c r="I147" s="80">
        <v>357000</v>
      </c>
    </row>
    <row r="148" spans="1:10" ht="18" customHeight="1" x14ac:dyDescent="0.3">
      <c r="A148" s="82">
        <v>2549</v>
      </c>
      <c r="B148" s="93">
        <v>46008</v>
      </c>
      <c r="C148" s="83" t="s">
        <v>2138</v>
      </c>
      <c r="D148" s="113" t="s">
        <v>4670</v>
      </c>
      <c r="F148" s="120">
        <v>8500</v>
      </c>
      <c r="G148" s="85">
        <v>1</v>
      </c>
      <c r="I148" s="80">
        <v>8500</v>
      </c>
    </row>
    <row r="149" spans="1:10" ht="18" customHeight="1" x14ac:dyDescent="0.3">
      <c r="A149" s="82">
        <v>2550</v>
      </c>
      <c r="B149" s="93">
        <v>46008</v>
      </c>
      <c r="C149" s="83" t="s">
        <v>1147</v>
      </c>
      <c r="D149" s="113" t="s">
        <v>1711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2551</v>
      </c>
      <c r="B150" s="93">
        <v>46008</v>
      </c>
      <c r="C150" s="83" t="s">
        <v>1026</v>
      </c>
      <c r="D150" s="113" t="s">
        <v>3939</v>
      </c>
      <c r="F150" s="120">
        <v>450000</v>
      </c>
      <c r="G150" s="85">
        <v>1</v>
      </c>
      <c r="I150" s="80">
        <v>450000</v>
      </c>
    </row>
    <row r="151" spans="1:10" ht="18" customHeight="1" x14ac:dyDescent="0.3">
      <c r="A151" s="82">
        <v>2552</v>
      </c>
      <c r="B151" s="93">
        <v>46008</v>
      </c>
      <c r="C151" s="83" t="s">
        <v>1385</v>
      </c>
      <c r="D151" s="113" t="s">
        <v>1737</v>
      </c>
      <c r="F151" s="120">
        <v>1100000</v>
      </c>
      <c r="G151" s="85">
        <v>1</v>
      </c>
      <c r="I151" s="80">
        <v>1100000</v>
      </c>
    </row>
    <row r="152" spans="1:10" ht="18" customHeight="1" x14ac:dyDescent="0.3">
      <c r="A152" s="82">
        <v>2553</v>
      </c>
      <c r="B152" s="93">
        <v>46008</v>
      </c>
      <c r="C152" s="83" t="s">
        <v>1925</v>
      </c>
      <c r="D152" s="113" t="s">
        <v>2043</v>
      </c>
      <c r="G152" s="85">
        <v>1</v>
      </c>
    </row>
    <row r="153" spans="1:10" ht="18" customHeight="1" x14ac:dyDescent="0.3">
      <c r="A153" s="82">
        <v>2554</v>
      </c>
      <c r="B153" s="93">
        <v>46008</v>
      </c>
      <c r="C153" s="83" t="s">
        <v>1443</v>
      </c>
      <c r="D153" s="113" t="s">
        <v>3454</v>
      </c>
      <c r="F153" s="120">
        <v>550000</v>
      </c>
      <c r="G153" s="85">
        <v>1</v>
      </c>
      <c r="H153" s="126">
        <v>55000</v>
      </c>
      <c r="I153" s="80">
        <v>605000</v>
      </c>
    </row>
    <row r="154" spans="1:10" ht="18" customHeight="1" x14ac:dyDescent="0.3">
      <c r="A154" s="82">
        <v>2555</v>
      </c>
      <c r="B154" s="93">
        <v>46008</v>
      </c>
      <c r="C154" s="83" t="s">
        <v>1443</v>
      </c>
      <c r="D154" s="113" t="s">
        <v>2183</v>
      </c>
      <c r="F154" s="120">
        <v>70000</v>
      </c>
      <c r="G154" s="85">
        <v>1</v>
      </c>
      <c r="H154" s="126">
        <v>7000</v>
      </c>
      <c r="I154" s="80">
        <v>77000</v>
      </c>
    </row>
    <row r="155" spans="1:10" ht="18" customHeight="1" x14ac:dyDescent="0.3">
      <c r="A155" s="82">
        <v>2556</v>
      </c>
      <c r="B155" s="93">
        <v>46008</v>
      </c>
      <c r="C155" s="83" t="s">
        <v>1443</v>
      </c>
      <c r="D155" s="113" t="s">
        <v>2185</v>
      </c>
      <c r="F155" s="120">
        <v>10000</v>
      </c>
      <c r="G155" s="85">
        <v>2</v>
      </c>
      <c r="H155" s="126">
        <v>2000</v>
      </c>
      <c r="I155" s="80">
        <v>22000</v>
      </c>
    </row>
    <row r="156" spans="1:10" ht="18" customHeight="1" x14ac:dyDescent="0.3">
      <c r="A156" s="82">
        <v>2557</v>
      </c>
      <c r="B156" s="93">
        <v>46008</v>
      </c>
      <c r="C156" s="83" t="s">
        <v>1443</v>
      </c>
      <c r="D156" s="113" t="s">
        <v>2184</v>
      </c>
      <c r="F156" s="120">
        <v>10000</v>
      </c>
      <c r="G156" s="85">
        <v>1</v>
      </c>
      <c r="H156" s="126">
        <v>1000</v>
      </c>
      <c r="I156" s="80">
        <v>11000</v>
      </c>
    </row>
    <row r="157" spans="1:10" ht="18" customHeight="1" x14ac:dyDescent="0.3">
      <c r="A157" s="82">
        <v>2558</v>
      </c>
      <c r="B157" s="93">
        <v>46008</v>
      </c>
      <c r="C157" s="83" t="s">
        <v>1443</v>
      </c>
      <c r="D157" s="113" t="s">
        <v>2184</v>
      </c>
      <c r="F157" s="120">
        <v>40000</v>
      </c>
      <c r="G157" s="85">
        <v>1</v>
      </c>
      <c r="H157" s="126">
        <v>4000</v>
      </c>
      <c r="I157" s="80">
        <v>44000</v>
      </c>
    </row>
    <row r="158" spans="1:10" ht="18" customHeight="1" x14ac:dyDescent="0.3">
      <c r="A158" s="82">
        <v>2559</v>
      </c>
      <c r="B158" s="93">
        <v>46008</v>
      </c>
      <c r="C158" s="83" t="s">
        <v>2774</v>
      </c>
      <c r="D158" s="113" t="s">
        <v>1555</v>
      </c>
      <c r="F158" s="120">
        <v>1400000</v>
      </c>
      <c r="G158" s="85">
        <v>1</v>
      </c>
      <c r="I158" s="80">
        <v>1400000</v>
      </c>
    </row>
    <row r="159" spans="1:10" ht="18" customHeight="1" x14ac:dyDescent="0.3">
      <c r="A159" s="82">
        <v>2560</v>
      </c>
      <c r="B159" s="93">
        <v>46008</v>
      </c>
      <c r="C159" s="83" t="s">
        <v>2774</v>
      </c>
      <c r="D159" s="113" t="s">
        <v>4678</v>
      </c>
      <c r="J159" s="80">
        <v>-1400000</v>
      </c>
    </row>
    <row r="160" spans="1:10" ht="18" customHeight="1" x14ac:dyDescent="0.3">
      <c r="A160" s="82">
        <v>2561</v>
      </c>
      <c r="B160" s="93">
        <v>46009</v>
      </c>
      <c r="C160" s="83" t="s">
        <v>2989</v>
      </c>
      <c r="D160" s="113" t="s">
        <v>4679</v>
      </c>
      <c r="J160" s="80">
        <v>-1850000</v>
      </c>
    </row>
    <row r="161" spans="1:10" ht="18" customHeight="1" x14ac:dyDescent="0.3">
      <c r="A161" s="82">
        <v>2562</v>
      </c>
      <c r="B161" s="93">
        <v>46009</v>
      </c>
      <c r="C161" s="83" t="s">
        <v>4680</v>
      </c>
      <c r="D161" s="113" t="s">
        <v>2190</v>
      </c>
      <c r="F161" s="120">
        <v>1200000</v>
      </c>
      <c r="G161" s="85">
        <v>1</v>
      </c>
      <c r="H161" s="126">
        <v>120000</v>
      </c>
      <c r="I161" s="80">
        <v>1320000</v>
      </c>
    </row>
    <row r="162" spans="1:10" ht="18" customHeight="1" x14ac:dyDescent="0.3">
      <c r="A162" s="82">
        <v>2563</v>
      </c>
      <c r="B162" s="93">
        <v>46009</v>
      </c>
      <c r="C162" s="83" t="s">
        <v>1580</v>
      </c>
      <c r="D162" s="113" t="s">
        <v>1737</v>
      </c>
      <c r="F162" s="120">
        <v>650000</v>
      </c>
      <c r="G162" s="85">
        <v>1</v>
      </c>
      <c r="H162" s="126">
        <v>65000</v>
      </c>
      <c r="I162" s="80">
        <v>715000</v>
      </c>
    </row>
    <row r="163" spans="1:10" ht="18" customHeight="1" x14ac:dyDescent="0.3">
      <c r="A163" s="82">
        <v>2564</v>
      </c>
      <c r="B163" s="93">
        <v>46009</v>
      </c>
      <c r="C163" s="83" t="s">
        <v>2549</v>
      </c>
      <c r="D163" s="113" t="s">
        <v>1737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2565</v>
      </c>
      <c r="B164" s="93">
        <v>46009</v>
      </c>
      <c r="C164" s="83" t="s">
        <v>2780</v>
      </c>
      <c r="D164" s="113" t="s">
        <v>2189</v>
      </c>
      <c r="F164" s="120">
        <v>1600000</v>
      </c>
      <c r="G164" s="85">
        <v>1</v>
      </c>
      <c r="I164" s="80">
        <v>1600000</v>
      </c>
    </row>
    <row r="165" spans="1:10" ht="18" customHeight="1" x14ac:dyDescent="0.3">
      <c r="A165" s="82">
        <v>2566</v>
      </c>
      <c r="B165" s="93">
        <v>46009</v>
      </c>
      <c r="C165" s="83" t="s">
        <v>1716</v>
      </c>
      <c r="D165" s="113" t="s">
        <v>1555</v>
      </c>
      <c r="F165" s="120">
        <v>1600000</v>
      </c>
      <c r="G165" s="85">
        <v>1</v>
      </c>
      <c r="I165" s="80">
        <v>1600000</v>
      </c>
    </row>
    <row r="166" spans="1:10" ht="18" customHeight="1" x14ac:dyDescent="0.3">
      <c r="A166" s="82">
        <v>2567</v>
      </c>
      <c r="B166" s="93">
        <v>46009</v>
      </c>
      <c r="C166" s="83" t="s">
        <v>2593</v>
      </c>
      <c r="D166" s="113" t="s">
        <v>3130</v>
      </c>
      <c r="F166" s="120">
        <v>250000</v>
      </c>
      <c r="G166" s="85">
        <v>1</v>
      </c>
      <c r="I166" s="80">
        <v>250000</v>
      </c>
    </row>
    <row r="167" spans="1:10" ht="18" customHeight="1" x14ac:dyDescent="0.3">
      <c r="A167" s="82">
        <v>2568</v>
      </c>
      <c r="B167" s="93">
        <v>46009</v>
      </c>
      <c r="C167" s="83" t="s">
        <v>2593</v>
      </c>
      <c r="D167" s="113" t="s">
        <v>1513</v>
      </c>
      <c r="F167" s="120">
        <v>20000</v>
      </c>
      <c r="G167" s="85">
        <v>1</v>
      </c>
      <c r="I167" s="80">
        <v>20000</v>
      </c>
    </row>
    <row r="168" spans="1:10" ht="18" customHeight="1" x14ac:dyDescent="0.3">
      <c r="A168" s="82">
        <v>2569</v>
      </c>
      <c r="B168" s="93">
        <v>46009</v>
      </c>
      <c r="C168" s="83" t="s">
        <v>4680</v>
      </c>
      <c r="D168" s="113" t="s">
        <v>4689</v>
      </c>
      <c r="J168" s="80">
        <v>-1320000</v>
      </c>
    </row>
    <row r="169" spans="1:10" ht="18" customHeight="1" x14ac:dyDescent="0.3">
      <c r="A169" s="82">
        <v>2570</v>
      </c>
      <c r="B169" s="93">
        <v>46009</v>
      </c>
      <c r="C169" s="83" t="s">
        <v>2138</v>
      </c>
      <c r="D169" s="113" t="s">
        <v>3853</v>
      </c>
      <c r="J169" s="80">
        <v>-365500</v>
      </c>
    </row>
    <row r="170" spans="1:10" ht="18" customHeight="1" x14ac:dyDescent="0.3">
      <c r="A170" s="82">
        <v>2571</v>
      </c>
      <c r="B170" s="93">
        <v>46010</v>
      </c>
      <c r="C170" s="83" t="s">
        <v>1443</v>
      </c>
      <c r="D170" s="113" t="s">
        <v>4696</v>
      </c>
      <c r="J170" s="80">
        <v>-759000</v>
      </c>
    </row>
    <row r="171" spans="1:10" ht="18" customHeight="1" x14ac:dyDescent="0.3">
      <c r="A171" s="82">
        <v>2572</v>
      </c>
      <c r="B171" s="93">
        <v>46010</v>
      </c>
      <c r="C171" s="83" t="s">
        <v>1574</v>
      </c>
      <c r="D171" s="113" t="s">
        <v>1201</v>
      </c>
      <c r="F171" s="120">
        <v>1200000</v>
      </c>
      <c r="G171" s="85">
        <v>1</v>
      </c>
      <c r="H171" s="126">
        <v>120000</v>
      </c>
      <c r="I171" s="80">
        <v>1320000</v>
      </c>
    </row>
    <row r="172" spans="1:10" ht="18" customHeight="1" x14ac:dyDescent="0.3">
      <c r="A172" s="82">
        <v>2573</v>
      </c>
      <c r="B172" s="93">
        <v>46010</v>
      </c>
      <c r="C172" s="83" t="s">
        <v>1574</v>
      </c>
      <c r="D172" s="113" t="s">
        <v>1490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2574</v>
      </c>
      <c r="B173" s="93">
        <v>46010</v>
      </c>
      <c r="C173" s="83" t="s">
        <v>979</v>
      </c>
      <c r="D173" s="113" t="s">
        <v>2375</v>
      </c>
      <c r="F173" s="120">
        <v>750000</v>
      </c>
      <c r="G173" s="85">
        <v>1</v>
      </c>
      <c r="H173" s="126">
        <v>75000</v>
      </c>
      <c r="I173" s="80">
        <v>825000</v>
      </c>
    </row>
    <row r="174" spans="1:10" ht="18" customHeight="1" x14ac:dyDescent="0.3">
      <c r="A174" s="82">
        <v>2575</v>
      </c>
      <c r="B174" s="93">
        <v>46010</v>
      </c>
      <c r="C174" s="83" t="s">
        <v>1171</v>
      </c>
      <c r="D174" s="113" t="s">
        <v>3042</v>
      </c>
      <c r="F174" s="120">
        <v>1000000</v>
      </c>
      <c r="G174" s="85">
        <v>1</v>
      </c>
      <c r="I174" s="80">
        <v>1000000</v>
      </c>
    </row>
    <row r="175" spans="1:10" ht="18" customHeight="1" x14ac:dyDescent="0.3">
      <c r="A175" s="82">
        <v>2576</v>
      </c>
      <c r="B175" s="93">
        <v>46010</v>
      </c>
      <c r="C175" s="83" t="s">
        <v>1393</v>
      </c>
      <c r="D175" s="113" t="s">
        <v>2181</v>
      </c>
      <c r="F175" s="120">
        <v>130000</v>
      </c>
      <c r="G175" s="85">
        <v>2</v>
      </c>
      <c r="I175" s="80">
        <v>260000</v>
      </c>
    </row>
    <row r="176" spans="1:10" ht="18" customHeight="1" x14ac:dyDescent="0.3">
      <c r="A176" s="82">
        <v>2577</v>
      </c>
      <c r="B176" s="93">
        <v>46010</v>
      </c>
      <c r="C176" s="83" t="s">
        <v>1446</v>
      </c>
      <c r="D176" s="113" t="s">
        <v>2766</v>
      </c>
      <c r="F176" s="120">
        <v>1700000</v>
      </c>
      <c r="G176" s="85">
        <v>1</v>
      </c>
      <c r="H176" s="126">
        <v>170000</v>
      </c>
      <c r="I176" s="80">
        <v>1870000</v>
      </c>
    </row>
    <row r="177" spans="1:10" ht="18" customHeight="1" x14ac:dyDescent="0.3">
      <c r="A177" s="82">
        <v>2578</v>
      </c>
      <c r="B177" s="93">
        <v>46011</v>
      </c>
      <c r="C177" s="83" t="s">
        <v>2549</v>
      </c>
      <c r="D177" s="113" t="s">
        <v>1737</v>
      </c>
      <c r="F177" s="120">
        <v>1100000</v>
      </c>
      <c r="G177" s="85">
        <v>1</v>
      </c>
      <c r="I177" s="80">
        <v>1100000</v>
      </c>
    </row>
    <row r="178" spans="1:10" ht="18" customHeight="1" x14ac:dyDescent="0.3">
      <c r="A178" s="82">
        <v>2579</v>
      </c>
      <c r="B178" s="93">
        <v>46011</v>
      </c>
      <c r="C178" s="83" t="s">
        <v>979</v>
      </c>
      <c r="D178" s="113" t="s">
        <v>4706</v>
      </c>
      <c r="J178" s="80">
        <v>-825000</v>
      </c>
    </row>
    <row r="179" spans="1:10" ht="18" customHeight="1" x14ac:dyDescent="0.3">
      <c r="A179" s="82">
        <v>2580</v>
      </c>
      <c r="B179" s="93">
        <v>46011</v>
      </c>
      <c r="C179" s="83" t="s">
        <v>1372</v>
      </c>
      <c r="D179" s="113" t="s">
        <v>4182</v>
      </c>
      <c r="J179" s="80">
        <v>-120000</v>
      </c>
    </row>
    <row r="180" spans="1:10" ht="18" customHeight="1" x14ac:dyDescent="0.3">
      <c r="A180" s="82">
        <v>2581</v>
      </c>
      <c r="B180" s="93">
        <v>46011</v>
      </c>
      <c r="C180" s="83" t="s">
        <v>1955</v>
      </c>
      <c r="D180" s="113" t="s">
        <v>2052</v>
      </c>
      <c r="J180" s="80">
        <v>-2500000</v>
      </c>
    </row>
    <row r="181" spans="1:10" ht="18" customHeight="1" x14ac:dyDescent="0.3">
      <c r="A181" s="82">
        <v>2582</v>
      </c>
      <c r="B181" s="93">
        <v>46010</v>
      </c>
      <c r="C181" s="83" t="s">
        <v>2549</v>
      </c>
      <c r="D181" s="113" t="s">
        <v>4708</v>
      </c>
      <c r="J181" s="80">
        <v>-1100000</v>
      </c>
    </row>
    <row r="182" spans="1:10" ht="18" customHeight="1" x14ac:dyDescent="0.3">
      <c r="A182" s="82">
        <v>2583</v>
      </c>
      <c r="B182" s="93">
        <v>46010</v>
      </c>
      <c r="C182" s="83" t="s">
        <v>2780</v>
      </c>
      <c r="D182" s="113" t="s">
        <v>2082</v>
      </c>
      <c r="J182" s="80">
        <v>-1600000</v>
      </c>
    </row>
    <row r="183" spans="1:10" ht="18" customHeight="1" x14ac:dyDescent="0.3">
      <c r="A183" s="82">
        <v>2584</v>
      </c>
      <c r="B183" s="93">
        <v>46011</v>
      </c>
      <c r="C183" s="83" t="s">
        <v>1171</v>
      </c>
      <c r="D183" s="113" t="s">
        <v>3882</v>
      </c>
      <c r="J183" s="80">
        <v>-2700000</v>
      </c>
    </row>
    <row r="184" spans="1:10" ht="18" customHeight="1" x14ac:dyDescent="0.3">
      <c r="A184" s="82">
        <v>2585</v>
      </c>
      <c r="B184" s="93">
        <v>46013</v>
      </c>
      <c r="C184" s="83" t="s">
        <v>1888</v>
      </c>
      <c r="D184" s="113" t="s">
        <v>1201</v>
      </c>
      <c r="F184" s="120">
        <v>1200000</v>
      </c>
      <c r="G184" s="85">
        <v>1</v>
      </c>
      <c r="I184" s="80">
        <v>1200000</v>
      </c>
    </row>
    <row r="185" spans="1:10" ht="18" customHeight="1" x14ac:dyDescent="0.3">
      <c r="A185" s="82">
        <v>2586</v>
      </c>
      <c r="B185" s="93">
        <v>46013</v>
      </c>
      <c r="C185" s="83" t="s">
        <v>1716</v>
      </c>
      <c r="D185" s="113" t="s">
        <v>4240</v>
      </c>
      <c r="F185" s="120">
        <v>350000</v>
      </c>
      <c r="G185" s="85">
        <v>1</v>
      </c>
      <c r="I185" s="80">
        <v>350000</v>
      </c>
    </row>
    <row r="186" spans="1:10" ht="18" customHeight="1" x14ac:dyDescent="0.3">
      <c r="A186" s="82">
        <v>2587</v>
      </c>
      <c r="B186" s="93">
        <v>46013</v>
      </c>
      <c r="C186" s="83" t="s">
        <v>1716</v>
      </c>
      <c r="D186" s="113" t="s">
        <v>2910</v>
      </c>
      <c r="F186" s="120">
        <v>340000</v>
      </c>
      <c r="G186" s="85">
        <v>1</v>
      </c>
      <c r="I186" s="80">
        <v>340000</v>
      </c>
    </row>
    <row r="187" spans="1:10" ht="18" customHeight="1" x14ac:dyDescent="0.3">
      <c r="A187" s="82">
        <v>2588</v>
      </c>
      <c r="B187" s="93">
        <v>46013</v>
      </c>
      <c r="C187" s="83" t="s">
        <v>1716</v>
      </c>
      <c r="D187" s="113" t="s">
        <v>4713</v>
      </c>
      <c r="F187" s="120">
        <v>22000</v>
      </c>
      <c r="G187" s="85">
        <v>1</v>
      </c>
      <c r="I187" s="80">
        <v>22000</v>
      </c>
    </row>
    <row r="188" spans="1:10" ht="18" customHeight="1" x14ac:dyDescent="0.3">
      <c r="A188" s="82">
        <v>2589</v>
      </c>
      <c r="B188" s="93">
        <v>46013</v>
      </c>
      <c r="C188" s="83" t="s">
        <v>3140</v>
      </c>
      <c r="D188" s="113" t="s">
        <v>3454</v>
      </c>
      <c r="F188" s="120">
        <v>580000</v>
      </c>
      <c r="G188" s="85">
        <v>1</v>
      </c>
      <c r="I188" s="80">
        <v>580000</v>
      </c>
    </row>
    <row r="189" spans="1:10" ht="18" customHeight="1" x14ac:dyDescent="0.3">
      <c r="A189" s="82">
        <v>2590</v>
      </c>
      <c r="B189" s="93">
        <v>46013</v>
      </c>
      <c r="C189" s="83" t="s">
        <v>3140</v>
      </c>
      <c r="D189" s="113" t="s">
        <v>2181</v>
      </c>
      <c r="F189" s="120">
        <v>130000</v>
      </c>
      <c r="G189" s="85">
        <v>1</v>
      </c>
      <c r="I189" s="80">
        <v>130000</v>
      </c>
    </row>
    <row r="190" spans="1:10" ht="18" customHeight="1" x14ac:dyDescent="0.3">
      <c r="A190" s="82">
        <v>2591</v>
      </c>
      <c r="B190" s="93">
        <v>46013</v>
      </c>
      <c r="C190" s="83" t="s">
        <v>3140</v>
      </c>
      <c r="D190" s="113" t="s">
        <v>2183</v>
      </c>
      <c r="F190" s="120">
        <v>70000</v>
      </c>
      <c r="G190" s="85">
        <v>1</v>
      </c>
      <c r="I190" s="80">
        <v>70000</v>
      </c>
    </row>
    <row r="191" spans="1:10" ht="18" customHeight="1" x14ac:dyDescent="0.3">
      <c r="A191" s="82">
        <v>2592</v>
      </c>
      <c r="B191" s="93">
        <v>46013</v>
      </c>
      <c r="C191" s="83" t="s">
        <v>3140</v>
      </c>
      <c r="D191" s="113" t="s">
        <v>4716</v>
      </c>
      <c r="F191" s="120">
        <v>10000</v>
      </c>
      <c r="G191" s="85">
        <v>2</v>
      </c>
      <c r="I191" s="80">
        <v>20000</v>
      </c>
    </row>
    <row r="192" spans="1:10" ht="18" customHeight="1" x14ac:dyDescent="0.3">
      <c r="A192" s="82">
        <v>2593</v>
      </c>
      <c r="B192" s="93">
        <v>46013</v>
      </c>
      <c r="C192" s="83" t="s">
        <v>1438</v>
      </c>
      <c r="D192" s="113" t="s">
        <v>1711</v>
      </c>
      <c r="F192" s="120">
        <v>150000</v>
      </c>
      <c r="G192" s="85">
        <v>2</v>
      </c>
      <c r="I192" s="80">
        <v>300000</v>
      </c>
    </row>
    <row r="193" spans="1:9" ht="18" customHeight="1" x14ac:dyDescent="0.3">
      <c r="A193" s="82">
        <v>2594</v>
      </c>
      <c r="B193" s="93">
        <v>46013</v>
      </c>
      <c r="C193" s="83" t="s">
        <v>3192</v>
      </c>
      <c r="D193" s="113" t="s">
        <v>2173</v>
      </c>
      <c r="F193" s="120">
        <v>1500000</v>
      </c>
      <c r="G193" s="85">
        <v>1</v>
      </c>
      <c r="I193" s="80">
        <v>1500000</v>
      </c>
    </row>
    <row r="194" spans="1:9" ht="18" customHeight="1" x14ac:dyDescent="0.3">
      <c r="A194" s="82">
        <v>2595</v>
      </c>
      <c r="B194" s="93">
        <v>46013</v>
      </c>
      <c r="C194" s="83" t="s">
        <v>3192</v>
      </c>
      <c r="D194" s="113" t="s">
        <v>2174</v>
      </c>
      <c r="F194" s="120">
        <v>50000</v>
      </c>
      <c r="G194" s="85">
        <v>1</v>
      </c>
      <c r="I194" s="80">
        <v>50000</v>
      </c>
    </row>
    <row r="195" spans="1:9" ht="18" customHeight="1" x14ac:dyDescent="0.3">
      <c r="A195" s="82">
        <v>2596</v>
      </c>
      <c r="B195" s="93">
        <v>46013</v>
      </c>
      <c r="C195" s="83" t="s">
        <v>4680</v>
      </c>
      <c r="D195" s="113" t="s">
        <v>3033</v>
      </c>
      <c r="F195" s="120">
        <v>500000</v>
      </c>
      <c r="G195" s="85">
        <v>1</v>
      </c>
      <c r="H195" s="126">
        <v>50000</v>
      </c>
      <c r="I195" s="80">
        <v>550000</v>
      </c>
    </row>
    <row r="196" spans="1:9" ht="18" customHeight="1" x14ac:dyDescent="0.3">
      <c r="A196" s="82">
        <v>2597</v>
      </c>
      <c r="B196" s="93">
        <v>46013</v>
      </c>
      <c r="C196" s="83" t="s">
        <v>1652</v>
      </c>
      <c r="D196" s="113" t="s">
        <v>3569</v>
      </c>
      <c r="F196" s="120">
        <v>2500000</v>
      </c>
      <c r="G196" s="85">
        <v>1</v>
      </c>
      <c r="I196" s="80">
        <v>2500000</v>
      </c>
    </row>
    <row r="200" spans="1:9" ht="18" customHeight="1" x14ac:dyDescent="0.3">
      <c r="I200" s="126"/>
    </row>
    <row r="201" spans="1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2315</v>
      </c>
      <c r="C1" s="459" t="s">
        <v>2515</v>
      </c>
      <c r="D1" s="456" t="s">
        <v>2544</v>
      </c>
      <c r="E1" s="456" t="s">
        <v>36</v>
      </c>
      <c r="F1" s="456" t="s">
        <v>2699</v>
      </c>
      <c r="G1" s="456"/>
      <c r="H1" s="456" t="s">
        <v>2700</v>
      </c>
      <c r="I1" s="456"/>
      <c r="J1" s="456" t="s">
        <v>2701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2543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12360000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46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46</v>
      </c>
    </row>
    <row r="5" spans="1:6" x14ac:dyDescent="0.3">
      <c r="B5" s="58" t="s">
        <v>1330</v>
      </c>
      <c r="C5" s="301">
        <f>SUMIF(BTS_매출관리!C:C,B5,BTS_매출관리!I:I)</f>
        <v>7162000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1970500</v>
      </c>
      <c r="D6" s="58">
        <f t="shared" si="0"/>
        <v>14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46</v>
      </c>
    </row>
    <row r="8" spans="1:6" x14ac:dyDescent="0.3">
      <c r="B8" s="58" t="s">
        <v>1268</v>
      </c>
      <c r="C8" s="301">
        <f>SUMIF(BTS_매출관리!C:C,B8,BTS_매출관리!I:I)</f>
        <v>393501</v>
      </c>
      <c r="D8" s="58">
        <f t="shared" si="0"/>
        <v>42</v>
      </c>
    </row>
    <row r="9" spans="1:6" x14ac:dyDescent="0.3">
      <c r="B9" s="58" t="s">
        <v>2208</v>
      </c>
      <c r="C9" s="301">
        <f>SUMIF(BTS_매출관리!C:C,B9,BTS_매출관리!I:I)</f>
        <v>2816000</v>
      </c>
      <c r="D9" s="58">
        <f t="shared" si="0"/>
        <v>10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46</v>
      </c>
    </row>
    <row r="11" spans="1:6" x14ac:dyDescent="0.3">
      <c r="B11" s="58" t="s">
        <v>1327</v>
      </c>
      <c r="C11" s="301">
        <f>SUMIF(BTS_매출관리!C:C,B11,BTS_매출관리!I:I)</f>
        <v>4750000</v>
      </c>
      <c r="D11" s="58">
        <f t="shared" si="0"/>
        <v>3</v>
      </c>
    </row>
    <row r="12" spans="1:6" x14ac:dyDescent="0.3">
      <c r="B12" s="58" t="s">
        <v>1328</v>
      </c>
      <c r="C12" s="301">
        <f>SUMIF(BTS_매출관리!C:C,B12,BTS_매출관리!I:I)</f>
        <v>759000</v>
      </c>
      <c r="D12" s="58">
        <f t="shared" si="0"/>
        <v>37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46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46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665000</v>
      </c>
      <c r="D15" s="58">
        <f t="shared" si="0"/>
        <v>39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46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46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46</v>
      </c>
    </row>
    <row r="19" spans="2:18" x14ac:dyDescent="0.3">
      <c r="B19" s="58" t="s">
        <v>1148</v>
      </c>
      <c r="C19" s="301">
        <f>SUMIF(BTS_매출관리!C:C,B19,BTS_매출관리!I:I)</f>
        <v>1100000</v>
      </c>
      <c r="D19" s="58">
        <f t="shared" si="0"/>
        <v>30</v>
      </c>
    </row>
    <row r="20" spans="2:18" x14ac:dyDescent="0.3">
      <c r="B20" s="58" t="s">
        <v>1171</v>
      </c>
      <c r="C20" s="301">
        <f>SUMIF(BTS_매출관리!C:C,B20,BTS_매출관리!I:I)</f>
        <v>2700000</v>
      </c>
      <c r="D20" s="58">
        <f t="shared" si="0"/>
        <v>11</v>
      </c>
    </row>
    <row r="21" spans="2:18" x14ac:dyDescent="0.3">
      <c r="B21" s="58" t="s">
        <v>1335</v>
      </c>
      <c r="C21" s="301">
        <f>SUMIF(BTS_매출관리!C:C,B21,BTS_매출관리!I:I)</f>
        <v>1000000</v>
      </c>
      <c r="D21" s="58">
        <f t="shared" si="0"/>
        <v>33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1760000</v>
      </c>
      <c r="D22" s="58">
        <f t="shared" si="0"/>
        <v>18</v>
      </c>
      <c r="F22" t="s">
        <v>3657</v>
      </c>
      <c r="G22" t="s">
        <v>3787</v>
      </c>
      <c r="I22" t="s">
        <v>3660</v>
      </c>
      <c r="J22" s="303" t="s">
        <v>3700</v>
      </c>
      <c r="O22" t="s">
        <v>3683</v>
      </c>
      <c r="P22">
        <v>2</v>
      </c>
      <c r="Q22" t="s">
        <v>3788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46</v>
      </c>
      <c r="F23" t="s">
        <v>3658</v>
      </c>
      <c r="G23" t="s">
        <v>3787</v>
      </c>
      <c r="I23" t="s">
        <v>3662</v>
      </c>
      <c r="J23" s="303" t="s">
        <v>3700</v>
      </c>
      <c r="O23" t="s">
        <v>3684</v>
      </c>
      <c r="P23">
        <v>3</v>
      </c>
      <c r="Q23" t="s">
        <v>3788</v>
      </c>
    </row>
    <row r="24" spans="2:18" x14ac:dyDescent="0.3">
      <c r="B24" s="58" t="s">
        <v>980</v>
      </c>
      <c r="C24" s="301">
        <f>SUMIF(BTS_매출관리!C:C,B24,BTS_매출관리!I:I)</f>
        <v>1815000</v>
      </c>
      <c r="D24" s="58">
        <f t="shared" si="0"/>
        <v>17</v>
      </c>
      <c r="F24" t="s">
        <v>3659</v>
      </c>
      <c r="G24" t="s">
        <v>3787</v>
      </c>
      <c r="I24" t="s">
        <v>3664</v>
      </c>
      <c r="J24" s="303" t="s">
        <v>3700</v>
      </c>
      <c r="O24" t="s">
        <v>3685</v>
      </c>
      <c r="P24">
        <v>2</v>
      </c>
      <c r="Q24" t="s">
        <v>3788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46</v>
      </c>
      <c r="F25" t="s">
        <v>3661</v>
      </c>
      <c r="G25" t="s">
        <v>3700</v>
      </c>
      <c r="I25" t="s">
        <v>3667</v>
      </c>
      <c r="J25" s="303" t="s">
        <v>3787</v>
      </c>
      <c r="O25" t="s">
        <v>3686</v>
      </c>
      <c r="P25">
        <v>1</v>
      </c>
      <c r="R25" t="s">
        <v>3787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46</v>
      </c>
      <c r="F26" t="s">
        <v>3663</v>
      </c>
      <c r="G26" t="s">
        <v>3787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365500</v>
      </c>
      <c r="D27" s="269">
        <f t="shared" si="0"/>
        <v>43</v>
      </c>
      <c r="F27" t="s">
        <v>3773</v>
      </c>
      <c r="G27" t="s">
        <v>3795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3430000</v>
      </c>
      <c r="D28" s="58">
        <f t="shared" si="0"/>
        <v>8</v>
      </c>
      <c r="F28" t="s">
        <v>3666</v>
      </c>
      <c r="G28" t="s">
        <v>3793</v>
      </c>
      <c r="I28" t="s">
        <v>2251</v>
      </c>
      <c r="J28" s="303" t="s">
        <v>3719</v>
      </c>
      <c r="O28" t="s">
        <v>3689</v>
      </c>
      <c r="P28">
        <v>2</v>
      </c>
      <c r="R28" t="s">
        <v>3794</v>
      </c>
    </row>
    <row r="29" spans="2:18" x14ac:dyDescent="0.3">
      <c r="B29" s="269" t="s">
        <v>1368</v>
      </c>
      <c r="C29" s="268">
        <f>SUMIF(BTS_매출관리!C:C,B29,BTS_매출관리!I:I)</f>
        <v>250000</v>
      </c>
      <c r="D29" s="269">
        <f t="shared" si="0"/>
        <v>44</v>
      </c>
      <c r="F29" t="s">
        <v>3668</v>
      </c>
      <c r="G29" t="s">
        <v>3787</v>
      </c>
      <c r="O29" t="s">
        <v>3690</v>
      </c>
      <c r="P29">
        <v>2</v>
      </c>
      <c r="Q29" t="s">
        <v>3788</v>
      </c>
    </row>
    <row r="30" spans="2:18" x14ac:dyDescent="0.3">
      <c r="B30" s="58" t="s">
        <v>2775</v>
      </c>
      <c r="C30" s="301">
        <f>SUMIF(BTS_매출관리!C:C,B30,BTS_매출관리!I:I)</f>
        <v>2950000</v>
      </c>
      <c r="D30" s="58">
        <f t="shared" si="0"/>
        <v>9</v>
      </c>
      <c r="F30" t="s">
        <v>3669</v>
      </c>
      <c r="G30" t="s">
        <v>3793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46</v>
      </c>
      <c r="F31" t="s">
        <v>3670</v>
      </c>
      <c r="G31" t="s">
        <v>3787</v>
      </c>
      <c r="O31" t="s">
        <v>3692</v>
      </c>
      <c r="P31">
        <v>1</v>
      </c>
      <c r="R31" t="s">
        <v>3793</v>
      </c>
    </row>
    <row r="32" spans="2:18" x14ac:dyDescent="0.3">
      <c r="B32" s="58" t="s">
        <v>2552</v>
      </c>
      <c r="C32" s="301">
        <f>SUMIF(BTS_매출관리!C:C,B32,BTS_매출관리!I:I)</f>
        <v>4300000</v>
      </c>
      <c r="D32" s="58">
        <f t="shared" si="0"/>
        <v>4</v>
      </c>
      <c r="F32" t="s">
        <v>3671</v>
      </c>
      <c r="G32" t="s">
        <v>3787</v>
      </c>
      <c r="O32" t="s">
        <v>3693</v>
      </c>
      <c r="P32">
        <v>1</v>
      </c>
      <c r="R32" t="s">
        <v>3787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46</v>
      </c>
      <c r="F33" t="s">
        <v>3672</v>
      </c>
      <c r="G33" t="s">
        <v>3787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46</v>
      </c>
      <c r="F34" t="s">
        <v>3673</v>
      </c>
      <c r="G34" t="s">
        <v>3793</v>
      </c>
      <c r="O34" t="s">
        <v>3665</v>
      </c>
      <c r="P34">
        <v>2</v>
      </c>
      <c r="Q34" t="s">
        <v>3788</v>
      </c>
    </row>
    <row r="35" spans="2:17" x14ac:dyDescent="0.3">
      <c r="B35" s="58" t="s">
        <v>1283</v>
      </c>
      <c r="C35" s="301">
        <f>SUMIF(BTS_매출관리!C:C,B35,BTS_매출관리!I:I)</f>
        <v>1290000</v>
      </c>
      <c r="D35" s="58">
        <f t="shared" si="0"/>
        <v>27</v>
      </c>
      <c r="F35" t="s">
        <v>3674</v>
      </c>
      <c r="G35" t="s">
        <v>3793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6</v>
      </c>
      <c r="F36" t="s">
        <v>3675</v>
      </c>
      <c r="G36" t="s">
        <v>3787</v>
      </c>
      <c r="O36" t="s">
        <v>3696</v>
      </c>
      <c r="P36">
        <v>1</v>
      </c>
      <c r="Q36" t="s">
        <v>3788</v>
      </c>
    </row>
    <row r="37" spans="2:17" x14ac:dyDescent="0.3">
      <c r="B37" s="58" t="s">
        <v>1270</v>
      </c>
      <c r="C37" s="301">
        <f>SUMIF(BTS_매출관리!C:C,B37,BTS_매출관리!I:I)</f>
        <v>1677500</v>
      </c>
      <c r="D37" s="58">
        <f t="shared" si="0"/>
        <v>19</v>
      </c>
      <c r="F37" t="s">
        <v>3676</v>
      </c>
      <c r="G37" t="s">
        <v>3787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46</v>
      </c>
      <c r="F38" t="s">
        <v>3677</v>
      </c>
      <c r="G38" t="s">
        <v>3793</v>
      </c>
    </row>
    <row r="39" spans="2:17" x14ac:dyDescent="0.3">
      <c r="B39" s="58" t="s">
        <v>1023</v>
      </c>
      <c r="C39" s="301">
        <f>SUMIF(BTS_매출관리!C:C,B39,BTS_매출관리!I:I)</f>
        <v>1850000</v>
      </c>
      <c r="D39" s="58">
        <f t="shared" si="0"/>
        <v>16</v>
      </c>
      <c r="F39" t="s">
        <v>3678</v>
      </c>
      <c r="G39" t="s">
        <v>3793</v>
      </c>
    </row>
    <row r="40" spans="2:17" x14ac:dyDescent="0.3">
      <c r="B40" s="58" t="s">
        <v>1290</v>
      </c>
      <c r="C40" s="301">
        <f>SUMIF(BTS_매출관리!C:C,B40,BTS_매출관리!I:I)</f>
        <v>1200000</v>
      </c>
      <c r="D40" s="58">
        <f t="shared" si="0"/>
        <v>28</v>
      </c>
      <c r="F40" t="s">
        <v>3679</v>
      </c>
      <c r="G40" t="s">
        <v>3793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46</v>
      </c>
      <c r="F41" t="s">
        <v>3681</v>
      </c>
      <c r="G41" t="s">
        <v>3787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46</v>
      </c>
      <c r="F42" t="s">
        <v>1322</v>
      </c>
      <c r="G42" t="s">
        <v>3793</v>
      </c>
    </row>
    <row r="43" spans="2:17" x14ac:dyDescent="0.3">
      <c r="B43" s="269" t="s">
        <v>1228</v>
      </c>
      <c r="C43" s="268">
        <f>SUMIF(BTS_매출관리!C:C,B43,BTS_매출관리!I:I)</f>
        <v>1550000</v>
      </c>
      <c r="D43" s="269">
        <f t="shared" si="0"/>
        <v>23</v>
      </c>
      <c r="F43" t="s">
        <v>3774</v>
      </c>
      <c r="G43" t="s">
        <v>3787</v>
      </c>
    </row>
    <row r="44" spans="2:17" x14ac:dyDescent="0.3">
      <c r="B44" s="58" t="s">
        <v>1281</v>
      </c>
      <c r="C44" s="301">
        <f>SUMIF(BTS_매출관리!C:C,B44,BTS_매출관리!I:I)</f>
        <v>4235000</v>
      </c>
      <c r="D44" s="58">
        <f t="shared" si="0"/>
        <v>5</v>
      </c>
      <c r="F44" t="s">
        <v>3775</v>
      </c>
      <c r="G44" t="s">
        <v>3787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46</v>
      </c>
      <c r="F45" t="s">
        <v>3776</v>
      </c>
      <c r="G45" t="s">
        <v>3787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46</v>
      </c>
      <c r="F46" t="s">
        <v>3789</v>
      </c>
      <c r="G46" t="s">
        <v>3787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46</v>
      </c>
      <c r="F47" s="58" t="s">
        <v>1035</v>
      </c>
      <c r="G47" t="s">
        <v>3787</v>
      </c>
      <c r="K47" t="s">
        <v>3787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46</v>
      </c>
      <c r="F48" s="58" t="s">
        <v>1351</v>
      </c>
      <c r="G48" t="s">
        <v>3793</v>
      </c>
      <c r="K48" t="s">
        <v>3793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120000</v>
      </c>
      <c r="D49" s="58">
        <f t="shared" si="0"/>
        <v>45</v>
      </c>
      <c r="F49" t="s">
        <v>1315</v>
      </c>
      <c r="G49" t="s">
        <v>3793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46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46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46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46</v>
      </c>
    </row>
    <row r="54" spans="2:7" x14ac:dyDescent="0.3">
      <c r="B54" t="s">
        <v>1349</v>
      </c>
      <c r="C54" s="300">
        <f>SUMIF(BTS_매출관리!C:C,B54,BTS_매출관리!I:I)</f>
        <v>1120000</v>
      </c>
      <c r="D54">
        <f t="shared" si="0"/>
        <v>29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46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40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23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46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46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46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46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46</v>
      </c>
    </row>
    <row r="63" spans="2:7" x14ac:dyDescent="0.3">
      <c r="B63" s="47" t="s">
        <v>2907</v>
      </c>
      <c r="C63" s="302">
        <f>SUMIF(BTS_매출관리!C:C,B63,BTS_매출관리!I:I)</f>
        <v>850000</v>
      </c>
      <c r="D63" s="47">
        <f t="shared" si="0"/>
        <v>34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46</v>
      </c>
    </row>
    <row r="65" spans="2:4" x14ac:dyDescent="0.3">
      <c r="B65" s="47" t="s">
        <v>1339</v>
      </c>
      <c r="C65" s="302">
        <f>SUMIF(BTS_매출관리!C:C,B65,BTS_매출관리!I:I)</f>
        <v>2500000</v>
      </c>
      <c r="D65" s="47">
        <f t="shared" si="0"/>
        <v>12</v>
      </c>
    </row>
    <row r="66" spans="2:4" x14ac:dyDescent="0.3">
      <c r="B66" s="47" t="s">
        <v>1282</v>
      </c>
      <c r="C66" s="302">
        <f>SUMIF(BTS_매출관리!C:C,B66,BTS_매출관리!I:I)</f>
        <v>1870000</v>
      </c>
      <c r="D66" s="47">
        <f t="shared" ref="D66:D129" si="1">RANK(C66,C:C,0)</f>
        <v>15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46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46</v>
      </c>
    </row>
    <row r="69" spans="2:4" x14ac:dyDescent="0.3">
      <c r="B69" s="47" t="s">
        <v>1297</v>
      </c>
      <c r="C69" s="302">
        <f>SUMIF(BTS_매출관리!C:C,B69,BTS_매출관리!I:I)</f>
        <v>1100000</v>
      </c>
      <c r="D69" s="47">
        <f t="shared" si="1"/>
        <v>30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46</v>
      </c>
    </row>
    <row r="71" spans="2:4" x14ac:dyDescent="0.3">
      <c r="B71" s="47" t="s">
        <v>1293</v>
      </c>
      <c r="C71" s="302">
        <f>SUMIF(BTS_매출관리!C:C,B71,BTS_매출관리!I:I)</f>
        <v>1600000</v>
      </c>
      <c r="D71" s="47">
        <f t="shared" si="1"/>
        <v>20</v>
      </c>
    </row>
    <row r="72" spans="2:4" x14ac:dyDescent="0.3">
      <c r="B72" s="47" t="s">
        <v>2856</v>
      </c>
      <c r="C72" s="302">
        <f>SUMIF(BTS_매출관리!C:C,B72,BTS_매출관리!I:I)</f>
        <v>1050000</v>
      </c>
      <c r="D72" s="47">
        <f t="shared" si="1"/>
        <v>32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46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46</v>
      </c>
    </row>
    <row r="75" spans="2:4" x14ac:dyDescent="0.3">
      <c r="B75" s="47" t="s">
        <v>3280</v>
      </c>
      <c r="C75" s="302">
        <f>SUMIF(BTS_매출관리!C:C,B75,BTS_매출관리!I:I)</f>
        <v>3850000</v>
      </c>
      <c r="D75" s="47">
        <f t="shared" si="1"/>
        <v>7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46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46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46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46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46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46</v>
      </c>
    </row>
    <row r="82" spans="2:4" x14ac:dyDescent="0.3">
      <c r="B82" t="s">
        <v>1605</v>
      </c>
      <c r="C82" s="300">
        <f>SUMIF(BTS_매출관리!C:C,B82,BTS_매출관리!I:I)</f>
        <v>825000</v>
      </c>
      <c r="D82">
        <f t="shared" si="1"/>
        <v>35</v>
      </c>
    </row>
    <row r="83" spans="2:4" x14ac:dyDescent="0.3">
      <c r="B83" t="s">
        <v>2748</v>
      </c>
      <c r="C83" s="52">
        <f>SUMIF(BTS_매출관리!C:C,B83,BTS_매출관리!I:I)</f>
        <v>0</v>
      </c>
      <c r="D83">
        <f t="shared" si="1"/>
        <v>46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46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46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46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46</v>
      </c>
    </row>
    <row r="88" spans="2:4" x14ac:dyDescent="0.3">
      <c r="B88" t="s">
        <v>2251</v>
      </c>
      <c r="C88" s="52">
        <f>SUMIF(BTS_매출관리!C:C,B88,BTS_매출관리!I:I)</f>
        <v>1600000</v>
      </c>
      <c r="D88">
        <f t="shared" si="1"/>
        <v>20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46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46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46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46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46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46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46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46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46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46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46</v>
      </c>
    </row>
    <row r="100" spans="2:4" x14ac:dyDescent="0.3">
      <c r="B100" t="s">
        <v>2780</v>
      </c>
      <c r="C100" s="52">
        <f>SUMIF(BTS_매출관리!C:C,B100,BTS_매출관리!I:I)</f>
        <v>1600000</v>
      </c>
      <c r="D100">
        <f t="shared" si="1"/>
        <v>20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46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46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46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46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46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46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46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46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46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46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46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46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46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25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46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46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46</v>
      </c>
    </row>
    <row r="118" spans="2:4" x14ac:dyDescent="0.3">
      <c r="B118" t="s">
        <v>1652</v>
      </c>
      <c r="C118" s="52">
        <f>SUMIF(BTS_매출관리!C:C,B118,BTS_매출관리!I:I)</f>
        <v>2500000</v>
      </c>
      <c r="D118">
        <f t="shared" si="1"/>
        <v>12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46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46</v>
      </c>
    </row>
    <row r="121" spans="2:4" x14ac:dyDescent="0.3">
      <c r="B121" t="s">
        <v>2583</v>
      </c>
      <c r="C121" s="300">
        <f>SUMIF(BTS_매출관리!C:C,B121,BTS_매출관리!I:I)</f>
        <v>420000</v>
      </c>
      <c r="D121">
        <f t="shared" si="1"/>
        <v>41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46</v>
      </c>
    </row>
    <row r="123" spans="2:4" x14ac:dyDescent="0.3">
      <c r="B123" t="s">
        <v>3068</v>
      </c>
      <c r="C123" s="52">
        <f>SUMIF(BTS_매출관리!C:C,B123,BTS_매출관리!I:I)</f>
        <v>0</v>
      </c>
      <c r="D123">
        <f t="shared" si="1"/>
        <v>46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46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46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46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46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46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46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46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46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46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46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46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46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46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46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46</v>
      </c>
    </row>
    <row r="139" spans="2:4" x14ac:dyDescent="0.3">
      <c r="B139" t="s">
        <v>1291</v>
      </c>
      <c r="C139" s="300">
        <f>SUMIF(BTS_매출관리!C:C,B139,BTS_매출관리!I:I)</f>
        <v>800000</v>
      </c>
      <c r="D139">
        <f t="shared" si="2"/>
        <v>36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46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46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46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46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46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46</v>
      </c>
    </row>
    <row r="146" spans="2:4" x14ac:dyDescent="0.3">
      <c r="B146" t="s">
        <v>2047</v>
      </c>
      <c r="C146" s="52">
        <f>SUMIF(BTS_매출관리!C:C,B146,BTS_매출관리!I:I)</f>
        <v>1300000</v>
      </c>
      <c r="D146">
        <f t="shared" si="2"/>
        <v>26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46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46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46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46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46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46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46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46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46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46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46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46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46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46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46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46</v>
      </c>
    </row>
    <row r="163" spans="2:4" x14ac:dyDescent="0.3">
      <c r="B163" t="s">
        <v>1280</v>
      </c>
      <c r="C163" s="52">
        <f>SUMIF(BTS_매출관리!C:C,B163,BTS_매출관리!I:I)</f>
        <v>750000</v>
      </c>
      <c r="D163">
        <f t="shared" si="2"/>
        <v>38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46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46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46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46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46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46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46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46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46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46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46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46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46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46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46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46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46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46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46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46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46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46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46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46</v>
      </c>
    </row>
    <row r="188" spans="2:4" x14ac:dyDescent="0.3">
      <c r="C188" s="52">
        <f>SUMIF(BTS_매출관리!C:C,B188,BTS_매출관리!I:I)</f>
        <v>0</v>
      </c>
      <c r="D188">
        <f t="shared" si="2"/>
        <v>46</v>
      </c>
    </row>
    <row r="189" spans="2:4" x14ac:dyDescent="0.3">
      <c r="C189" s="52">
        <f>SUMIF(BTS_매출관리!C:C,B189,BTS_매출관리!I:I)</f>
        <v>0</v>
      </c>
      <c r="D189">
        <f t="shared" si="2"/>
        <v>46</v>
      </c>
    </row>
    <row r="190" spans="2:4" x14ac:dyDescent="0.3">
      <c r="C190" s="52">
        <f>SUMIF(BTS_매출관리!C:C,B190,BTS_매출관리!I:I)</f>
        <v>0</v>
      </c>
      <c r="D190">
        <f t="shared" si="2"/>
        <v>46</v>
      </c>
    </row>
    <row r="191" spans="2:4" x14ac:dyDescent="0.3">
      <c r="C191" s="52">
        <f>SUMIF(BTS_매출관리!C:C,B191,BTS_매출관리!I:I)</f>
        <v>0</v>
      </c>
      <c r="D191">
        <f t="shared" si="2"/>
        <v>46</v>
      </c>
    </row>
    <row r="192" spans="2:4" x14ac:dyDescent="0.3">
      <c r="C192" s="52">
        <f>SUMIF(BTS_매출관리!C:C,B192,BTS_매출관리!I:I)</f>
        <v>0</v>
      </c>
      <c r="D192">
        <f t="shared" si="2"/>
        <v>46</v>
      </c>
    </row>
    <row r="193" spans="3:4" x14ac:dyDescent="0.3">
      <c r="C193" s="52">
        <f>SUMIF(BTS_매출관리!C:C,B193,BTS_매출관리!I:I)</f>
        <v>0</v>
      </c>
      <c r="D193">
        <f t="shared" si="2"/>
        <v>46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46</v>
      </c>
    </row>
    <row r="195" spans="3:4" x14ac:dyDescent="0.3">
      <c r="C195" s="52">
        <f>SUMIF(BTS_매출관리!C:C,B195,BTS_매출관리!I:I)</f>
        <v>0</v>
      </c>
      <c r="D195">
        <f t="shared" si="3"/>
        <v>46</v>
      </c>
    </row>
    <row r="196" spans="3:4" x14ac:dyDescent="0.3">
      <c r="C196" s="52">
        <f>SUMIF(BTS_매출관리!C:C,B196,BTS_매출관리!I:I)</f>
        <v>0</v>
      </c>
      <c r="D196">
        <f t="shared" si="3"/>
        <v>46</v>
      </c>
    </row>
    <row r="197" spans="3:4" x14ac:dyDescent="0.3">
      <c r="C197" s="52">
        <f>SUMIF(BTS_매출관리!C:C,B197,BTS_매출관리!I:I)</f>
        <v>0</v>
      </c>
      <c r="D197">
        <f t="shared" si="3"/>
        <v>46</v>
      </c>
    </row>
    <row r="198" spans="3:4" x14ac:dyDescent="0.3">
      <c r="C198" s="52">
        <f>SUMIF(BTS_매출관리!C:C,B198,BTS_매출관리!I:I)</f>
        <v>0</v>
      </c>
      <c r="D198">
        <f t="shared" si="3"/>
        <v>46</v>
      </c>
    </row>
    <row r="199" spans="3:4" x14ac:dyDescent="0.3">
      <c r="C199" s="52">
        <f>SUMIF(BTS_매출관리!C:C,B199,BTS_매출관리!I:I)</f>
        <v>0</v>
      </c>
      <c r="D199">
        <f t="shared" si="3"/>
        <v>46</v>
      </c>
    </row>
    <row r="200" spans="3:4" x14ac:dyDescent="0.3">
      <c r="C200" s="52">
        <f>SUMIF(BTS_매출관리!C:C,B200,BTS_매출관리!I:I)</f>
        <v>0</v>
      </c>
      <c r="D200">
        <f t="shared" si="3"/>
        <v>46</v>
      </c>
    </row>
    <row r="201" spans="3:4" x14ac:dyDescent="0.3">
      <c r="C201" s="52">
        <f>SUMIF(BTS_매출관리!C:C,B201,BTS_매출관리!I:I)</f>
        <v>0</v>
      </c>
      <c r="D201">
        <f t="shared" si="3"/>
        <v>46</v>
      </c>
    </row>
    <row r="202" spans="3:4" x14ac:dyDescent="0.3">
      <c r="C202" s="52">
        <f>SUMIF(BTS_매출관리!C:C,B202,BTS_매출관리!I:I)</f>
        <v>0</v>
      </c>
      <c r="D202">
        <f t="shared" si="3"/>
        <v>46</v>
      </c>
    </row>
    <row r="203" spans="3:4" x14ac:dyDescent="0.3">
      <c r="C203" s="52">
        <f>SUMIF(BTS_매출관리!C:C,B203,BTS_매출관리!I:I)</f>
        <v>0</v>
      </c>
      <c r="D203">
        <f t="shared" si="3"/>
        <v>46</v>
      </c>
    </row>
    <row r="204" spans="3:4" x14ac:dyDescent="0.3">
      <c r="C204" s="52">
        <f>SUMIF(BTS_매출관리!C:C,B204,BTS_매출관리!I:I)</f>
        <v>0</v>
      </c>
      <c r="D204">
        <f t="shared" si="3"/>
        <v>46</v>
      </c>
    </row>
    <row r="205" spans="3:4" x14ac:dyDescent="0.3">
      <c r="C205" s="52">
        <f>SUMIF(BTS_매출관리!C:C,B205,BTS_매출관리!I:I)</f>
        <v>0</v>
      </c>
      <c r="D205">
        <f t="shared" si="3"/>
        <v>46</v>
      </c>
    </row>
    <row r="206" spans="3:4" x14ac:dyDescent="0.3">
      <c r="C206" s="52">
        <f>SUMIF(BTS_매출관리!C:C,B206,BTS_매출관리!I:I)</f>
        <v>0</v>
      </c>
      <c r="D206">
        <f t="shared" si="3"/>
        <v>46</v>
      </c>
    </row>
    <row r="207" spans="3:4" x14ac:dyDescent="0.3">
      <c r="C207" s="52">
        <f>SUMIF(BTS_매출관리!C:C,B207,BTS_매출관리!I:I)</f>
        <v>0</v>
      </c>
      <c r="D207">
        <f t="shared" si="3"/>
        <v>46</v>
      </c>
    </row>
    <row r="208" spans="3:4" x14ac:dyDescent="0.3">
      <c r="C208" s="52">
        <f>SUMIF(BTS_매출관리!C:C,B208,BTS_매출관리!I:I)</f>
        <v>0</v>
      </c>
      <c r="D208">
        <f t="shared" si="3"/>
        <v>46</v>
      </c>
    </row>
    <row r="209" spans="3:4" x14ac:dyDescent="0.3">
      <c r="C209" s="52">
        <f>SUMIF(BTS_매출관리!C:C,B209,BTS_매출관리!I:I)</f>
        <v>0</v>
      </c>
      <c r="D209">
        <f t="shared" si="3"/>
        <v>46</v>
      </c>
    </row>
    <row r="210" spans="3:4" x14ac:dyDescent="0.3">
      <c r="C210" s="52">
        <f>SUMIF(BTS_매출관리!C:C,B210,BTS_매출관리!I:I)</f>
        <v>0</v>
      </c>
      <c r="D210">
        <f t="shared" si="3"/>
        <v>46</v>
      </c>
    </row>
    <row r="211" spans="3:4" x14ac:dyDescent="0.3">
      <c r="C211" s="52">
        <f>SUMIF(BTS_매출관리!C:C,B211,BTS_매출관리!I:I)</f>
        <v>0</v>
      </c>
      <c r="D211">
        <f t="shared" si="3"/>
        <v>46</v>
      </c>
    </row>
    <row r="212" spans="3:4" x14ac:dyDescent="0.3">
      <c r="C212" s="52">
        <f>SUMIF(BTS_매출관리!C:C,B212,BTS_매출관리!I:I)</f>
        <v>0</v>
      </c>
      <c r="D212">
        <f t="shared" si="3"/>
        <v>46</v>
      </c>
    </row>
    <row r="213" spans="3:4" x14ac:dyDescent="0.3">
      <c r="C213" s="52">
        <f>SUMIF(BTS_매출관리!C:C,B213,BTS_매출관리!I:I)</f>
        <v>0</v>
      </c>
      <c r="D213">
        <f t="shared" si="3"/>
        <v>46</v>
      </c>
    </row>
    <row r="214" spans="3:4" x14ac:dyDescent="0.3">
      <c r="C214" s="52">
        <f>SUMIF(BTS_매출관리!C:C,B214,BTS_매출관리!I:I)</f>
        <v>0</v>
      </c>
      <c r="D214">
        <f t="shared" si="3"/>
        <v>46</v>
      </c>
    </row>
    <row r="215" spans="3:4" x14ac:dyDescent="0.3">
      <c r="C215" s="52">
        <f>SUMIF(BTS_매출관리!C:C,B215,BTS_매출관리!I:I)</f>
        <v>0</v>
      </c>
      <c r="D215">
        <f t="shared" si="3"/>
        <v>46</v>
      </c>
    </row>
    <row r="216" spans="3:4" x14ac:dyDescent="0.3">
      <c r="C216" s="52">
        <f>SUMIF(BTS_매출관리!C:C,B216,BTS_매출관리!I:I)</f>
        <v>0</v>
      </c>
      <c r="D216">
        <f t="shared" si="3"/>
        <v>46</v>
      </c>
    </row>
    <row r="217" spans="3:4" x14ac:dyDescent="0.3">
      <c r="C217" s="52">
        <f>SUMIF(BTS_매출관리!C:C,B217,BTS_매출관리!I:I)</f>
        <v>0</v>
      </c>
      <c r="D217">
        <f t="shared" si="3"/>
        <v>46</v>
      </c>
    </row>
    <row r="218" spans="3:4" x14ac:dyDescent="0.3">
      <c r="C218" s="52">
        <f>SUMIF(BTS_매출관리!C:C,B218,BTS_매출관리!I:I)</f>
        <v>0</v>
      </c>
      <c r="D218">
        <f t="shared" si="3"/>
        <v>46</v>
      </c>
    </row>
    <row r="219" spans="3:4" x14ac:dyDescent="0.3">
      <c r="C219" s="52">
        <f>SUMIF(BTS_매출관리!C:C,B219,BTS_매출관리!I:I)</f>
        <v>0</v>
      </c>
      <c r="D219">
        <f t="shared" si="3"/>
        <v>46</v>
      </c>
    </row>
    <row r="220" spans="3:4" x14ac:dyDescent="0.3">
      <c r="C220" s="52">
        <f>SUMIF(BTS_매출관리!C:C,B220,BTS_매출관리!I:I)</f>
        <v>0</v>
      </c>
      <c r="D220">
        <f t="shared" si="3"/>
        <v>46</v>
      </c>
    </row>
    <row r="221" spans="3:4" x14ac:dyDescent="0.3">
      <c r="C221" s="52">
        <f>SUMIF(BTS_매출관리!C:C,B221,BTS_매출관리!I:I)</f>
        <v>0</v>
      </c>
      <c r="D221">
        <f t="shared" si="3"/>
        <v>46</v>
      </c>
    </row>
    <row r="222" spans="3:4" x14ac:dyDescent="0.3">
      <c r="C222" s="52">
        <f>SUMIF(BTS_매출관리!C:C,B222,BTS_매출관리!I:I)</f>
        <v>0</v>
      </c>
      <c r="D222">
        <f t="shared" si="3"/>
        <v>46</v>
      </c>
    </row>
    <row r="223" spans="3:4" x14ac:dyDescent="0.3">
      <c r="C223" s="52">
        <f>SUMIF(BTS_매출관리!C:C,B223,BTS_매출관리!I:I)</f>
        <v>0</v>
      </c>
      <c r="D223">
        <f t="shared" si="3"/>
        <v>46</v>
      </c>
    </row>
    <row r="224" spans="3:4" x14ac:dyDescent="0.3">
      <c r="C224" s="52">
        <f>SUMIF(BTS_매출관리!C:C,B224,BTS_매출관리!I:I)</f>
        <v>0</v>
      </c>
      <c r="D224">
        <f t="shared" si="3"/>
        <v>46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34" t="s">
        <v>1165</v>
      </c>
      <c r="B3" s="37" t="s">
        <v>59</v>
      </c>
      <c r="C3" s="494" t="s">
        <v>1535</v>
      </c>
      <c r="D3" s="495"/>
      <c r="E3" s="495"/>
      <c r="F3" s="495"/>
      <c r="G3" s="495"/>
      <c r="H3" s="495"/>
      <c r="I3" s="495"/>
      <c r="J3" s="496"/>
      <c r="K3" s="340" t="s">
        <v>1166</v>
      </c>
      <c r="L3" s="37" t="s">
        <v>59</v>
      </c>
      <c r="M3" s="491" t="s">
        <v>964</v>
      </c>
      <c r="N3" s="492"/>
      <c r="O3" s="492"/>
      <c r="P3" s="492"/>
      <c r="Q3" s="492"/>
      <c r="R3" s="492"/>
      <c r="S3" s="492"/>
      <c r="T3" s="492"/>
      <c r="U3" s="493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497" t="s">
        <v>73</v>
      </c>
      <c r="U4" s="498"/>
    </row>
    <row r="5" spans="1:21" ht="15.75" customHeight="1" x14ac:dyDescent="0.3">
      <c r="A5" s="335"/>
      <c r="B5" s="38" t="s">
        <v>60</v>
      </c>
      <c r="C5" s="325" t="s">
        <v>1093</v>
      </c>
      <c r="D5" s="326"/>
      <c r="E5" s="326"/>
      <c r="F5" s="326"/>
      <c r="G5" s="326"/>
      <c r="H5" s="326"/>
      <c r="I5" s="326"/>
      <c r="J5" s="327"/>
      <c r="K5" s="341"/>
      <c r="L5" s="38" t="s">
        <v>60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15.75" customHeight="1" x14ac:dyDescent="0.3">
      <c r="A6" s="336"/>
      <c r="B6" s="38" t="s">
        <v>75</v>
      </c>
      <c r="C6" s="325" t="s">
        <v>1092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973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78</v>
      </c>
      <c r="G7" s="330"/>
      <c r="H7" s="330"/>
      <c r="I7" s="331"/>
      <c r="J7" s="332" t="s">
        <v>67</v>
      </c>
      <c r="K7" s="331"/>
      <c r="L7" s="332" t="s">
        <v>42</v>
      </c>
      <c r="M7" s="330"/>
      <c r="N7" s="330"/>
      <c r="O7" s="330"/>
      <c r="P7" s="331"/>
      <c r="Q7" s="332" t="s">
        <v>68</v>
      </c>
      <c r="R7" s="330"/>
      <c r="S7" s="331"/>
      <c r="T7" s="332" t="s">
        <v>69</v>
      </c>
      <c r="U7" s="333"/>
    </row>
    <row r="8" spans="1:21" ht="15" customHeight="1" x14ac:dyDescent="0.3">
      <c r="A8" s="499" t="s">
        <v>1131</v>
      </c>
      <c r="B8" s="500"/>
      <c r="C8" s="500"/>
      <c r="D8" s="500"/>
      <c r="E8" s="501"/>
      <c r="F8" s="502"/>
      <c r="G8" s="500"/>
      <c r="H8" s="500"/>
      <c r="I8" s="501"/>
      <c r="J8" s="503">
        <v>1</v>
      </c>
      <c r="K8" s="360"/>
      <c r="L8" s="481">
        <v>1000000</v>
      </c>
      <c r="M8" s="482"/>
      <c r="N8" s="482"/>
      <c r="O8" s="482"/>
      <c r="P8" s="483"/>
      <c r="Q8" s="481">
        <v>1000000</v>
      </c>
      <c r="R8" s="482"/>
      <c r="S8" s="483"/>
      <c r="T8" s="367"/>
      <c r="U8" s="368"/>
    </row>
    <row r="9" spans="1:21" ht="15" customHeight="1" x14ac:dyDescent="0.3">
      <c r="A9" s="484"/>
      <c r="B9" s="485"/>
      <c r="C9" s="485"/>
      <c r="D9" s="485"/>
      <c r="E9" s="486"/>
      <c r="F9" s="487"/>
      <c r="G9" s="485"/>
      <c r="H9" s="485"/>
      <c r="I9" s="486"/>
      <c r="J9" s="352"/>
      <c r="K9" s="351"/>
      <c r="L9" s="488"/>
      <c r="M9" s="489"/>
      <c r="N9" s="489"/>
      <c r="O9" s="489"/>
      <c r="P9" s="490"/>
      <c r="Q9" s="488"/>
      <c r="R9" s="489"/>
      <c r="S9" s="490"/>
      <c r="T9" s="356"/>
      <c r="U9" s="357"/>
    </row>
    <row r="10" spans="1:21" ht="15" customHeight="1" x14ac:dyDescent="0.3">
      <c r="A10" s="484"/>
      <c r="B10" s="485"/>
      <c r="C10" s="485"/>
      <c r="D10" s="485"/>
      <c r="E10" s="486"/>
      <c r="F10" s="487"/>
      <c r="G10" s="485"/>
      <c r="H10" s="485"/>
      <c r="I10" s="486"/>
      <c r="J10" s="352"/>
      <c r="K10" s="351"/>
      <c r="L10" s="488"/>
      <c r="M10" s="489"/>
      <c r="N10" s="489"/>
      <c r="O10" s="489"/>
      <c r="P10" s="490"/>
      <c r="Q10" s="488"/>
      <c r="R10" s="489"/>
      <c r="S10" s="490"/>
      <c r="T10" s="356"/>
      <c r="U10" s="357"/>
    </row>
    <row r="11" spans="1:21" ht="15" customHeight="1" x14ac:dyDescent="0.3">
      <c r="A11" s="484"/>
      <c r="B11" s="485"/>
      <c r="C11" s="485"/>
      <c r="D11" s="485"/>
      <c r="E11" s="486"/>
      <c r="F11" s="487"/>
      <c r="G11" s="485"/>
      <c r="H11" s="485"/>
      <c r="I11" s="486"/>
      <c r="J11" s="352"/>
      <c r="K11" s="351"/>
      <c r="L11" s="488"/>
      <c r="M11" s="489"/>
      <c r="N11" s="489"/>
      <c r="O11" s="489"/>
      <c r="P11" s="490"/>
      <c r="Q11" s="488"/>
      <c r="R11" s="489"/>
      <c r="S11" s="490"/>
      <c r="T11" s="356"/>
      <c r="U11" s="357"/>
    </row>
    <row r="12" spans="1:21" ht="15" customHeight="1" x14ac:dyDescent="0.3">
      <c r="A12" s="484"/>
      <c r="B12" s="485"/>
      <c r="C12" s="485"/>
      <c r="D12" s="485"/>
      <c r="E12" s="486"/>
      <c r="F12" s="487"/>
      <c r="G12" s="485"/>
      <c r="H12" s="485"/>
      <c r="I12" s="486"/>
      <c r="J12" s="352"/>
      <c r="K12" s="351"/>
      <c r="L12" s="488"/>
      <c r="M12" s="489"/>
      <c r="N12" s="489"/>
      <c r="O12" s="489"/>
      <c r="P12" s="490"/>
      <c r="Q12" s="488"/>
      <c r="R12" s="489"/>
      <c r="S12" s="490"/>
      <c r="T12" s="356"/>
      <c r="U12" s="357"/>
    </row>
    <row r="13" spans="1:21" ht="15" customHeight="1" x14ac:dyDescent="0.3">
      <c r="A13" s="484"/>
      <c r="B13" s="485"/>
      <c r="C13" s="485"/>
      <c r="D13" s="485"/>
      <c r="E13" s="486"/>
      <c r="F13" s="504"/>
      <c r="G13" s="505"/>
      <c r="H13" s="505"/>
      <c r="I13" s="506"/>
      <c r="J13" s="352"/>
      <c r="K13" s="351"/>
      <c r="L13" s="488"/>
      <c r="M13" s="489"/>
      <c r="N13" s="489"/>
      <c r="O13" s="489"/>
      <c r="P13" s="490"/>
      <c r="Q13" s="488"/>
      <c r="R13" s="489"/>
      <c r="S13" s="490"/>
      <c r="T13" s="356"/>
      <c r="U13" s="357"/>
    </row>
    <row r="14" spans="1:21" ht="15" customHeight="1" x14ac:dyDescent="0.3">
      <c r="A14" s="484"/>
      <c r="B14" s="485"/>
      <c r="C14" s="485"/>
      <c r="D14" s="485"/>
      <c r="E14" s="486"/>
      <c r="F14" s="487"/>
      <c r="G14" s="485"/>
      <c r="H14" s="485"/>
      <c r="I14" s="486"/>
      <c r="J14" s="352"/>
      <c r="K14" s="351"/>
      <c r="L14" s="488"/>
      <c r="M14" s="489"/>
      <c r="N14" s="489"/>
      <c r="O14" s="489"/>
      <c r="P14" s="490"/>
      <c r="Q14" s="488"/>
      <c r="R14" s="489"/>
      <c r="S14" s="490"/>
      <c r="T14" s="356"/>
      <c r="U14" s="357"/>
    </row>
    <row r="15" spans="1:21" ht="15" customHeight="1" x14ac:dyDescent="0.3">
      <c r="A15" s="349"/>
      <c r="B15" s="350"/>
      <c r="C15" s="350"/>
      <c r="D15" s="350"/>
      <c r="E15" s="351"/>
      <c r="F15" s="352"/>
      <c r="G15" s="350"/>
      <c r="H15" s="350"/>
      <c r="I15" s="351"/>
      <c r="J15" s="352"/>
      <c r="K15" s="351"/>
      <c r="L15" s="507"/>
      <c r="M15" s="508"/>
      <c r="N15" s="508"/>
      <c r="O15" s="508"/>
      <c r="P15" s="509"/>
      <c r="Q15" s="507"/>
      <c r="R15" s="508"/>
      <c r="S15" s="509"/>
      <c r="T15" s="356"/>
      <c r="U15" s="357"/>
    </row>
    <row r="16" spans="1:21" ht="15" customHeight="1" x14ac:dyDescent="0.3">
      <c r="A16" s="349"/>
      <c r="B16" s="350"/>
      <c r="C16" s="350"/>
      <c r="D16" s="350"/>
      <c r="E16" s="351"/>
      <c r="F16" s="352"/>
      <c r="G16" s="350"/>
      <c r="H16" s="350"/>
      <c r="I16" s="351"/>
      <c r="J16" s="352"/>
      <c r="K16" s="351"/>
      <c r="L16" s="507"/>
      <c r="M16" s="508"/>
      <c r="N16" s="508"/>
      <c r="O16" s="508"/>
      <c r="P16" s="509"/>
      <c r="Q16" s="507"/>
      <c r="R16" s="508"/>
      <c r="S16" s="509"/>
      <c r="T16" s="356"/>
      <c r="U16" s="357"/>
    </row>
    <row r="17" spans="1:21" ht="15" customHeight="1" x14ac:dyDescent="0.3">
      <c r="A17" s="349"/>
      <c r="B17" s="350"/>
      <c r="C17" s="350"/>
      <c r="D17" s="350"/>
      <c r="E17" s="351"/>
      <c r="F17" s="352"/>
      <c r="G17" s="350"/>
      <c r="H17" s="350"/>
      <c r="I17" s="351"/>
      <c r="J17" s="352"/>
      <c r="K17" s="351"/>
      <c r="L17" s="507"/>
      <c r="M17" s="508"/>
      <c r="N17" s="508"/>
      <c r="O17" s="508"/>
      <c r="P17" s="509"/>
      <c r="Q17" s="507"/>
      <c r="R17" s="508"/>
      <c r="S17" s="509"/>
      <c r="T17" s="356"/>
      <c r="U17" s="357"/>
    </row>
    <row r="18" spans="1:21" ht="15" customHeight="1" x14ac:dyDescent="0.3">
      <c r="A18" s="349"/>
      <c r="B18" s="350"/>
      <c r="C18" s="350"/>
      <c r="D18" s="350"/>
      <c r="E18" s="351"/>
      <c r="F18" s="352"/>
      <c r="G18" s="350"/>
      <c r="H18" s="350"/>
      <c r="I18" s="351"/>
      <c r="J18" s="352"/>
      <c r="K18" s="351"/>
      <c r="L18" s="507"/>
      <c r="M18" s="508"/>
      <c r="N18" s="508"/>
      <c r="O18" s="508"/>
      <c r="P18" s="509"/>
      <c r="Q18" s="507"/>
      <c r="R18" s="508"/>
      <c r="S18" s="509"/>
      <c r="T18" s="356"/>
      <c r="U18" s="357"/>
    </row>
    <row r="19" spans="1:21" ht="15" customHeight="1" x14ac:dyDescent="0.3">
      <c r="A19" s="530"/>
      <c r="B19" s="531"/>
      <c r="C19" s="531"/>
      <c r="D19" s="531"/>
      <c r="E19" s="527"/>
      <c r="F19" s="526"/>
      <c r="G19" s="531"/>
      <c r="H19" s="531"/>
      <c r="I19" s="527"/>
      <c r="J19" s="526"/>
      <c r="K19" s="527"/>
      <c r="L19" s="477"/>
      <c r="M19" s="478"/>
      <c r="N19" s="478"/>
      <c r="O19" s="478"/>
      <c r="P19" s="479"/>
      <c r="Q19" s="477"/>
      <c r="R19" s="478"/>
      <c r="S19" s="479"/>
      <c r="T19" s="528"/>
      <c r="U19" s="529"/>
    </row>
    <row r="20" spans="1:21" x14ac:dyDescent="0.3">
      <c r="A20" s="329" t="s">
        <v>80</v>
      </c>
      <c r="B20" s="330"/>
      <c r="C20" s="330"/>
      <c r="D20" s="330"/>
      <c r="E20" s="330"/>
      <c r="F20" s="408">
        <v>2450000</v>
      </c>
      <c r="G20" s="408"/>
      <c r="H20" s="408"/>
      <c r="I20" s="409"/>
      <c r="J20" s="480">
        <f>SUM(J8:K19)</f>
        <v>1</v>
      </c>
      <c r="K20" s="480"/>
      <c r="L20" s="463" t="s">
        <v>959</v>
      </c>
      <c r="M20" s="464"/>
      <c r="N20" s="464"/>
      <c r="O20" s="464"/>
      <c r="P20" s="465"/>
      <c r="Q20" s="407">
        <f>SUM(Q8:S19)</f>
        <v>1000000</v>
      </c>
      <c r="R20" s="408"/>
      <c r="S20" s="408"/>
      <c r="T20" s="408"/>
      <c r="U20" s="410"/>
    </row>
    <row r="21" spans="1:21" ht="17.25" thickBot="1" x14ac:dyDescent="0.35">
      <c r="A21" s="432" t="s">
        <v>90</v>
      </c>
      <c r="B21" s="433"/>
      <c r="C21" s="433"/>
      <c r="D21" s="433"/>
      <c r="E21" s="433"/>
      <c r="F21" s="434">
        <f>F20+Q20</f>
        <v>3450000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8"/>
      <c r="Q21" s="469" t="str">
        <f>C3</f>
        <v>제이오토(대구)</v>
      </c>
      <c r="R21" s="470"/>
      <c r="S21" s="470"/>
      <c r="T21" s="470"/>
      <c r="U21" s="471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5">
      <c r="A24" s="523" t="s">
        <v>71</v>
      </c>
      <c r="B24" s="524"/>
      <c r="C24" s="524"/>
      <c r="D24" s="524"/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524"/>
      <c r="P24" s="524"/>
      <c r="Q24" s="524"/>
      <c r="R24" s="524"/>
      <c r="S24" s="524"/>
      <c r="T24" s="524"/>
      <c r="U24" s="525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34" t="s">
        <v>1165</v>
      </c>
      <c r="B26" s="37" t="s">
        <v>59</v>
      </c>
      <c r="C26" s="513" t="str">
        <f>C3</f>
        <v>제이오토(대구)</v>
      </c>
      <c r="D26" s="514"/>
      <c r="E26" s="514"/>
      <c r="F26" s="514"/>
      <c r="G26" s="514"/>
      <c r="H26" s="514"/>
      <c r="I26" s="514"/>
      <c r="J26" s="515"/>
      <c r="K26" s="340" t="s">
        <v>1166</v>
      </c>
      <c r="L26" s="37" t="s">
        <v>59</v>
      </c>
      <c r="M26" s="491" t="str">
        <f>M3</f>
        <v>BTS&amp;P</v>
      </c>
      <c r="N26" s="492"/>
      <c r="O26" s="492"/>
      <c r="P26" s="492"/>
      <c r="Q26" s="492"/>
      <c r="R26" s="492"/>
      <c r="S26" s="492"/>
      <c r="T26" s="492"/>
      <c r="U26" s="493"/>
    </row>
    <row r="27" spans="1:21" ht="24.95" customHeight="1" x14ac:dyDescent="0.3">
      <c r="A27" s="335"/>
      <c r="B27" s="37" t="s">
        <v>61</v>
      </c>
      <c r="C27" s="474">
        <f>C4</f>
        <v>0</v>
      </c>
      <c r="D27" s="475"/>
      <c r="E27" s="475"/>
      <c r="F27" s="475"/>
      <c r="G27" s="475"/>
      <c r="H27" s="475"/>
      <c r="I27" s="475"/>
      <c r="J27" s="476"/>
      <c r="K27" s="341"/>
      <c r="L27" s="37" t="s">
        <v>61</v>
      </c>
      <c r="M27" s="325" t="str">
        <f>M4</f>
        <v>259-12-01768</v>
      </c>
      <c r="N27" s="326"/>
      <c r="O27" s="326"/>
      <c r="P27" s="326"/>
      <c r="Q27" s="326"/>
      <c r="R27" s="327"/>
      <c r="S27" s="38" t="s">
        <v>62</v>
      </c>
      <c r="T27" s="497" t="str">
        <f>T4</f>
        <v>장효주</v>
      </c>
      <c r="U27" s="498"/>
    </row>
    <row r="28" spans="1:21" ht="15.75" customHeight="1" x14ac:dyDescent="0.3">
      <c r="A28" s="335"/>
      <c r="B28" s="38" t="s">
        <v>10</v>
      </c>
      <c r="C28" s="325" t="str">
        <f>C5</f>
        <v>대구광역시 서구 가르뱅이로 53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tr">
        <f>M5</f>
        <v>대구 달서구 용산로 28(본리동)</v>
      </c>
      <c r="N28" s="326"/>
      <c r="O28" s="326"/>
      <c r="P28" s="326"/>
      <c r="Q28" s="326"/>
      <c r="R28" s="326"/>
      <c r="S28" s="326"/>
      <c r="T28" s="326"/>
      <c r="U28" s="328"/>
    </row>
    <row r="29" spans="1:21" ht="15.75" customHeight="1" x14ac:dyDescent="0.3">
      <c r="A29" s="336"/>
      <c r="B29" s="38" t="s">
        <v>75</v>
      </c>
      <c r="C29" s="325" t="str">
        <f>C6</f>
        <v>010-5102-8176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tr">
        <f>M6</f>
        <v>010-5168-3542</v>
      </c>
      <c r="N29" s="326"/>
      <c r="O29" s="326"/>
      <c r="P29" s="326"/>
      <c r="Q29" s="326"/>
      <c r="R29" s="327"/>
      <c r="S29" s="38" t="s">
        <v>22</v>
      </c>
      <c r="T29" s="325"/>
      <c r="U29" s="328"/>
    </row>
    <row r="30" spans="1:21" ht="15.75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67</v>
      </c>
      <c r="K30" s="331"/>
      <c r="L30" s="332" t="s">
        <v>42</v>
      </c>
      <c r="M30" s="330"/>
      <c r="N30" s="330"/>
      <c r="O30" s="330"/>
      <c r="P30" s="331"/>
      <c r="Q30" s="332" t="s">
        <v>68</v>
      </c>
      <c r="R30" s="330"/>
      <c r="S30" s="331"/>
      <c r="T30" s="332" t="s">
        <v>69</v>
      </c>
      <c r="U30" s="333"/>
    </row>
    <row r="31" spans="1:21" ht="15" customHeight="1" x14ac:dyDescent="0.3">
      <c r="A31" s="518" t="str">
        <f>A8</f>
        <v>8HP70 VALBEBODY</v>
      </c>
      <c r="B31" s="516"/>
      <c r="C31" s="516"/>
      <c r="D31" s="516"/>
      <c r="E31" s="516"/>
      <c r="F31" s="516">
        <f>F8</f>
        <v>0</v>
      </c>
      <c r="G31" s="516"/>
      <c r="H31" s="516"/>
      <c r="I31" s="516"/>
      <c r="J31" s="516">
        <f>J8</f>
        <v>1</v>
      </c>
      <c r="K31" s="516"/>
      <c r="L31" s="472">
        <f>L8</f>
        <v>1000000</v>
      </c>
      <c r="M31" s="472"/>
      <c r="N31" s="472"/>
      <c r="O31" s="472"/>
      <c r="P31" s="472"/>
      <c r="Q31" s="472">
        <f>Q8</f>
        <v>1000000</v>
      </c>
      <c r="R31" s="472"/>
      <c r="S31" s="472"/>
      <c r="T31" s="516">
        <f>T8</f>
        <v>0</v>
      </c>
      <c r="U31" s="517"/>
    </row>
    <row r="32" spans="1:21" ht="15" customHeight="1" x14ac:dyDescent="0.3">
      <c r="A32" s="512">
        <f t="shared" ref="A32:A42" si="0">A9</f>
        <v>0</v>
      </c>
      <c r="B32" s="510"/>
      <c r="C32" s="510"/>
      <c r="D32" s="510"/>
      <c r="E32" s="510"/>
      <c r="F32" s="510">
        <f t="shared" ref="F32:F42" si="1">F9</f>
        <v>0</v>
      </c>
      <c r="G32" s="510"/>
      <c r="H32" s="510"/>
      <c r="I32" s="510"/>
      <c r="J32" s="510">
        <f t="shared" ref="J32:J42" si="2">J9</f>
        <v>0</v>
      </c>
      <c r="K32" s="510"/>
      <c r="L32" s="473">
        <f t="shared" ref="L32:L42" si="3">L9</f>
        <v>0</v>
      </c>
      <c r="M32" s="473"/>
      <c r="N32" s="473"/>
      <c r="O32" s="473"/>
      <c r="P32" s="473"/>
      <c r="Q32" s="473">
        <f t="shared" ref="Q32:Q42" si="4">Q9</f>
        <v>0</v>
      </c>
      <c r="R32" s="473"/>
      <c r="S32" s="473"/>
      <c r="T32" s="510">
        <f t="shared" ref="T32:T42" si="5">T9</f>
        <v>0</v>
      </c>
      <c r="U32" s="511"/>
    </row>
    <row r="33" spans="1:21" ht="15" customHeight="1" x14ac:dyDescent="0.3">
      <c r="A33" s="512">
        <f t="shared" si="0"/>
        <v>0</v>
      </c>
      <c r="B33" s="510"/>
      <c r="C33" s="510"/>
      <c r="D33" s="510"/>
      <c r="E33" s="510"/>
      <c r="F33" s="510">
        <f t="shared" si="1"/>
        <v>0</v>
      </c>
      <c r="G33" s="510"/>
      <c r="H33" s="510"/>
      <c r="I33" s="510"/>
      <c r="J33" s="510">
        <f t="shared" si="2"/>
        <v>0</v>
      </c>
      <c r="K33" s="510"/>
      <c r="L33" s="473">
        <f t="shared" si="3"/>
        <v>0</v>
      </c>
      <c r="M33" s="473"/>
      <c r="N33" s="473"/>
      <c r="O33" s="473"/>
      <c r="P33" s="473"/>
      <c r="Q33" s="473">
        <f t="shared" si="4"/>
        <v>0</v>
      </c>
      <c r="R33" s="473"/>
      <c r="S33" s="473"/>
      <c r="T33" s="510">
        <f t="shared" si="5"/>
        <v>0</v>
      </c>
      <c r="U33" s="511"/>
    </row>
    <row r="34" spans="1:21" ht="15" customHeight="1" x14ac:dyDescent="0.3">
      <c r="A34" s="512">
        <f t="shared" si="0"/>
        <v>0</v>
      </c>
      <c r="B34" s="510"/>
      <c r="C34" s="510"/>
      <c r="D34" s="510"/>
      <c r="E34" s="510"/>
      <c r="F34" s="510">
        <f t="shared" si="1"/>
        <v>0</v>
      </c>
      <c r="G34" s="510"/>
      <c r="H34" s="510"/>
      <c r="I34" s="510"/>
      <c r="J34" s="510">
        <v>1</v>
      </c>
      <c r="K34" s="510"/>
      <c r="L34" s="473">
        <f t="shared" si="3"/>
        <v>0</v>
      </c>
      <c r="M34" s="473"/>
      <c r="N34" s="473"/>
      <c r="O34" s="473"/>
      <c r="P34" s="473"/>
      <c r="Q34" s="473">
        <f t="shared" si="4"/>
        <v>0</v>
      </c>
      <c r="R34" s="473"/>
      <c r="S34" s="473"/>
      <c r="T34" s="510">
        <f t="shared" si="5"/>
        <v>0</v>
      </c>
      <c r="U34" s="511"/>
    </row>
    <row r="35" spans="1:21" ht="15" customHeight="1" x14ac:dyDescent="0.3">
      <c r="A35" s="512">
        <f t="shared" si="0"/>
        <v>0</v>
      </c>
      <c r="B35" s="510"/>
      <c r="C35" s="510"/>
      <c r="D35" s="510"/>
      <c r="E35" s="510"/>
      <c r="F35" s="510">
        <f t="shared" si="1"/>
        <v>0</v>
      </c>
      <c r="G35" s="510"/>
      <c r="H35" s="510"/>
      <c r="I35" s="510"/>
      <c r="J35" s="510">
        <f t="shared" si="2"/>
        <v>0</v>
      </c>
      <c r="K35" s="510"/>
      <c r="L35" s="473">
        <f t="shared" si="3"/>
        <v>0</v>
      </c>
      <c r="M35" s="473"/>
      <c r="N35" s="473"/>
      <c r="O35" s="473"/>
      <c r="P35" s="473"/>
      <c r="Q35" s="473">
        <f t="shared" si="4"/>
        <v>0</v>
      </c>
      <c r="R35" s="473"/>
      <c r="S35" s="473"/>
      <c r="T35" s="510">
        <f t="shared" si="5"/>
        <v>0</v>
      </c>
      <c r="U35" s="511"/>
    </row>
    <row r="36" spans="1:21" ht="15" customHeight="1" x14ac:dyDescent="0.3">
      <c r="A36" s="512">
        <f t="shared" si="0"/>
        <v>0</v>
      </c>
      <c r="B36" s="510"/>
      <c r="C36" s="510"/>
      <c r="D36" s="510"/>
      <c r="E36" s="510"/>
      <c r="F36" s="510">
        <f t="shared" si="1"/>
        <v>0</v>
      </c>
      <c r="G36" s="510"/>
      <c r="H36" s="510"/>
      <c r="I36" s="510"/>
      <c r="J36" s="510">
        <f t="shared" si="2"/>
        <v>0</v>
      </c>
      <c r="K36" s="510"/>
      <c r="L36" s="473">
        <f t="shared" si="3"/>
        <v>0</v>
      </c>
      <c r="M36" s="473"/>
      <c r="N36" s="473"/>
      <c r="O36" s="473"/>
      <c r="P36" s="473"/>
      <c r="Q36" s="473">
        <f t="shared" si="4"/>
        <v>0</v>
      </c>
      <c r="R36" s="473"/>
      <c r="S36" s="473"/>
      <c r="T36" s="510">
        <f t="shared" si="5"/>
        <v>0</v>
      </c>
      <c r="U36" s="511"/>
    </row>
    <row r="37" spans="1:21" ht="15" customHeight="1" x14ac:dyDescent="0.3">
      <c r="A37" s="512">
        <f t="shared" si="0"/>
        <v>0</v>
      </c>
      <c r="B37" s="510"/>
      <c r="C37" s="510"/>
      <c r="D37" s="510"/>
      <c r="E37" s="510"/>
      <c r="F37" s="510">
        <f t="shared" si="1"/>
        <v>0</v>
      </c>
      <c r="G37" s="510"/>
      <c r="H37" s="510"/>
      <c r="I37" s="510"/>
      <c r="J37" s="510">
        <f t="shared" si="2"/>
        <v>0</v>
      </c>
      <c r="K37" s="510"/>
      <c r="L37" s="473">
        <f t="shared" si="3"/>
        <v>0</v>
      </c>
      <c r="M37" s="473"/>
      <c r="N37" s="473"/>
      <c r="O37" s="473"/>
      <c r="P37" s="473"/>
      <c r="Q37" s="473">
        <f t="shared" si="4"/>
        <v>0</v>
      </c>
      <c r="R37" s="473"/>
      <c r="S37" s="473"/>
      <c r="T37" s="510">
        <f t="shared" si="5"/>
        <v>0</v>
      </c>
      <c r="U37" s="511"/>
    </row>
    <row r="38" spans="1:21" ht="15" customHeight="1" x14ac:dyDescent="0.3">
      <c r="A38" s="512">
        <f t="shared" si="0"/>
        <v>0</v>
      </c>
      <c r="B38" s="510"/>
      <c r="C38" s="510"/>
      <c r="D38" s="510"/>
      <c r="E38" s="510"/>
      <c r="F38" s="510">
        <f t="shared" si="1"/>
        <v>0</v>
      </c>
      <c r="G38" s="510"/>
      <c r="H38" s="510"/>
      <c r="I38" s="510"/>
      <c r="J38" s="510">
        <f t="shared" si="2"/>
        <v>0</v>
      </c>
      <c r="K38" s="510"/>
      <c r="L38" s="473">
        <f t="shared" si="3"/>
        <v>0</v>
      </c>
      <c r="M38" s="473"/>
      <c r="N38" s="473"/>
      <c r="O38" s="473"/>
      <c r="P38" s="473"/>
      <c r="Q38" s="473">
        <f t="shared" si="4"/>
        <v>0</v>
      </c>
      <c r="R38" s="473"/>
      <c r="S38" s="473"/>
      <c r="T38" s="510">
        <f t="shared" si="5"/>
        <v>0</v>
      </c>
      <c r="U38" s="511"/>
    </row>
    <row r="39" spans="1:21" ht="15" customHeight="1" x14ac:dyDescent="0.3">
      <c r="A39" s="512">
        <f t="shared" si="0"/>
        <v>0</v>
      </c>
      <c r="B39" s="510"/>
      <c r="C39" s="510"/>
      <c r="D39" s="510"/>
      <c r="E39" s="510"/>
      <c r="F39" s="510">
        <f t="shared" si="1"/>
        <v>0</v>
      </c>
      <c r="G39" s="510"/>
      <c r="H39" s="510"/>
      <c r="I39" s="510"/>
      <c r="J39" s="510">
        <f t="shared" si="2"/>
        <v>0</v>
      </c>
      <c r="K39" s="510"/>
      <c r="L39" s="473">
        <f t="shared" si="3"/>
        <v>0</v>
      </c>
      <c r="M39" s="473"/>
      <c r="N39" s="473"/>
      <c r="O39" s="473"/>
      <c r="P39" s="473"/>
      <c r="Q39" s="473">
        <f t="shared" si="4"/>
        <v>0</v>
      </c>
      <c r="R39" s="473"/>
      <c r="S39" s="473"/>
      <c r="T39" s="510">
        <f t="shared" si="5"/>
        <v>0</v>
      </c>
      <c r="U39" s="511"/>
    </row>
    <row r="40" spans="1:21" ht="15" customHeight="1" x14ac:dyDescent="0.3">
      <c r="A40" s="512">
        <f t="shared" si="0"/>
        <v>0</v>
      </c>
      <c r="B40" s="510"/>
      <c r="C40" s="510"/>
      <c r="D40" s="510"/>
      <c r="E40" s="510"/>
      <c r="F40" s="510">
        <f t="shared" si="1"/>
        <v>0</v>
      </c>
      <c r="G40" s="510"/>
      <c r="H40" s="510"/>
      <c r="I40" s="510"/>
      <c r="J40" s="510">
        <f t="shared" si="2"/>
        <v>0</v>
      </c>
      <c r="K40" s="510"/>
      <c r="L40" s="473">
        <f t="shared" si="3"/>
        <v>0</v>
      </c>
      <c r="M40" s="473"/>
      <c r="N40" s="473"/>
      <c r="O40" s="473"/>
      <c r="P40" s="473"/>
      <c r="Q40" s="473">
        <f t="shared" si="4"/>
        <v>0</v>
      </c>
      <c r="R40" s="473"/>
      <c r="S40" s="473"/>
      <c r="T40" s="510">
        <f t="shared" si="5"/>
        <v>0</v>
      </c>
      <c r="U40" s="511"/>
    </row>
    <row r="41" spans="1:21" ht="15" customHeight="1" x14ac:dyDescent="0.3">
      <c r="A41" s="512">
        <f t="shared" si="0"/>
        <v>0</v>
      </c>
      <c r="B41" s="510"/>
      <c r="C41" s="510"/>
      <c r="D41" s="510"/>
      <c r="E41" s="510"/>
      <c r="F41" s="510">
        <f t="shared" si="1"/>
        <v>0</v>
      </c>
      <c r="G41" s="510"/>
      <c r="H41" s="510"/>
      <c r="I41" s="510"/>
      <c r="J41" s="510">
        <f t="shared" si="2"/>
        <v>0</v>
      </c>
      <c r="K41" s="510"/>
      <c r="L41" s="473">
        <f t="shared" si="3"/>
        <v>0</v>
      </c>
      <c r="M41" s="473"/>
      <c r="N41" s="473"/>
      <c r="O41" s="473"/>
      <c r="P41" s="473"/>
      <c r="Q41" s="473">
        <f t="shared" si="4"/>
        <v>0</v>
      </c>
      <c r="R41" s="473"/>
      <c r="S41" s="473"/>
      <c r="T41" s="510">
        <f t="shared" si="5"/>
        <v>0</v>
      </c>
      <c r="U41" s="511"/>
    </row>
    <row r="42" spans="1:21" ht="15" customHeight="1" x14ac:dyDescent="0.3">
      <c r="A42" s="519">
        <f t="shared" si="0"/>
        <v>0</v>
      </c>
      <c r="B42" s="520"/>
      <c r="C42" s="520"/>
      <c r="D42" s="520"/>
      <c r="E42" s="520"/>
      <c r="F42" s="520">
        <f t="shared" si="1"/>
        <v>0</v>
      </c>
      <c r="G42" s="520"/>
      <c r="H42" s="520"/>
      <c r="I42" s="520"/>
      <c r="J42" s="520">
        <f t="shared" si="2"/>
        <v>0</v>
      </c>
      <c r="K42" s="520"/>
      <c r="L42" s="521">
        <f t="shared" si="3"/>
        <v>0</v>
      </c>
      <c r="M42" s="521"/>
      <c r="N42" s="521"/>
      <c r="O42" s="521"/>
      <c r="P42" s="521"/>
      <c r="Q42" s="521">
        <f t="shared" si="4"/>
        <v>0</v>
      </c>
      <c r="R42" s="521"/>
      <c r="S42" s="521"/>
      <c r="T42" s="520">
        <f t="shared" si="5"/>
        <v>0</v>
      </c>
      <c r="U42" s="522"/>
    </row>
    <row r="43" spans="1:21" x14ac:dyDescent="0.3">
      <c r="A43" s="329" t="s">
        <v>80</v>
      </c>
      <c r="B43" s="330"/>
      <c r="C43" s="330"/>
      <c r="D43" s="330"/>
      <c r="E43" s="330"/>
      <c r="F43" s="408">
        <f>F20</f>
        <v>2450000</v>
      </c>
      <c r="G43" s="408"/>
      <c r="H43" s="408"/>
      <c r="I43" s="409"/>
      <c r="J43" s="480">
        <f>J20</f>
        <v>1</v>
      </c>
      <c r="K43" s="480"/>
      <c r="L43" s="463" t="s">
        <v>959</v>
      </c>
      <c r="M43" s="464"/>
      <c r="N43" s="464"/>
      <c r="O43" s="464"/>
      <c r="P43" s="465"/>
      <c r="Q43" s="466">
        <f>Q20</f>
        <v>1000000</v>
      </c>
      <c r="R43" s="467"/>
      <c r="S43" s="467"/>
      <c r="T43" s="467"/>
      <c r="U43" s="468"/>
    </row>
    <row r="44" spans="1:21" ht="17.25" thickBot="1" x14ac:dyDescent="0.35">
      <c r="A44" s="432" t="s">
        <v>90</v>
      </c>
      <c r="B44" s="433"/>
      <c r="C44" s="433"/>
      <c r="D44" s="433"/>
      <c r="E44" s="433"/>
      <c r="F44" s="434">
        <f>F21</f>
        <v>3450000</v>
      </c>
      <c r="G44" s="434"/>
      <c r="H44" s="434"/>
      <c r="I44" s="435"/>
      <c r="J44" s="436" t="s">
        <v>965</v>
      </c>
      <c r="K44" s="433"/>
      <c r="L44" s="402" t="str">
        <f>L21</f>
        <v>장효주</v>
      </c>
      <c r="M44" s="402"/>
      <c r="N44" s="402"/>
      <c r="O44" s="436" t="s">
        <v>64</v>
      </c>
      <c r="P44" s="438"/>
      <c r="Q44" s="469" t="str">
        <f>Q21</f>
        <v>제이오토(대구)</v>
      </c>
      <c r="R44" s="470"/>
      <c r="S44" s="470"/>
      <c r="T44" s="470"/>
      <c r="U44" s="471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40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1365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3754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3755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3757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3758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3759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3760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3761</v>
      </c>
    </row>
    <row r="961" spans="1:4" x14ac:dyDescent="0.3">
      <c r="A961">
        <v>985</v>
      </c>
      <c r="B961" s="13">
        <v>45930</v>
      </c>
      <c r="C961" t="s">
        <v>3747</v>
      </c>
      <c r="D961" t="s">
        <v>3762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3796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3797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3798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3799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3801</v>
      </c>
    </row>
    <row r="967" spans="1:4" x14ac:dyDescent="0.3">
      <c r="A967">
        <v>991</v>
      </c>
      <c r="B967" s="13">
        <v>45931</v>
      </c>
      <c r="C967" t="s">
        <v>3802</v>
      </c>
      <c r="D967" t="s">
        <v>3803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3808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3809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3814</v>
      </c>
    </row>
    <row r="971" spans="1:4" x14ac:dyDescent="0.3">
      <c r="A971">
        <v>995</v>
      </c>
      <c r="B971" s="13">
        <v>45932</v>
      </c>
      <c r="C971" t="s">
        <v>3805</v>
      </c>
      <c r="D971" t="s">
        <v>3816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3817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3823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3826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3827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3829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3830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3834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3840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3841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3842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3844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3845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3846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3847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3848</v>
      </c>
    </row>
    <row r="987" spans="1:4" x14ac:dyDescent="0.3">
      <c r="A987">
        <v>1011</v>
      </c>
      <c r="B987" s="13">
        <v>45940</v>
      </c>
      <c r="C987" t="s">
        <v>3802</v>
      </c>
      <c r="D987" t="s">
        <v>3849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3850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3851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3858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3859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3860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3861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3865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3867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3869</v>
      </c>
    </row>
    <row r="997" spans="1:4" x14ac:dyDescent="0.3">
      <c r="A997">
        <v>1021</v>
      </c>
      <c r="B997" s="13">
        <v>45943</v>
      </c>
      <c r="C997" t="s">
        <v>3870</v>
      </c>
      <c r="D997" t="s">
        <v>3873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3874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3875</v>
      </c>
    </row>
    <row r="1000" spans="1:4" x14ac:dyDescent="0.3">
      <c r="A1000">
        <v>1024</v>
      </c>
      <c r="B1000" s="13">
        <v>45943</v>
      </c>
      <c r="C1000" t="s">
        <v>3876</v>
      </c>
      <c r="D1000" t="s">
        <v>3877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3878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3885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3886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3887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3889</v>
      </c>
    </row>
    <row r="1006" spans="1:4" x14ac:dyDescent="0.3">
      <c r="A1006">
        <v>1030</v>
      </c>
      <c r="B1006" s="13">
        <v>45944</v>
      </c>
      <c r="C1006" t="s">
        <v>3890</v>
      </c>
      <c r="D1006" t="s">
        <v>3893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3894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3895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3896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3897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3899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3902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3903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3905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3906</v>
      </c>
    </row>
    <row r="1016" spans="1:4" x14ac:dyDescent="0.3">
      <c r="A1016">
        <v>1040</v>
      </c>
      <c r="B1016" s="13">
        <v>45945</v>
      </c>
      <c r="C1016" t="s">
        <v>3907</v>
      </c>
      <c r="D1016" t="s">
        <v>3911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3912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3913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3914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3916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3926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3927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3928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3929</v>
      </c>
    </row>
    <row r="1025" spans="1:4" x14ac:dyDescent="0.3">
      <c r="A1025">
        <v>1049</v>
      </c>
      <c r="B1025" s="13">
        <v>45946</v>
      </c>
      <c r="C1025" t="s">
        <v>3920</v>
      </c>
      <c r="D1025" t="s">
        <v>3930</v>
      </c>
    </row>
    <row r="1026" spans="1:4" x14ac:dyDescent="0.3">
      <c r="A1026">
        <v>1050</v>
      </c>
      <c r="B1026" s="13">
        <v>45946</v>
      </c>
      <c r="C1026" t="s">
        <v>3802</v>
      </c>
      <c r="D1026" t="s">
        <v>3931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3933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3938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3940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3942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3943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3944</v>
      </c>
    </row>
    <row r="1033" spans="1:4" x14ac:dyDescent="0.3">
      <c r="A1033">
        <v>1057</v>
      </c>
      <c r="B1033" s="13">
        <v>45950</v>
      </c>
      <c r="C1033" t="s">
        <v>3945</v>
      </c>
      <c r="D1033" t="s">
        <v>3948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3949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3951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3952</v>
      </c>
    </row>
    <row r="1037" spans="1:4" x14ac:dyDescent="0.3">
      <c r="A1037">
        <v>1061</v>
      </c>
      <c r="B1037" s="13">
        <v>45950</v>
      </c>
      <c r="C1037" t="s">
        <v>3954</v>
      </c>
      <c r="D1037" t="s">
        <v>3955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3956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3958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3959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3960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3962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3965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3966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3967</v>
      </c>
    </row>
    <row r="1046" spans="1:4" x14ac:dyDescent="0.3">
      <c r="A1046">
        <v>1070</v>
      </c>
      <c r="B1046" s="13">
        <v>45951</v>
      </c>
      <c r="C1046" t="s">
        <v>3907</v>
      </c>
      <c r="D1046" t="s">
        <v>3968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3972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3973</v>
      </c>
    </row>
    <row r="1049" spans="1:4" x14ac:dyDescent="0.3">
      <c r="A1049">
        <v>1073</v>
      </c>
      <c r="B1049" s="13">
        <v>45951</v>
      </c>
      <c r="C1049" t="s">
        <v>3974</v>
      </c>
      <c r="D1049" t="s">
        <v>3975</v>
      </c>
    </row>
    <row r="1050" spans="1:4" x14ac:dyDescent="0.3">
      <c r="A1050">
        <v>1074</v>
      </c>
      <c r="B1050" s="13">
        <v>45952</v>
      </c>
      <c r="C1050" t="s">
        <v>3976</v>
      </c>
      <c r="D1050" t="s">
        <v>3982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3983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3984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3985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3987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3988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3991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3992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3993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3994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3995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3996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3997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3999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4000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4008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4014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4015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4016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4017</v>
      </c>
    </row>
    <row r="1070" spans="1:4" x14ac:dyDescent="0.3">
      <c r="A1070">
        <v>1094</v>
      </c>
      <c r="B1070" s="13">
        <v>45955</v>
      </c>
      <c r="C1070" t="s">
        <v>4018</v>
      </c>
      <c r="D1070" t="s">
        <v>4022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4023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4024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4025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4029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4044</v>
      </c>
    </row>
    <row r="1076" spans="1:4" x14ac:dyDescent="0.3">
      <c r="A1076">
        <v>1100</v>
      </c>
      <c r="B1076" s="13">
        <v>45957</v>
      </c>
      <c r="C1076" t="s">
        <v>4039</v>
      </c>
      <c r="D1076" t="s">
        <v>4045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4046</v>
      </c>
    </row>
    <row r="1078" spans="1:4" x14ac:dyDescent="0.3">
      <c r="A1078">
        <v>1102</v>
      </c>
      <c r="B1078" s="13">
        <v>45957</v>
      </c>
      <c r="C1078" t="s">
        <v>4035</v>
      </c>
      <c r="D1078" t="s">
        <v>4047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4048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4049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4059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4060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4070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4071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4072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4073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4074</v>
      </c>
    </row>
    <row r="1088" spans="1:4" x14ac:dyDescent="0.3">
      <c r="A1088">
        <v>1112</v>
      </c>
      <c r="B1088" s="13">
        <v>45958</v>
      </c>
      <c r="C1088" t="s">
        <v>4064</v>
      </c>
      <c r="D1088" t="s">
        <v>4075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4076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4086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4087</v>
      </c>
    </row>
    <row r="1092" spans="1:4" x14ac:dyDescent="0.3">
      <c r="A1092">
        <v>1116</v>
      </c>
      <c r="B1092" s="13">
        <v>45959</v>
      </c>
      <c r="C1092" t="s">
        <v>4083</v>
      </c>
      <c r="D1092" t="s">
        <v>4089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4090</v>
      </c>
    </row>
    <row r="1094" spans="1:4" x14ac:dyDescent="0.3">
      <c r="A1094">
        <v>1118</v>
      </c>
      <c r="B1094" s="13">
        <v>45959</v>
      </c>
      <c r="C1094" t="s">
        <v>4018</v>
      </c>
      <c r="D1094" t="s">
        <v>4091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4092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4093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4101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4102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4105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4106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4107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4109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4110</v>
      </c>
    </row>
    <row r="1104" spans="1:4" x14ac:dyDescent="0.3">
      <c r="A1104">
        <v>1128</v>
      </c>
      <c r="B1104" s="13">
        <v>45960</v>
      </c>
      <c r="C1104" t="s">
        <v>4039</v>
      </c>
      <c r="D1104" t="s">
        <v>4111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4112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4113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4114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4115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4136</v>
      </c>
    </row>
    <row r="1110" spans="1:4" x14ac:dyDescent="0.3">
      <c r="A1110">
        <v>1134</v>
      </c>
      <c r="B1110" s="13">
        <v>45961</v>
      </c>
      <c r="C1110" t="s">
        <v>4137</v>
      </c>
      <c r="D1110" t="s">
        <v>4140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4141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4142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4143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4144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4146</v>
      </c>
    </row>
    <row r="1116" spans="1:4" x14ac:dyDescent="0.3">
      <c r="A1116">
        <v>1140</v>
      </c>
      <c r="B1116" t="s">
        <v>4153</v>
      </c>
      <c r="C1116" t="s">
        <v>1716</v>
      </c>
      <c r="D1116" t="s">
        <v>4154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4157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4158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4159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4160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4161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4162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4168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4171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4172</v>
      </c>
    </row>
    <row r="1126" spans="1:4" x14ac:dyDescent="0.3">
      <c r="A1126">
        <v>1150</v>
      </c>
      <c r="B1126" s="13">
        <v>45965</v>
      </c>
      <c r="C1126" t="s">
        <v>3954</v>
      </c>
      <c r="D1126" t="s">
        <v>4173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4174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4176</v>
      </c>
    </row>
    <row r="1129" spans="1:4" x14ac:dyDescent="0.3">
      <c r="A1129">
        <v>1153</v>
      </c>
      <c r="B1129" s="13">
        <v>45966</v>
      </c>
      <c r="C1129" t="s">
        <v>4186</v>
      </c>
      <c r="D1129" t="s">
        <v>4190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4191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4194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4195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4196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4197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4198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4206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4207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4209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4210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4211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4213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4214</v>
      </c>
    </row>
    <row r="1143" spans="1:4" x14ac:dyDescent="0.3">
      <c r="A1143">
        <v>1167</v>
      </c>
      <c r="B1143" s="13">
        <v>45968</v>
      </c>
      <c r="C1143" t="s">
        <v>4018</v>
      </c>
      <c r="D1143" t="s">
        <v>4224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4225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4226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4227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4236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4238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4241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4242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4243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4246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4251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4253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4255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4256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4257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4258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4270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4271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4273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4275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4276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4277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4278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4279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4288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4289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4290</v>
      </c>
    </row>
    <row r="1170" spans="1:4" x14ac:dyDescent="0.3">
      <c r="A1170">
        <v>1194</v>
      </c>
      <c r="B1170" s="13">
        <v>45974</v>
      </c>
      <c r="C1170" t="s">
        <v>4285</v>
      </c>
      <c r="D1170" t="s">
        <v>4291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4293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4294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4305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4306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4308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4309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4310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4312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4314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4315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4316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4317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4318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4323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4324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4325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4326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4328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4329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4330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4331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4333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4335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4336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4337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4338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4339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4340</v>
      </c>
    </row>
    <row r="1199" spans="1:4" x14ac:dyDescent="0.3">
      <c r="A1199">
        <v>1223</v>
      </c>
      <c r="B1199" s="13">
        <v>45979</v>
      </c>
      <c r="C1199" t="s">
        <v>4341</v>
      </c>
      <c r="D1199" t="s">
        <v>4342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4356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4357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4358</v>
      </c>
    </row>
    <row r="1203" spans="1:4" x14ac:dyDescent="0.3">
      <c r="A1203">
        <v>1227</v>
      </c>
      <c r="B1203" s="13">
        <v>45980</v>
      </c>
      <c r="C1203" t="s">
        <v>4346</v>
      </c>
      <c r="D1203" t="s">
        <v>4359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4360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4362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4371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4372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4373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4387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4390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4392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4393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4394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4395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4401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4406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4409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4411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4412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4413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4415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4417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4419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4420</v>
      </c>
    </row>
    <row r="1225" spans="1:4" x14ac:dyDescent="0.3">
      <c r="A1225">
        <v>1249</v>
      </c>
      <c r="B1225" s="13">
        <v>45985</v>
      </c>
      <c r="C1225" t="s">
        <v>4423</v>
      </c>
      <c r="D1225" t="s">
        <v>4425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4429</v>
      </c>
    </row>
    <row r="1227" spans="1:4" x14ac:dyDescent="0.3">
      <c r="A1227">
        <v>1251</v>
      </c>
      <c r="B1227" s="13">
        <v>45986</v>
      </c>
      <c r="C1227" t="s">
        <v>4430</v>
      </c>
      <c r="D1227" t="s">
        <v>4433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4434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4443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4444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4445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4446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4447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4448</v>
      </c>
    </row>
    <row r="1235" spans="1:4" x14ac:dyDescent="0.3">
      <c r="A1235">
        <v>1259</v>
      </c>
      <c r="B1235" s="13">
        <v>45988</v>
      </c>
      <c r="C1235" t="s">
        <v>4455</v>
      </c>
      <c r="D1235" t="s">
        <v>4460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4461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4462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4463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4464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4465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4468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4469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4471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4472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4473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4476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4482</v>
      </c>
    </row>
    <row r="1248" spans="1:4" x14ac:dyDescent="0.3">
      <c r="A1248">
        <v>1272</v>
      </c>
      <c r="B1248" s="13">
        <v>45992</v>
      </c>
      <c r="C1248" t="s">
        <v>4479</v>
      </c>
      <c r="D1248" t="s">
        <v>4483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4484</v>
      </c>
    </row>
    <row r="1250" spans="1:4" x14ac:dyDescent="0.3">
      <c r="A1250">
        <v>1274</v>
      </c>
      <c r="B1250" s="13">
        <v>45993</v>
      </c>
      <c r="C1250" t="s">
        <v>4487</v>
      </c>
      <c r="D1250" t="s">
        <v>4493</v>
      </c>
    </row>
    <row r="1251" spans="1:4" x14ac:dyDescent="0.3">
      <c r="A1251">
        <v>1275</v>
      </c>
      <c r="B1251" s="13">
        <v>45993</v>
      </c>
      <c r="C1251" t="s">
        <v>4018</v>
      </c>
      <c r="D1251" t="s">
        <v>4494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4495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4500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4501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4502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4503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4504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4505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4506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4514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4515</v>
      </c>
    </row>
    <row r="1262" spans="1:4" x14ac:dyDescent="0.3">
      <c r="A1262">
        <v>1286</v>
      </c>
      <c r="B1262" s="13">
        <v>45995</v>
      </c>
      <c r="C1262" t="s">
        <v>4511</v>
      </c>
      <c r="D1262" t="s">
        <v>4516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4521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4522</v>
      </c>
    </row>
    <row r="1265" spans="1:4" x14ac:dyDescent="0.3">
      <c r="A1265">
        <v>1289</v>
      </c>
      <c r="B1265" s="13">
        <v>45996</v>
      </c>
      <c r="C1265" t="s">
        <v>4186</v>
      </c>
      <c r="D1265" t="s">
        <v>4523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4524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4525</v>
      </c>
    </row>
    <row r="1268" spans="1:4" x14ac:dyDescent="0.3">
      <c r="A1268">
        <v>1292</v>
      </c>
      <c r="B1268" s="13">
        <v>45999</v>
      </c>
      <c r="C1268" t="s">
        <v>3876</v>
      </c>
      <c r="D1268" t="s">
        <v>4529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4530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4531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4532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4533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4534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4539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4540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4541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4542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4543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4544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4545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4546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4552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4553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4554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4555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4556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4557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4562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4563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4565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4568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4576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4579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4582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4583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4584</v>
      </c>
    </row>
    <row r="1297" spans="1:4" x14ac:dyDescent="0.3">
      <c r="A1297">
        <v>1321</v>
      </c>
      <c r="B1297" s="13">
        <v>46006</v>
      </c>
      <c r="C1297" t="s">
        <v>4341</v>
      </c>
      <c r="D1297" t="s">
        <v>4639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4640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4641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4643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4651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4652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4653</v>
      </c>
    </row>
    <row r="1304" spans="1:4" x14ac:dyDescent="0.3">
      <c r="A1304">
        <v>1328</v>
      </c>
      <c r="B1304" s="13">
        <v>46007</v>
      </c>
      <c r="C1304" t="s">
        <v>3876</v>
      </c>
      <c r="D1304" t="s">
        <v>4654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4655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4656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4657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4658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4659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4660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4661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4666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4667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4671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4672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4673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4674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4675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4676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4677</v>
      </c>
    </row>
    <row r="1321" spans="1:4" x14ac:dyDescent="0.3">
      <c r="A1321">
        <v>1345</v>
      </c>
      <c r="B1321" s="13">
        <v>46009</v>
      </c>
      <c r="C1321" t="s">
        <v>4680</v>
      </c>
      <c r="D1321" t="s">
        <v>4683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4684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4685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4686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4687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4688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4697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4698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4699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4700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4701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4702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4711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4714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4718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4719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4720</v>
      </c>
    </row>
    <row r="1338" spans="1:4" x14ac:dyDescent="0.3">
      <c r="A1338">
        <v>1362</v>
      </c>
      <c r="B1338" s="13">
        <v>46013</v>
      </c>
      <c r="C1338" t="s">
        <v>4680</v>
      </c>
      <c r="D1338" t="s">
        <v>4722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4723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4727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1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2" sqref="I2:J223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214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393500.60000000149</v>
      </c>
      <c r="I2" s="194" t="s">
        <v>4709</v>
      </c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420000</v>
      </c>
      <c r="I3" s="52" t="s">
        <v>4709</v>
      </c>
    </row>
    <row r="4" spans="1:11" hidden="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hidden="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0</v>
      </c>
      <c r="I10" s="52" t="s">
        <v>4548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3924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0</v>
      </c>
      <c r="I13" s="52" t="s">
        <v>4345</v>
      </c>
    </row>
    <row r="14" spans="1:11" hidden="1" x14ac:dyDescent="0.3">
      <c r="A14" s="47">
        <v>13</v>
      </c>
      <c r="B14" t="s">
        <v>1278</v>
      </c>
      <c r="C14" t="s">
        <v>2494</v>
      </c>
      <c r="E14" t="s">
        <v>3783</v>
      </c>
      <c r="F14" t="s">
        <v>3778</v>
      </c>
      <c r="G14" t="s">
        <v>3784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18538000.200000003</v>
      </c>
      <c r="I17" s="52" t="s">
        <v>4709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1870000</v>
      </c>
      <c r="I18" s="52" t="s">
        <v>4709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9073000</v>
      </c>
      <c r="I19" s="52" t="s">
        <v>4709</v>
      </c>
      <c r="M19" s="282"/>
    </row>
    <row r="20" spans="1:13" hidden="1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1550000</v>
      </c>
      <c r="I21" s="52" t="s">
        <v>4345</v>
      </c>
    </row>
    <row r="22" spans="1:13" hidden="1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4548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800000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4707</v>
      </c>
    </row>
    <row r="29" spans="1:13" hidden="1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4705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hidden="1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12360000</v>
      </c>
      <c r="I37" s="52" t="s">
        <v>4709</v>
      </c>
    </row>
    <row r="38" spans="1:9" hidden="1" x14ac:dyDescent="0.3">
      <c r="A38" s="47">
        <v>37</v>
      </c>
      <c r="B38" t="s">
        <v>1035</v>
      </c>
      <c r="C38" t="s">
        <v>966</v>
      </c>
      <c r="E38" t="s">
        <v>3792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9" hidden="1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4709</v>
      </c>
    </row>
    <row r="40" spans="1:9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3852</v>
      </c>
    </row>
    <row r="51" spans="1:9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1100000</v>
      </c>
      <c r="I54" s="52" t="s">
        <v>4709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3862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4397</v>
      </c>
    </row>
    <row r="69" spans="1:9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4422</v>
      </c>
    </row>
    <row r="72" spans="1:9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4451</v>
      </c>
    </row>
    <row r="73" spans="1:9" hidden="1" x14ac:dyDescent="0.3">
      <c r="A73" s="47">
        <v>72</v>
      </c>
      <c r="B73" t="s">
        <v>1482</v>
      </c>
      <c r="C73" t="s">
        <v>1483</v>
      </c>
      <c r="E73" t="s">
        <v>3777</v>
      </c>
      <c r="F73" t="s">
        <v>3778</v>
      </c>
      <c r="G73" t="s">
        <v>3779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3837</v>
      </c>
      <c r="H74" s="194">
        <f>SUMIF(주문_리스트!C:C,거래처!B74,주문_리스트!K:K)+SUMIF(주문_리스트!C:C,거래처!B74,주문_리스트!L:L)-1500000</f>
        <v>250000</v>
      </c>
      <c r="I74" s="52" t="s">
        <v>4709</v>
      </c>
    </row>
    <row r="75" spans="1:9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4750000</v>
      </c>
      <c r="I76" s="52" t="s">
        <v>4709</v>
      </c>
    </row>
    <row r="77" spans="1:9" hidden="1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4690</v>
      </c>
    </row>
    <row r="78" spans="1:9" hidden="1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4345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7162000</v>
      </c>
      <c r="I79" s="52" t="s">
        <v>4709</v>
      </c>
    </row>
    <row r="80" spans="1:9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hidden="1" x14ac:dyDescent="0.3">
      <c r="A84" s="47">
        <v>83</v>
      </c>
      <c r="B84" t="s">
        <v>1335</v>
      </c>
      <c r="C84" t="s">
        <v>1170</v>
      </c>
      <c r="E84" t="s">
        <v>3790</v>
      </c>
      <c r="F84" t="s">
        <v>3778</v>
      </c>
      <c r="G84" t="s">
        <v>3791</v>
      </c>
      <c r="H84" s="194">
        <f>SUMIF(주문_리스트!C:C,거래처!B84,주문_리스트!K:K)+SUMIF(주문_리스트!C:C,거래처!B84,주문_리스트!L:L)-1100000</f>
        <v>0</v>
      </c>
    </row>
    <row r="85" spans="1:10" hidden="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4704</v>
      </c>
    </row>
    <row r="89" spans="1:10" hidden="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0</v>
      </c>
      <c r="I91" s="52" t="s">
        <v>2938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  <c r="I92" s="52" t="s">
        <v>4709</v>
      </c>
    </row>
    <row r="93" spans="1:10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2090000</v>
      </c>
      <c r="I94" s="52" t="s">
        <v>4709</v>
      </c>
    </row>
    <row r="95" spans="1:10" hidden="1" x14ac:dyDescent="0.3">
      <c r="A95" s="47">
        <v>94</v>
      </c>
      <c r="B95" t="s">
        <v>1345</v>
      </c>
      <c r="C95" t="s">
        <v>1807</v>
      </c>
      <c r="E95" t="s">
        <v>3785</v>
      </c>
      <c r="F95" t="s">
        <v>3778</v>
      </c>
      <c r="G95" t="s">
        <v>3786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4690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1886500</v>
      </c>
      <c r="I97" s="52" t="s">
        <v>4709</v>
      </c>
    </row>
    <row r="98" spans="1:9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4247</v>
      </c>
    </row>
    <row r="100" spans="1:9" hidden="1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714999.69999999925</v>
      </c>
      <c r="I101" s="52" t="s">
        <v>4709</v>
      </c>
    </row>
    <row r="102" spans="1:9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3925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3833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450000</v>
      </c>
      <c r="I107" s="52" t="s">
        <v>4709</v>
      </c>
    </row>
    <row r="108" spans="1:9" hidden="1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4538</v>
      </c>
      <c r="H108" s="194">
        <f>SUMIF(주문_리스트!C:C,거래처!B108,주문_리스트!K:K)+SUMIF(주문_리스트!C:C,거래처!B108,주문_리스트!L:L)</f>
        <v>0</v>
      </c>
      <c r="I108" s="52" t="s">
        <v>4663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  <c r="I109" s="52" t="s">
        <v>4709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hidden="1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9" hidden="1" x14ac:dyDescent="0.3">
      <c r="A115" s="47">
        <v>114</v>
      </c>
      <c r="B115" t="s">
        <v>4019</v>
      </c>
      <c r="C115" t="s">
        <v>4020</v>
      </c>
      <c r="E115" t="s">
        <v>4021</v>
      </c>
      <c r="F115" t="s">
        <v>4030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4709</v>
      </c>
    </row>
    <row r="117" spans="1:9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hidden="1" x14ac:dyDescent="0.3">
      <c r="A119" s="47">
        <v>118</v>
      </c>
      <c r="B119" t="s">
        <v>4265</v>
      </c>
      <c r="C119" t="s">
        <v>4266</v>
      </c>
      <c r="E119" t="s">
        <v>4267</v>
      </c>
      <c r="F119" t="s">
        <v>4268</v>
      </c>
      <c r="G119" t="s">
        <v>4269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4537</v>
      </c>
    </row>
    <row r="121" spans="1:9" hidden="1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4343</v>
      </c>
      <c r="G129" t="s">
        <v>4344</v>
      </c>
      <c r="H129" s="194">
        <f>SUMIF(주문_리스트!C:C,거래처!B129,주문_리스트!K:K)+SUMIF(주문_리스트!C:C,거래처!B129,주문_리스트!L:L)</f>
        <v>0</v>
      </c>
      <c r="I129" s="52" t="s">
        <v>4345</v>
      </c>
    </row>
    <row r="130" spans="1:9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3604</v>
      </c>
    </row>
    <row r="137" spans="1:9" hidden="1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4295</v>
      </c>
    </row>
    <row r="139" spans="1:9" hidden="1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4644</v>
      </c>
      <c r="C140" t="s">
        <v>4645</v>
      </c>
      <c r="E140" t="s">
        <v>4646</v>
      </c>
      <c r="F140" t="s">
        <v>4647</v>
      </c>
      <c r="G140" t="s">
        <v>4648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2552</v>
      </c>
      <c r="C148" t="s">
        <v>2553</v>
      </c>
      <c r="E148" t="s">
        <v>3780</v>
      </c>
      <c r="F148" t="s">
        <v>3781</v>
      </c>
      <c r="G148" t="s">
        <v>3782</v>
      </c>
      <c r="H148" s="194">
        <f>SUMIF(주문_리스트!C:C,거래처!B148,주문_리스트!K:K)+SUMIF(주문_리스트!C:C,거래처!B148,주문_리스트!L:L)</f>
        <v>1100000</v>
      </c>
      <c r="I148" s="52" t="s">
        <v>4709</v>
      </c>
    </row>
    <row r="149" spans="1:10" hidden="1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hidden="1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hidden="1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4703</v>
      </c>
    </row>
    <row r="156" spans="1:10" hidden="1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3746</v>
      </c>
    </row>
    <row r="158" spans="1:10" hidden="1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hidden="1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hidden="1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3748</v>
      </c>
      <c r="C183" t="s">
        <v>3749</v>
      </c>
      <c r="E183" t="s">
        <v>3750</v>
      </c>
      <c r="F183" t="s">
        <v>3751</v>
      </c>
      <c r="G183" t="s">
        <v>3752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hidden="1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hidden="1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3805</v>
      </c>
      <c r="C188" t="s">
        <v>3806</v>
      </c>
      <c r="E188" t="s">
        <v>3807</v>
      </c>
      <c r="F188" t="s">
        <v>1179</v>
      </c>
      <c r="G188" t="s">
        <v>3807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3870</v>
      </c>
      <c r="C189" t="s">
        <v>3871</v>
      </c>
      <c r="E189" t="s">
        <v>3872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hidden="1" x14ac:dyDescent="0.3">
      <c r="A190" s="47">
        <v>189</v>
      </c>
      <c r="B190" t="s">
        <v>3890</v>
      </c>
      <c r="C190" t="s">
        <v>3891</v>
      </c>
      <c r="E190" t="s">
        <v>3892</v>
      </c>
      <c r="H190" s="194">
        <f>SUMIF(주문_리스트!C:C,거래처!B190,주문_리스트!K:K)+SUMIF(주문_리스트!C:C,거래처!B190,주문_리스트!L:L)</f>
        <v>0</v>
      </c>
    </row>
    <row r="191" spans="1:9" hidden="1" x14ac:dyDescent="0.3">
      <c r="A191" s="47">
        <v>190</v>
      </c>
      <c r="B191" t="s">
        <v>3907</v>
      </c>
      <c r="C191" t="s">
        <v>3908</v>
      </c>
      <c r="E191" t="s">
        <v>3909</v>
      </c>
      <c r="F191" t="s">
        <v>976</v>
      </c>
      <c r="G191" t="s">
        <v>3910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3920</v>
      </c>
      <c r="C192" t="s">
        <v>3921</v>
      </c>
      <c r="E192" t="s">
        <v>3922</v>
      </c>
      <c r="F192" t="s">
        <v>963</v>
      </c>
      <c r="G192" t="s">
        <v>3923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3945</v>
      </c>
      <c r="C193" t="s">
        <v>3946</v>
      </c>
      <c r="E193" t="s">
        <v>3947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3977</v>
      </c>
      <c r="C194" t="s">
        <v>3978</v>
      </c>
      <c r="E194" t="s">
        <v>3979</v>
      </c>
      <c r="F194" t="s">
        <v>3980</v>
      </c>
      <c r="G194" t="s">
        <v>3981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4035</v>
      </c>
      <c r="C195" t="s">
        <v>4036</v>
      </c>
      <c r="E195" t="s">
        <v>4037</v>
      </c>
      <c r="F195" t="s">
        <v>963</v>
      </c>
      <c r="G195" t="s">
        <v>4038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4039</v>
      </c>
      <c r="C196" t="s">
        <v>4040</v>
      </c>
      <c r="E196" t="s">
        <v>4041</v>
      </c>
      <c r="F196" t="s">
        <v>1179</v>
      </c>
      <c r="G196" t="s">
        <v>4042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4064</v>
      </c>
      <c r="C197" t="s">
        <v>4065</v>
      </c>
      <c r="E197" t="s">
        <v>4066</v>
      </c>
      <c r="F197" t="s">
        <v>963</v>
      </c>
      <c r="G197" t="s">
        <v>4067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4083</v>
      </c>
      <c r="C198" t="s">
        <v>4084</v>
      </c>
      <c r="E198" t="s">
        <v>4085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4137</v>
      </c>
      <c r="C199" t="s">
        <v>4138</v>
      </c>
      <c r="E199" t="s">
        <v>4139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4186</v>
      </c>
      <c r="C200" t="s">
        <v>4187</v>
      </c>
      <c r="E200" t="s">
        <v>4188</v>
      </c>
      <c r="F200" t="s">
        <v>963</v>
      </c>
      <c r="G200" t="s">
        <v>4189</v>
      </c>
      <c r="H200" s="194">
        <f>SUMIF(주문_리스트!C:C,거래처!B200,주문_리스트!K:K)+SUMIF(주문_리스트!C:C,거래처!B200,주문_리스트!L:L)</f>
        <v>0</v>
      </c>
      <c r="I200" s="52" t="s">
        <v>4558</v>
      </c>
    </row>
    <row r="201" spans="1:9" hidden="1" x14ac:dyDescent="0.3">
      <c r="A201" s="47">
        <v>201</v>
      </c>
      <c r="B201" t="s">
        <v>4285</v>
      </c>
      <c r="C201" t="s">
        <v>4286</v>
      </c>
      <c r="E201" t="s">
        <v>4287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4345</v>
      </c>
    </row>
    <row r="202" spans="1:9" hidden="1" x14ac:dyDescent="0.3">
      <c r="A202" s="47">
        <v>202</v>
      </c>
      <c r="B202" t="s">
        <v>4347</v>
      </c>
      <c r="C202" t="s">
        <v>4348</v>
      </c>
      <c r="E202" t="s">
        <v>4349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4398</v>
      </c>
      <c r="C203" t="s">
        <v>4399</v>
      </c>
      <c r="E203" t="s">
        <v>4400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3532</v>
      </c>
      <c r="C204" t="s">
        <v>4402</v>
      </c>
      <c r="D204" t="s">
        <v>4403</v>
      </c>
      <c r="E204" t="s">
        <v>4404</v>
      </c>
      <c r="F204" t="s">
        <v>963</v>
      </c>
      <c r="G204" t="s">
        <v>4405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4423</v>
      </c>
      <c r="C205" t="s">
        <v>1039</v>
      </c>
      <c r="E205" t="s">
        <v>4424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4426</v>
      </c>
      <c r="C206" t="s">
        <v>4427</v>
      </c>
      <c r="E206" t="s">
        <v>4428</v>
      </c>
      <c r="F206" t="s">
        <v>1179</v>
      </c>
      <c r="H206" s="194">
        <v>0</v>
      </c>
    </row>
    <row r="207" spans="1:9" hidden="1" x14ac:dyDescent="0.3">
      <c r="A207" s="47">
        <v>207</v>
      </c>
      <c r="B207" t="s">
        <v>4430</v>
      </c>
      <c r="C207" t="s">
        <v>4431</v>
      </c>
      <c r="E207" t="s">
        <v>4432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4456</v>
      </c>
      <c r="C208" t="s">
        <v>4457</v>
      </c>
      <c r="E208" t="s">
        <v>4458</v>
      </c>
      <c r="F208" t="s">
        <v>4459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4479</v>
      </c>
      <c r="C209" t="s">
        <v>4480</v>
      </c>
      <c r="E209" t="s">
        <v>4481</v>
      </c>
      <c r="F209" t="s">
        <v>963</v>
      </c>
      <c r="G209" t="s">
        <v>4486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4487</v>
      </c>
      <c r="C210" t="s">
        <v>4488</v>
      </c>
      <c r="E210" t="s">
        <v>4489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4511</v>
      </c>
      <c r="C211" t="s">
        <v>4512</v>
      </c>
      <c r="E211" t="s">
        <v>4513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4680</v>
      </c>
      <c r="C212" t="s">
        <v>4681</v>
      </c>
      <c r="E212" t="s">
        <v>4682</v>
      </c>
      <c r="F212" t="s">
        <v>1179</v>
      </c>
      <c r="H212" s="194">
        <f>SUMIF(주문_리스트!C:C,거래처!B212,주문_리스트!K:K)+SUMIF(주문_리스트!C:C,거래처!B212,주문_리스트!L:L)</f>
        <v>550000</v>
      </c>
    </row>
    <row r="213" spans="1:8" hidden="1" x14ac:dyDescent="0.3"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71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275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-68</v>
      </c>
      <c r="I8"/>
    </row>
    <row r="9" spans="1:11" x14ac:dyDescent="0.3">
      <c r="A9">
        <v>8</v>
      </c>
      <c r="B9">
        <v>2</v>
      </c>
      <c r="C9" s="288" t="s">
        <v>3831</v>
      </c>
      <c r="D9" s="288" t="s">
        <v>1140</v>
      </c>
      <c r="E9" s="288" t="s">
        <v>3831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3970</v>
      </c>
      <c r="D15" s="288" t="s">
        <v>1648</v>
      </c>
      <c r="E15" s="288" t="s">
        <v>3970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-31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-97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-138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-42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-42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-9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-47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4518</v>
      </c>
      <c r="D44" s="288" t="s">
        <v>4519</v>
      </c>
      <c r="E44" s="288" t="s">
        <v>4518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-63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-36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-17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-42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-65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-65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-11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4454</v>
      </c>
      <c r="D85" s="288" t="s">
        <v>2728</v>
      </c>
      <c r="E85" s="288" t="s">
        <v>4454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-57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4012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4013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-57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-70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-78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-138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-16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-16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4131</v>
      </c>
      <c r="D120" s="288" t="s">
        <v>4132</v>
      </c>
      <c r="E120" s="288" t="s">
        <v>4131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4129</v>
      </c>
      <c r="D121" s="288" t="s">
        <v>4130</v>
      </c>
      <c r="E121" s="288" t="s">
        <v>4129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-42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3832</v>
      </c>
      <c r="D139" s="288" t="s">
        <v>2676</v>
      </c>
      <c r="E139" s="288" t="s">
        <v>3832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-6</v>
      </c>
    </row>
    <row r="141" spans="1:8" x14ac:dyDescent="0.3">
      <c r="A141">
        <v>140</v>
      </c>
      <c r="B141">
        <v>4</v>
      </c>
      <c r="C141" s="288" t="s">
        <v>4665</v>
      </c>
      <c r="D141" s="288" t="s">
        <v>4664</v>
      </c>
      <c r="E141" s="288" t="s">
        <v>4665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3971</v>
      </c>
      <c r="D145" s="288" t="s">
        <v>2204</v>
      </c>
      <c r="E145" s="288" t="s">
        <v>3971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3753</v>
      </c>
      <c r="D148" s="288" t="s">
        <v>2674</v>
      </c>
      <c r="E148" s="288" t="s">
        <v>3753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4068</v>
      </c>
      <c r="D162" s="288" t="s">
        <v>2265</v>
      </c>
      <c r="E162" s="288" t="s">
        <v>4068</v>
      </c>
      <c r="F162" s="52">
        <v>80000</v>
      </c>
      <c r="G162" s="52">
        <v>45000</v>
      </c>
      <c r="H162">
        <v>-1</v>
      </c>
      <c r="I162" s="52" t="s">
        <v>4069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-18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-9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4033</v>
      </c>
      <c r="D201" s="288" t="s">
        <v>4034</v>
      </c>
      <c r="E201" s="288" t="s">
        <v>4033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-9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4498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4497</v>
      </c>
      <c r="D229" s="288" t="s">
        <v>4499</v>
      </c>
      <c r="E229" s="288" t="s">
        <v>4497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-9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-9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3812</v>
      </c>
      <c r="D236" s="288" t="s">
        <v>3813</v>
      </c>
      <c r="E236" s="288" t="s">
        <v>3812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3824</v>
      </c>
      <c r="D237" s="288" t="s">
        <v>3824</v>
      </c>
      <c r="E237" s="288" t="s">
        <v>3825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3838</v>
      </c>
      <c r="E238" s="288" t="s">
        <v>3839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3863</v>
      </c>
      <c r="D239" s="288" t="s">
        <v>3864</v>
      </c>
      <c r="E239" s="288" t="s">
        <v>3863</v>
      </c>
    </row>
    <row r="240" spans="1:8" x14ac:dyDescent="0.3">
      <c r="A240">
        <v>243</v>
      </c>
      <c r="B240">
        <v>4</v>
      </c>
      <c r="C240" s="288" t="s">
        <v>3900</v>
      </c>
      <c r="D240" s="288" t="s">
        <v>3901</v>
      </c>
      <c r="E240" s="288" t="s">
        <v>3900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3932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3937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3939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3953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3963</v>
      </c>
      <c r="D245" s="288" t="s">
        <v>3964</v>
      </c>
      <c r="E245" s="288" t="s">
        <v>3963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3986</v>
      </c>
      <c r="D246" s="288" t="s">
        <v>2910</v>
      </c>
      <c r="E246" s="288" t="s">
        <v>3986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3989</v>
      </c>
      <c r="D247" s="288" t="s">
        <v>3990</v>
      </c>
      <c r="E247" s="288" t="s">
        <v>3989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4009</v>
      </c>
      <c r="D248" s="288" t="s">
        <v>4010</v>
      </c>
      <c r="E248" s="288" t="s">
        <v>4009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4027</v>
      </c>
      <c r="D249" s="288" t="s">
        <v>4028</v>
      </c>
      <c r="E249" s="288" t="s">
        <v>4027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4032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4088</v>
      </c>
      <c r="D251" s="288" t="s">
        <v>2910</v>
      </c>
      <c r="E251" s="288" t="s">
        <v>4088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4099</v>
      </c>
      <c r="D252" s="288" t="s">
        <v>4100</v>
      </c>
      <c r="E252" s="288" t="s">
        <v>4099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4155</v>
      </c>
      <c r="D253" s="288" t="s">
        <v>2375</v>
      </c>
      <c r="E253" s="288" t="s">
        <v>4155</v>
      </c>
      <c r="I253" s="52" t="s">
        <v>4156</v>
      </c>
    </row>
    <row r="254" spans="1:9" x14ac:dyDescent="0.3">
      <c r="A254">
        <v>257</v>
      </c>
      <c r="B254">
        <v>3</v>
      </c>
      <c r="C254" s="288" t="s">
        <v>4175</v>
      </c>
      <c r="D254" s="288" t="s">
        <v>3115</v>
      </c>
      <c r="E254" s="288" t="s">
        <v>4175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4239</v>
      </c>
      <c r="D255" s="288" t="s">
        <v>4240</v>
      </c>
      <c r="E255" s="288" t="s">
        <v>4239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4254</v>
      </c>
      <c r="D256" s="288" t="s">
        <v>1203</v>
      </c>
      <c r="E256" s="288" t="s">
        <v>4254</v>
      </c>
      <c r="F256" s="52">
        <v>1200000</v>
      </c>
    </row>
    <row r="257" spans="1:9" x14ac:dyDescent="0.3">
      <c r="A257">
        <v>260</v>
      </c>
      <c r="D257" s="288" t="s">
        <v>4292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4388</v>
      </c>
      <c r="D258" s="288" t="s">
        <v>4389</v>
      </c>
      <c r="E258" s="288" t="s">
        <v>4388</v>
      </c>
    </row>
    <row r="259" spans="1:9" x14ac:dyDescent="0.3">
      <c r="A259">
        <v>262</v>
      </c>
      <c r="B259">
        <v>3</v>
      </c>
      <c r="C259" s="288" t="s">
        <v>4452</v>
      </c>
      <c r="D259" s="288" t="s">
        <v>4453</v>
      </c>
      <c r="E259" s="288" t="s">
        <v>4452</v>
      </c>
    </row>
    <row r="260" spans="1:9" x14ac:dyDescent="0.3">
      <c r="A260">
        <v>263</v>
      </c>
      <c r="B260">
        <v>1</v>
      </c>
      <c r="C260" s="288" t="s">
        <v>4526</v>
      </c>
      <c r="D260" s="288" t="s">
        <v>1201</v>
      </c>
      <c r="E260" s="288" t="s">
        <v>4526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4527</v>
      </c>
      <c r="D261" s="288" t="s">
        <v>4528</v>
      </c>
      <c r="E261" s="288" t="s">
        <v>4527</v>
      </c>
    </row>
    <row r="262" spans="1:9" x14ac:dyDescent="0.3">
      <c r="A262">
        <v>265</v>
      </c>
      <c r="B262">
        <v>2</v>
      </c>
      <c r="D262" s="288" t="s">
        <v>4550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4560</v>
      </c>
      <c r="D263" s="288" t="s">
        <v>4561</v>
      </c>
      <c r="E263" s="288" t="s">
        <v>4560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4577</v>
      </c>
      <c r="D264" s="288" t="s">
        <v>4578</v>
      </c>
      <c r="E264" s="288" t="s">
        <v>4577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4580</v>
      </c>
      <c r="D265" s="288" t="s">
        <v>4581</v>
      </c>
      <c r="E265" s="288" t="s">
        <v>4580</v>
      </c>
      <c r="F265" s="52">
        <v>650000</v>
      </c>
    </row>
    <row r="266" spans="1:9" x14ac:dyDescent="0.3">
      <c r="A266">
        <v>269</v>
      </c>
      <c r="D266" s="288" t="s">
        <v>4642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4668</v>
      </c>
      <c r="D267" s="288" t="s">
        <v>4669</v>
      </c>
      <c r="E267" s="288" t="s">
        <v>4668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3839</v>
      </c>
      <c r="D268" s="288" t="s">
        <v>4670</v>
      </c>
      <c r="E268" s="288" t="s">
        <v>3839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4694</v>
      </c>
      <c r="D270" s="288" t="s">
        <v>3888</v>
      </c>
      <c r="E270" s="288" t="s">
        <v>4694</v>
      </c>
      <c r="F270" s="52">
        <v>70000</v>
      </c>
      <c r="G270" s="52">
        <v>40000</v>
      </c>
      <c r="I270" s="52" t="s">
        <v>4695</v>
      </c>
    </row>
    <row r="271" spans="1:9" x14ac:dyDescent="0.3">
      <c r="A271">
        <v>274</v>
      </c>
      <c r="B271">
        <v>3</v>
      </c>
      <c r="C271" s="288" t="s">
        <v>4712</v>
      </c>
      <c r="D271" s="288" t="s">
        <v>4713</v>
      </c>
      <c r="E271" s="288" t="s">
        <v>4712</v>
      </c>
      <c r="F271" s="52">
        <v>22000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4026</v>
      </c>
    </row>
    <row r="16" spans="1:3" x14ac:dyDescent="0.3">
      <c r="A16">
        <v>17</v>
      </c>
      <c r="B16" t="s">
        <v>4559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4" t="s">
        <v>4490</v>
      </c>
      <c r="B1" s="534"/>
      <c r="C1" s="534"/>
      <c r="D1" s="534"/>
      <c r="E1" s="534"/>
      <c r="F1" s="534"/>
      <c r="G1" s="534"/>
      <c r="H1" s="534"/>
    </row>
    <row r="2" spans="1:8" x14ac:dyDescent="0.3">
      <c r="A2" s="534"/>
      <c r="B2" s="534"/>
      <c r="C2" s="534"/>
      <c r="D2" s="534"/>
      <c r="E2" s="534"/>
      <c r="F2" s="534"/>
      <c r="G2" s="534"/>
      <c r="H2" s="534"/>
    </row>
    <row r="3" spans="1:8" x14ac:dyDescent="0.3">
      <c r="A3" s="534"/>
      <c r="B3" s="534"/>
      <c r="C3" s="534"/>
      <c r="D3" s="534"/>
      <c r="E3" s="534"/>
      <c r="F3" s="534"/>
      <c r="G3" s="534"/>
      <c r="H3" s="534"/>
    </row>
    <row r="4" spans="1:8" x14ac:dyDescent="0.3">
      <c r="A4" s="534"/>
      <c r="B4" s="534"/>
      <c r="C4" s="534"/>
      <c r="D4" s="534"/>
      <c r="E4" s="534"/>
      <c r="F4" s="534"/>
      <c r="G4" s="534"/>
      <c r="H4" s="534"/>
    </row>
    <row r="5" spans="1:8" x14ac:dyDescent="0.3">
      <c r="A5" s="534"/>
      <c r="B5" s="534"/>
      <c r="C5" s="534"/>
      <c r="D5" s="534"/>
      <c r="E5" s="534"/>
      <c r="F5" s="534"/>
      <c r="G5" s="534"/>
      <c r="H5" s="534"/>
    </row>
    <row r="6" spans="1:8" x14ac:dyDescent="0.3">
      <c r="A6" s="534"/>
      <c r="B6" s="534"/>
      <c r="C6" s="534"/>
      <c r="D6" s="534"/>
      <c r="E6" s="534"/>
      <c r="F6" s="534"/>
      <c r="G6" s="534"/>
      <c r="H6" s="534"/>
    </row>
    <row r="7" spans="1:8" x14ac:dyDescent="0.3">
      <c r="A7" s="534"/>
      <c r="B7" s="534"/>
      <c r="C7" s="534"/>
      <c r="D7" s="534"/>
      <c r="E7" s="534"/>
      <c r="F7" s="534"/>
      <c r="G7" s="534"/>
      <c r="H7" s="534"/>
    </row>
    <row r="8" spans="1:8" x14ac:dyDescent="0.3">
      <c r="A8" s="534" t="s">
        <v>4491</v>
      </c>
      <c r="B8" s="534"/>
      <c r="C8" s="534"/>
      <c r="D8" s="534"/>
      <c r="E8" s="534"/>
      <c r="F8" s="534"/>
      <c r="G8" s="534"/>
      <c r="H8" s="534"/>
    </row>
    <row r="9" spans="1:8" x14ac:dyDescent="0.3">
      <c r="A9" s="534"/>
      <c r="B9" s="534"/>
      <c r="C9" s="534"/>
      <c r="D9" s="534"/>
      <c r="E9" s="534"/>
      <c r="F9" s="534"/>
      <c r="G9" s="534"/>
      <c r="H9" s="534"/>
    </row>
    <row r="10" spans="1:8" x14ac:dyDescent="0.3">
      <c r="A10" s="534"/>
      <c r="B10" s="534"/>
      <c r="C10" s="534"/>
      <c r="D10" s="534"/>
      <c r="E10" s="534"/>
      <c r="F10" s="534"/>
      <c r="G10" s="534"/>
      <c r="H10" s="534"/>
    </row>
    <row r="11" spans="1:8" x14ac:dyDescent="0.3">
      <c r="A11" s="534"/>
      <c r="B11" s="534"/>
      <c r="C11" s="534"/>
      <c r="D11" s="534"/>
      <c r="E11" s="534"/>
      <c r="F11" s="534"/>
      <c r="G11" s="534"/>
      <c r="H11" s="534"/>
    </row>
    <row r="12" spans="1:8" x14ac:dyDescent="0.3">
      <c r="A12" s="534"/>
      <c r="B12" s="534"/>
      <c r="C12" s="534"/>
      <c r="D12" s="534"/>
      <c r="E12" s="534"/>
      <c r="F12" s="534"/>
      <c r="G12" s="534"/>
      <c r="H12" s="534"/>
    </row>
    <row r="13" spans="1:8" x14ac:dyDescent="0.3">
      <c r="A13" s="534"/>
      <c r="B13" s="534"/>
      <c r="C13" s="534"/>
      <c r="D13" s="534"/>
      <c r="E13" s="534"/>
      <c r="F13" s="534"/>
      <c r="G13" s="534"/>
      <c r="H13" s="534"/>
    </row>
    <row r="14" spans="1:8" x14ac:dyDescent="0.3">
      <c r="A14" s="534"/>
      <c r="B14" s="534"/>
      <c r="C14" s="534"/>
      <c r="D14" s="534"/>
      <c r="E14" s="534"/>
      <c r="F14" s="534"/>
      <c r="G14" s="534"/>
      <c r="H14" s="534"/>
    </row>
    <row r="15" spans="1:8" x14ac:dyDescent="0.3">
      <c r="A15" s="535" t="s">
        <v>4492</v>
      </c>
      <c r="B15" s="536"/>
      <c r="C15" s="536"/>
      <c r="D15" s="536"/>
      <c r="E15" s="536"/>
      <c r="F15" s="536"/>
      <c r="G15" s="536"/>
      <c r="H15" s="536"/>
    </row>
    <row r="16" spans="1:8" x14ac:dyDescent="0.3">
      <c r="A16" s="536"/>
      <c r="B16" s="536"/>
      <c r="C16" s="536"/>
      <c r="D16" s="536"/>
      <c r="E16" s="536"/>
      <c r="F16" s="536"/>
      <c r="G16" s="536"/>
      <c r="H16" s="536"/>
    </row>
    <row r="17" spans="1:8" x14ac:dyDescent="0.3">
      <c r="A17" s="536"/>
      <c r="B17" s="536"/>
      <c r="C17" s="536"/>
      <c r="D17" s="536"/>
      <c r="E17" s="536"/>
      <c r="F17" s="536"/>
      <c r="G17" s="536"/>
      <c r="H17" s="536"/>
    </row>
    <row r="18" spans="1:8" x14ac:dyDescent="0.3">
      <c r="A18" s="536"/>
      <c r="B18" s="536"/>
      <c r="C18" s="536"/>
      <c r="D18" s="536"/>
      <c r="E18" s="536"/>
      <c r="F18" s="536"/>
      <c r="G18" s="536"/>
      <c r="H18" s="536"/>
    </row>
    <row r="19" spans="1:8" x14ac:dyDescent="0.3">
      <c r="A19" s="536"/>
      <c r="B19" s="536"/>
      <c r="C19" s="536"/>
      <c r="D19" s="536"/>
      <c r="E19" s="536"/>
      <c r="F19" s="536"/>
      <c r="G19" s="536"/>
      <c r="H19" s="536"/>
    </row>
    <row r="20" spans="1:8" x14ac:dyDescent="0.3">
      <c r="A20" s="536"/>
      <c r="B20" s="536"/>
      <c r="C20" s="536"/>
      <c r="D20" s="536"/>
      <c r="E20" s="536"/>
      <c r="F20" s="536"/>
      <c r="G20" s="536"/>
      <c r="H20" s="536"/>
    </row>
    <row r="21" spans="1:8" x14ac:dyDescent="0.3">
      <c r="A21" s="536"/>
      <c r="B21" s="536"/>
      <c r="C21" s="536"/>
      <c r="D21" s="536"/>
      <c r="E21" s="536"/>
      <c r="F21" s="536"/>
      <c r="G21" s="536"/>
      <c r="H21" s="536"/>
    </row>
    <row r="22" spans="1:8" x14ac:dyDescent="0.3">
      <c r="A22" s="536"/>
      <c r="B22" s="536"/>
      <c r="C22" s="536"/>
      <c r="D22" s="536"/>
      <c r="E22" s="536"/>
      <c r="F22" s="536"/>
      <c r="G22" s="536"/>
      <c r="H22" s="536"/>
    </row>
    <row r="23" spans="1:8" x14ac:dyDescent="0.3">
      <c r="A23" s="536"/>
      <c r="B23" s="536"/>
      <c r="C23" s="536"/>
      <c r="D23" s="536"/>
      <c r="E23" s="536"/>
      <c r="F23" s="536"/>
      <c r="G23" s="536"/>
      <c r="H23" s="536"/>
    </row>
    <row r="24" spans="1:8" x14ac:dyDescent="0.3">
      <c r="A24" s="536"/>
      <c r="B24" s="536"/>
      <c r="C24" s="536"/>
      <c r="D24" s="536"/>
      <c r="E24" s="536"/>
      <c r="F24" s="536"/>
      <c r="G24" s="536"/>
      <c r="H24" s="536"/>
    </row>
    <row r="25" spans="1:8" x14ac:dyDescent="0.3">
      <c r="A25" s="536"/>
      <c r="B25" s="536"/>
      <c r="C25" s="536"/>
      <c r="D25" s="536"/>
      <c r="E25" s="536"/>
      <c r="F25" s="536"/>
      <c r="G25" s="536"/>
      <c r="H25" s="536"/>
    </row>
    <row r="26" spans="1:8" x14ac:dyDescent="0.3">
      <c r="A26" s="536"/>
      <c r="B26" s="536"/>
      <c r="C26" s="536"/>
      <c r="D26" s="536"/>
      <c r="E26" s="536"/>
      <c r="F26" s="536"/>
      <c r="G26" s="536"/>
      <c r="H26" s="536"/>
    </row>
    <row r="27" spans="1:8" x14ac:dyDescent="0.3">
      <c r="A27" s="536"/>
      <c r="B27" s="536"/>
      <c r="C27" s="536"/>
      <c r="D27" s="536"/>
      <c r="E27" s="536"/>
      <c r="F27" s="536"/>
      <c r="G27" s="536"/>
      <c r="H27" s="536"/>
    </row>
    <row r="28" spans="1:8" x14ac:dyDescent="0.3">
      <c r="A28" s="536"/>
      <c r="B28" s="536"/>
      <c r="C28" s="536"/>
      <c r="D28" s="536"/>
      <c r="E28" s="536"/>
      <c r="F28" s="536"/>
      <c r="G28" s="536"/>
      <c r="H28" s="536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4616</v>
      </c>
      <c r="C1" s="307" t="s">
        <v>4589</v>
      </c>
      <c r="D1" s="309"/>
    </row>
    <row r="2" spans="1:4" ht="17.25" x14ac:dyDescent="0.3">
      <c r="A2" s="309"/>
      <c r="B2" s="307" t="s">
        <v>4617</v>
      </c>
      <c r="C2" s="307" t="s">
        <v>4588</v>
      </c>
      <c r="D2" s="309"/>
    </row>
    <row r="3" spans="1:4" ht="17.25" x14ac:dyDescent="0.3">
      <c r="A3" s="309"/>
      <c r="B3" s="307" t="s">
        <v>4618</v>
      </c>
      <c r="C3" s="307" t="s">
        <v>4590</v>
      </c>
      <c r="D3" s="309"/>
    </row>
    <row r="4" spans="1:4" ht="17.25" x14ac:dyDescent="0.3">
      <c r="A4" s="309"/>
      <c r="B4" s="307" t="s">
        <v>4619</v>
      </c>
      <c r="C4" s="307" t="s">
        <v>4591</v>
      </c>
      <c r="D4" s="309"/>
    </row>
    <row r="5" spans="1:4" ht="17.25" x14ac:dyDescent="0.3">
      <c r="A5" s="309"/>
      <c r="B5" s="307" t="s">
        <v>4620</v>
      </c>
      <c r="C5" s="307" t="s">
        <v>4592</v>
      </c>
      <c r="D5" s="309"/>
    </row>
    <row r="6" spans="1:4" ht="17.25" x14ac:dyDescent="0.3">
      <c r="A6" s="309"/>
      <c r="B6" s="307" t="s">
        <v>4621</v>
      </c>
      <c r="C6" s="307" t="s">
        <v>4593</v>
      </c>
      <c r="D6" s="309"/>
    </row>
    <row r="7" spans="1:4" ht="17.25" x14ac:dyDescent="0.3">
      <c r="A7" s="309"/>
      <c r="B7" s="307" t="s">
        <v>4622</v>
      </c>
      <c r="C7" s="307" t="s">
        <v>4594</v>
      </c>
      <c r="D7" s="309"/>
    </row>
    <row r="8" spans="1:4" ht="17.25" x14ac:dyDescent="0.3">
      <c r="A8" s="309"/>
      <c r="B8" s="307" t="s">
        <v>4623</v>
      </c>
      <c r="C8" s="307" t="s">
        <v>4595</v>
      </c>
      <c r="D8" s="309"/>
    </row>
    <row r="9" spans="1:4" ht="17.25" x14ac:dyDescent="0.3">
      <c r="A9" s="309"/>
      <c r="B9" s="307" t="s">
        <v>4624</v>
      </c>
      <c r="C9" s="307" t="s">
        <v>4596</v>
      </c>
      <c r="D9" s="309"/>
    </row>
    <row r="10" spans="1:4" ht="17.25" x14ac:dyDescent="0.3">
      <c r="A10" s="309"/>
      <c r="B10" s="307" t="s">
        <v>4619</v>
      </c>
      <c r="C10" s="307" t="s">
        <v>4597</v>
      </c>
      <c r="D10" s="309"/>
    </row>
    <row r="11" spans="1:4" ht="17.25" x14ac:dyDescent="0.3">
      <c r="A11" s="309"/>
      <c r="B11" s="307" t="s">
        <v>4625</v>
      </c>
      <c r="C11" s="307" t="s">
        <v>4598</v>
      </c>
      <c r="D11" s="309"/>
    </row>
    <row r="12" spans="1:4" ht="17.25" x14ac:dyDescent="0.3">
      <c r="A12" s="309"/>
      <c r="B12" s="307" t="s">
        <v>4626</v>
      </c>
      <c r="C12" s="307" t="s">
        <v>4599</v>
      </c>
      <c r="D12" s="309"/>
    </row>
    <row r="13" spans="1:4" ht="17.25" x14ac:dyDescent="0.3">
      <c r="A13" s="309"/>
      <c r="B13" s="307" t="s">
        <v>4627</v>
      </c>
      <c r="C13" s="307" t="s">
        <v>4600</v>
      </c>
      <c r="D13" s="309"/>
    </row>
    <row r="14" spans="1:4" ht="17.25" x14ac:dyDescent="0.3">
      <c r="A14" s="309"/>
      <c r="B14" s="307" t="s">
        <v>4628</v>
      </c>
      <c r="C14" s="307" t="s">
        <v>4601</v>
      </c>
      <c r="D14" s="309"/>
    </row>
    <row r="15" spans="1:4" ht="17.25" x14ac:dyDescent="0.3">
      <c r="A15" s="309"/>
      <c r="B15" s="307" t="s">
        <v>4629</v>
      </c>
      <c r="C15" s="307" t="s">
        <v>4602</v>
      </c>
      <c r="D15" s="309"/>
    </row>
    <row r="16" spans="1:4" ht="17.25" x14ac:dyDescent="0.3">
      <c r="A16" s="309"/>
      <c r="B16" s="307" t="s">
        <v>4630</v>
      </c>
      <c r="C16" s="307" t="s">
        <v>4603</v>
      </c>
      <c r="D16" s="309"/>
    </row>
    <row r="17" spans="1:4" ht="17.25" x14ac:dyDescent="0.3">
      <c r="A17" s="309"/>
      <c r="B17" s="307" t="s">
        <v>4631</v>
      </c>
      <c r="C17" s="307" t="s">
        <v>4604</v>
      </c>
      <c r="D17" s="309"/>
    </row>
    <row r="18" spans="1:4" ht="17.25" x14ac:dyDescent="0.3">
      <c r="A18" s="309"/>
      <c r="B18" s="307" t="s">
        <v>4632</v>
      </c>
      <c r="C18" s="307" t="s">
        <v>4605</v>
      </c>
      <c r="D18" s="309"/>
    </row>
    <row r="19" spans="1:4" ht="17.25" x14ac:dyDescent="0.3">
      <c r="A19" s="309"/>
      <c r="B19" s="307" t="s">
        <v>4633</v>
      </c>
      <c r="C19" s="307" t="s">
        <v>4606</v>
      </c>
      <c r="D19" s="309"/>
    </row>
    <row r="20" spans="1:4" ht="17.25" x14ac:dyDescent="0.3">
      <c r="A20" s="309"/>
      <c r="B20" s="307" t="s">
        <v>4634</v>
      </c>
      <c r="C20" s="307" t="s">
        <v>4607</v>
      </c>
      <c r="D20" s="309"/>
    </row>
    <row r="21" spans="1:4" ht="17.25" x14ac:dyDescent="0.3">
      <c r="A21" s="309"/>
      <c r="B21" s="307" t="s">
        <v>4635</v>
      </c>
      <c r="C21" s="307" t="s">
        <v>4608</v>
      </c>
      <c r="D21" s="309"/>
    </row>
    <row r="22" spans="1:4" ht="17.25" x14ac:dyDescent="0.3">
      <c r="A22" s="309"/>
      <c r="B22" s="307" t="s">
        <v>4636</v>
      </c>
      <c r="C22" s="307" t="s">
        <v>4609</v>
      </c>
      <c r="D22" s="309"/>
    </row>
    <row r="23" spans="1:4" ht="17.25" x14ac:dyDescent="0.3">
      <c r="A23" s="309"/>
      <c r="B23" s="307" t="s">
        <v>4637</v>
      </c>
      <c r="C23" s="307" t="s">
        <v>4610</v>
      </c>
      <c r="D23" s="309"/>
    </row>
    <row r="24" spans="1:4" ht="17.25" x14ac:dyDescent="0.3">
      <c r="A24" s="309"/>
      <c r="B24" s="307" t="s">
        <v>4638</v>
      </c>
      <c r="C24" s="307" t="s">
        <v>4611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4612</v>
      </c>
      <c r="D26" s="309"/>
    </row>
    <row r="27" spans="1:4" ht="17.25" x14ac:dyDescent="0.3">
      <c r="A27" s="309"/>
      <c r="B27" s="307"/>
      <c r="C27" s="307" t="s">
        <v>4613</v>
      </c>
      <c r="D27" s="309"/>
    </row>
    <row r="28" spans="1:4" ht="17.25" x14ac:dyDescent="0.3">
      <c r="A28" s="309"/>
      <c r="B28" s="307"/>
      <c r="C28" s="307" t="s">
        <v>4614</v>
      </c>
      <c r="D28" s="309"/>
    </row>
    <row r="29" spans="1:4" ht="17.25" x14ac:dyDescent="0.3">
      <c r="A29" s="309"/>
      <c r="B29" s="307"/>
      <c r="C29" s="307" t="s">
        <v>4615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2025-12-15T05:03:39Z</cp:lastPrinted>
  <dcterms:created xsi:type="dcterms:W3CDTF">2020-10-02T11:51:16Z</dcterms:created>
  <dcterms:modified xsi:type="dcterms:W3CDTF">2025-12-22T08:59:39Z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