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154950CB-3A44-4F99-95C0-29B282EA8619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<sst xmlns="http://schemas.openxmlformats.org/spreadsheetml/2006/main" count="14587" uniqueCount="4871">
  <si>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</si>
  <si>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</si>
  <si>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</si>
  <si>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</si>
  <si>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</si>
  <si>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</si>
  <si>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</si>
  <si>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</si>
  <si>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</si>
  <si>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</si>
  <si>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</si>
  <si>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</si>
  <si>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</si>
  <si>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</si>
  <si>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</si>
  <si>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</si>
  <si>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</si>
  <si>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</si>
  <si>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</si>
  <si>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</si>
  <si>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</si>
  <si>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</si>
  <si>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</si>
  <si>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</si>
  <si>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</si>
  <si>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</si>
  <si>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</si>
  <si>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</si>
  <si>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</si>
  <si>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</si>
  <si>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</si>
  <si>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</si>
  <si>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</si>
  <si>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</si>
  <si>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</si>
  <si>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</si>
  <si>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</si>
  <si>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</si>
  <si>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</si>
  <si>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</si>
  <si>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</si>
  <si>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</si>
  <si>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</si>
  <si>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</si>
  <si>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</si>
  <si>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</si>
  <si>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</si>
  <si>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</si>
  <si>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</si>
  <si>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</si>
  <si>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</si>
  <si>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</si>
  <si>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</si>
  <si>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</si>
  <si>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</si>
  <si>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</si>
  <si>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</si>
  <si>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</si>
  <si>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</si>
  <si>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</si>
  <si>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</si>
  <si>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</si>
  <si>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</si>
  <si>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</si>
  <si>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</si>
  <si>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</si>
  <si>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</si>
  <si>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</si>
  <si>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</si>
  <si>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</si>
  <si>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</si>
  <si>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</si>
  <si>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</si>
  <si>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</si>
  <si>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</si>
  <si>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</si>
  <si>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</si>
  <si>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</si>
  <si>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</si>
  <si>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</si>
  <si>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</si>
  <si>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</si>
  <si>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</si>
  <si>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</si>
  <si>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</si>
  <si>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</si>
  <si>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</si>
  <si>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</si>
  <si>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</si>
  <si>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</si>
  <si>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</si>
  <si>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</si>
  <si>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</si>
  <si>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</si>
  <si>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</si>
  <si>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</si>
  <si>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</si>
  <si>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</si>
  <si>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</si>
  <si>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</si>
  <si>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</si>
  <si>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</si>
  <si>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</si>
  <si>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</si>
  <si>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</si>
  <si>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</si>
  <si>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</si>
  <si>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</si>
  <si>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</si>
  <si>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</si>
  <si>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</si>
  <si>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</si>
  <si>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</si>
  <si>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</si>
  <si>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</si>
  <si>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</si>
  <si>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</si>
  <si>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</si>
  <si>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</si>
  <si>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</si>
  <si>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</si>
  <si>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</si>
  <si>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</si>
  <si>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</si>
  <si>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</si>
  <si>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</si>
  <si>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</si>
  <si>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</si>
  <si>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</si>
  <si>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</si>
  <si>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</si>
  <si>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</si>
  <si>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</si>
  <si>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</si>
  <si>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</si>
  <si>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</si>
  <si>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</si>
  <si>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</si>
  <si>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</si>
  <si>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</si>
  <si>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</si>
  <si>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</si>
  <si>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</si>
  <si>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</si>
  <si>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</si>
  <si>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</si>
  <si>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</si>
  <si>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</si>
  <si>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</si>
  <si>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</si>
  <si>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</si>
  <si>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</si>
  <si>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</si>
  <si>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</si>
  <si>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</si>
  <si>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</si>
  <si>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</si>
  <si>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</si>
  <si>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</si>
  <si>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</si>
  <si>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</si>
  <si>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</si>
  <si>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</si>
  <si>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</si>
  <si>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</si>
  <si>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</si>
  <si>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</si>
  <si>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</si>
  <si>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</si>
  <si>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</si>
  <si>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</si>
  <si>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</si>
  <si>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</si>
  <si>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</si>
  <si>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</si>
  <si>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</si>
  <si>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</si>
  <si>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</si>
  <si>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</si>
  <si>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</si>
  <si>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</si>
  <si>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</si>
  <si>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</si>
  <si>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</si>
  <si>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</si>
  <si>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</si>
  <si>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</si>
  <si>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</si>
  <si>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</si>
  <si>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</si>
  <si>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</si>
  <si>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</si>
  <si>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</si>
  <si>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</si>
  <si>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</si>
  <si>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</si>
  <si>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</si>
  <si>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</si>
  <si>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</si>
  <si>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</si>
  <si>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</si>
  <si>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</si>
  <si>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</si>
  <si>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</si>
  <si>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</si>
  <si>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</si>
  <si>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</si>
  <si>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</si>
  <si>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</si>
  <si>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</si>
  <si>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</si>
  <si>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</si>
  <si>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</si>
  <si>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</si>
  <si>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</si>
  <si>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</si>
  <si>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</si>
  <si>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</si>
  <si>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</si>
  <si>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</si>
  <si>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</si>
  <si>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</si>
  <si>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</si>
  <si>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</si>
  <si>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</si>
  <si>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</si>
  <si>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</si>
  <si>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</si>
  <si>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</si>
  <si>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</si>
  <si>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</si>
  <si>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</si>
  <si>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</si>
  <si>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</si>
  <si>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</si>
  <si>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</si>
  <si>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</si>
  <si>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</si>
  <si>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</si>
  <si>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</si>
  <si>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</si>
  <si>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</si>
  <si>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</si>
  <si>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</si>
  <si>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</si>
  <si>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</si>
  <si>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</si>
  <si>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</si>
  <si>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</si>
  <si>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</si>
  <si>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</si>
  <si>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</si>
  <si>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</si>
  <si>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</si>
  <si>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</si>
  <si>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</si>
  <si>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</si>
  <si>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</si>
  <si>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</si>
  <si>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</si>
  <si>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</si>
  <si>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</si>
  <si>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</si>
  <si>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</si>
  <si>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</si>
  <si>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</si>
  <si>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</si>
  <si>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</si>
  <si>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</si>
  <si>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</si>
  <si>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</si>
  <si>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</si>
  <si>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</si>
  <si>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</si>
  <si>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</si>
  <si>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</si>
  <si>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</si>
  <si>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</si>
  <si>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</si>
  <si>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</si>
  <si>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</si>
  <si>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</si>
  <si>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</si>
  <si>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</si>
  <si>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</si>
  <si>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</si>
  <si>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</si>
  <si>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</si>
  <si>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</si>
  <si>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</si>
  <si>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</si>
  <si>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</si>
  <si>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</si>
  <si>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</si>
  <si>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</si>
  <si>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</si>
  <si>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</si>
  <si>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</si>
  <si>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</si>
  <si>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</si>
  <si>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</si>
  <si>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</si>
  <si>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</si>
  <si>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</si>
  <si>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</si>
  <si>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</si>
  <si>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</si>
  <si>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</si>
  <si>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</si>
  <si>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</si>
  <si>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</si>
  <si>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</si>
  <si>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</si>
  <si>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</si>
  <si>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</si>
  <si>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</si>
  <si>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</si>
  <si>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</si>
  <si>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</si>
  <si>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</si>
  <si>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</si>
  <si>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</si>
  <si>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</si>
  <si>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</si>
  <si>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</si>
  <si>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</si>
  <si>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</si>
  <si>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</si>
  <si>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</si>
  <si>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</si>
  <si>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</si>
  <si>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</si>
  <si>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</si>
  <si>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</si>
  <si>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</si>
  <si>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</si>
  <si>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</si>
  <si>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</si>
  <si>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</si>
  <si>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</si>
  <si>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</si>
  <si>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</si>
  <si>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</si>
  <si>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</si>
  <si>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</si>
  <si>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</si>
  <si>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</si>
  <si>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</si>
  <si>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</si>
  <si>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</si>
  <si>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</si>
  <si>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</si>
  <si>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</si>
  <si>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</si>
  <si>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</si>
  <si>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</si>
  <si>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</si>
  <si>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</si>
  <si>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</si>
  <si>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</si>
  <si>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</si>
  <si>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</si>
  <si>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</si>
  <si>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</si>
  <si>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</si>
  <si>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</si>
  <si>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</si>
  <si>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</si>
  <si>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</si>
  <si>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</si>
  <si>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</si>
  <si>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</si>
  <si>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</si>
  <si>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</si>
  <si>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</si>
  <si>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</si>
  <si>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</si>
  <si>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</si>
  <si>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</si>
  <si>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</si>
  <si>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</si>
  <si>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</si>
  <si>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</si>
  <si>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</si>
  <si>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</si>
  <si>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</si>
  <si>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</si>
  <si>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</si>
  <si>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</si>
  <si>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</si>
  <si>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</si>
  <si>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</si>
  <si>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</si>
  <si>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</si>
  <si>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</si>
  <si>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</si>
  <si>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</si>
  <si>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</si>
  <si>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</si>
  <si>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</si>
  <si>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</si>
  <si>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</si>
  <si>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</si>
  <si>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</si>
  <si>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</si>
  <si>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</si>
  <si>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</si>
  <si>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</si>
  <si>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</si>
  <si>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</si>
  <si>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</si>
  <si>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</si>
  <si>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</si>
  <si>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</si>
  <si>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</si>
  <si>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</si>
  <si>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</si>
  <si>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</si>
  <si>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</si>
  <si>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</si>
  <si>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</si>
  <si>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</si>
  <si>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</si>
  <si>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</si>
  <si>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</si>
  <si>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</si>
  <si>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</si>
  <si>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</si>
  <si>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</si>
  <si>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</si>
  <si>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</si>
  <si>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</si>
  <si>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</si>
  <si>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</si>
  <si>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</si>
  <si>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</si>
  <si>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</si>
  <si>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</si>
  <si>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</si>
  <si>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</si>
  <si>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</si>
  <si>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</si>
  <si>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</si>
  <si>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</si>
  <si>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</si>
  <si>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</si>
  <si>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</si>
  <si>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</si>
  <si>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</si>
  <si>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</si>
  <si>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</si>
  <si>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</si>
  <si>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</si>
  <si>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</si>
  <si>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</si>
  <si>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</si>
  <si>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</si>
  <si>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</si>
  <si>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</si>
  <si>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</si>
  <si>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</si>
  <si>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</si>
  <si>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</si>
  <si>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</si>
  <si>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</si>
  <si>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</si>
  <si>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</si>
  <si>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</si>
  <si>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</si>
  <si>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</si>
  <si>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</si>
  <si>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</si>
  <si>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</si>
  <si>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</si>
  <si>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</si>
  <si>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</si>
  <si>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</si>
  <si>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</si>
  <si>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</si>
  <si>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</si>
  <si>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</si>
  <si>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</si>
  <si>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</si>
  <si>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</si>
  <si>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</si>
  <si>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</si>
  <si>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</si>
  <si>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</si>
  <si>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</si>
  <si>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</si>
  <si>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</si>
  <si>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</si>
  <si>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</si>
  <si>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</si>
  <si>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</si>
  <si>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</si>
  <si>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</si>
  <si>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</si>
  <si>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</si>
  <si>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</si>
  <si>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</si>
  <si>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</si>
  <si>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</si>
  <si>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</si>
  <si>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</si>
  <si>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</si>
  <si>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</si>
  <si>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</si>
  <si>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</si>
  <si>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</si>
  <si>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</si>
  <si>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</si>
  <si>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</si>
  <si>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</si>
  <si>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</si>
  <si>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</si>
  <si>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</si>
  <si>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</si>
  <si>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</si>
  <si>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</si>
  <si>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</si>
  <si>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</si>
  <si>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</si>
  <si>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</si>
  <si>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</si>
  <si>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</si>
  <si>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</si>
  <si>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</si>
  <si>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</si>
  <si>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</si>
  <si>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</si>
  <si>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</si>
  <si>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</si>
  <si>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</si>
  <si>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</si>
  <si>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</si>
  <si>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</si>
  <si>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</si>
  <si>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</si>
  <si>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</si>
  <si>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</si>
  <si>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</si>
  <si>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</si>
  <si>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</si>
  <si>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</si>
  <si>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</si>
  <si>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</si>
  <si>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</si>
  <si>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</si>
  <si>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</si>
  <si>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</si>
  <si>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</si>
  <si>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</si>
  <si>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</si>
  <si>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</si>
  <si>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</si>
  <si>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</si>
  <si>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</si>
  <si>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</si>
  <si>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</si>
  <si>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</si>
  <si>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</si>
  <si>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</si>
  <si>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</si>
  <si>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</si>
  <si>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</si>
  <si>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</si>
  <si>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</si>
  <si>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</si>
  <si>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</si>
  <si>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</si>
  <si>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</si>
  <si>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</si>
  <si>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</si>
  <si>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</si>
  <si>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</si>
  <si>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</si>
  <si>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</si>
  <si>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</si>
  <si>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</si>
  <si>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</si>
  <si>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</si>
  <si>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</si>
  <si>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</si>
  <si>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</si>
  <si>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</si>
  <si>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</si>
  <si>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</si>
  <si>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</si>
  <si>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</si>
  <si>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</si>
  <si>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</si>
  <si>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</si>
  <si>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</si>
  <si>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</si>
  <si>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</si>
  <si>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</si>
  <si>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</si>
  <si>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</si>
  <si>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</si>
  <si>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</si>
  <si>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</si>
  <si>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</si>
  <si>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</si>
  <si>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</si>
  <si>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</si>
  <si>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</si>
  <si>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</si>
  <si>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</si>
  <si>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</si>
  <si>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</si>
  <si>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</si>
  <si>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</si>
  <si>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</si>
  <si>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</si>
  <si>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</si>
  <si>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</si>
  <si>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</si>
  <si>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</si>
  <si>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</si>
  <si>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</si>
  <si>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</si>
  <si>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</si>
  <si>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</si>
  <si>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</si>
  <si>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</si>
  <si>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</si>
  <si>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</si>
  <si>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</si>
  <si>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</si>
  <si>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</si>
  <si>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</si>
  <si>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</si>
  <si>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</si>
  <si>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</si>
  <si>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</si>
  <si>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</si>
  <si>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</si>
  <si>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</si>
  <si>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</si>
  <si>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</si>
  <si>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</si>
  <si>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</si>
  <si>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</si>
  <si>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</si>
  <si>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</si>
  <si>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</si>
  <si>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</si>
  <si>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</si>
  <si>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</si>
  <si>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</si>
  <si>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</si>
  <si>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</si>
  <si>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</si>
  <si>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</si>
  <si>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</si>
  <si>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</si>
  <si>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</si>
  <si>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</si>
  <si>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</si>
  <si>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</si>
  <si>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</si>
  <si>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</si>
  <si>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</si>
  <si>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</si>
  <si>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</si>
  <si>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</si>
  <si>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</si>
  <si>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</si>
  <si>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</si>
  <si>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</si>
  <si>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</si>
  <si>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</si>
  <si>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</si>
  <si>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</si>
  <si>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</si>
  <si>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</si>
  <si>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</si>
  <si>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</si>
  <si>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</si>
  <si>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</si>
  <si>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</si>
  <si>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</si>
  <si>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</si>
  <si>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</si>
  <si>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</si>
  <si>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</si>
  <si>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</si>
  <si>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</si>
  <si>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</si>
  <si>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</si>
  <si>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</si>
  <si>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</si>
  <si>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</si>
  <si>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</si>
  <si>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</si>
  <si>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</si>
  <si>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</si>
  <si>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</si>
  <si>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</si>
  <si>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</si>
  <si>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</si>
  <si>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</si>
  <si>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</si>
  <si>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</si>
  <si>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</si>
  <si>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</si>
  <si>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</si>
  <si>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</si>
  <si>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</si>
  <si>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</si>
  <si>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</si>
  <si>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</si>
  <si>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</si>
  <si>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</si>
  <si>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</si>
  <si>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</si>
  <si>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</si>
  <si>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</si>
  <si>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</si>
  <si>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</si>
  <si>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</si>
  <si>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</si>
  <si>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</si>
  <si>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</si>
  <si>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</si>
  <si>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</si>
  <si>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</si>
  <si>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</si>
  <si>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</si>
  <si>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</si>
  <si>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</si>
  <si>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</si>
  <si>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</si>
  <si>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</si>
  <si>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</si>
  <si>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</si>
  <si>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</si>
  <si>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</si>
  <si>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</si>
  <si>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</si>
  <si>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</si>
  <si>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</si>
  <si>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</si>
  <si>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</si>
  <si>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</si>
  <si>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</si>
  <si>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</si>
  <si>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</si>
  <si>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</si>
  <si>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</si>
  <si>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</si>
  <si>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</si>
  <si>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</si>
  <si>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</si>
  <si>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</si>
  <si>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</si>
  <si>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</si>
  <si>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</si>
  <si>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</si>
  <si>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</si>
  <si>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</si>
  <si>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</si>
  <si>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</si>
  <si>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</si>
  <si>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</si>
  <si>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</si>
  <si>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</si>
  <si>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</si>
  <si>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</si>
  <si>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</si>
  <si>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</si>
  <si>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</si>
  <si>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</si>
  <si>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</si>
  <si>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</si>
  <si>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</si>
  <si>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</si>
  <si>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</si>
  <si>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</si>
  <si>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</si>
  <si>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</si>
  <si>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</si>
  <si>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</si>
  <si>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</si>
  <si>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</si>
  <si>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</si>
  <si>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</si>
  <si>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</si>
  <si>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</si>
  <si>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</si>
  <si>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</si>
  <si>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</si>
  <si>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</si>
  <si>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</si>
  <si>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</si>
  <si>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</si>
  <si>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</si>
  <si>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</si>
  <si>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</si>
  <si>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</si>
  <si>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</si>
  <si>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</si>
  <si>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</si>
  <si>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</si>
  <si>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</si>
  <si>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</si>
  <si>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</si>
  <si>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</si>
  <si>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</si>
  <si>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</si>
  <si>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</si>
  <si>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</si>
  <si>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</si>
  <si>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</si>
  <si>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</si>
  <si>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</si>
  <si>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</si>
  <si>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</si>
  <si>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</si>
  <si>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</si>
  <si>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</si>
  <si>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</si>
  <si>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</si>
  <si>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</si>
  <si>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</si>
  <si>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</si>
  <si>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</si>
  <si>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</si>
  <si>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</si>
  <si>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</si>
  <si>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</si>
  <si>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</si>
  <si>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</si>
  <si>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</si>
  <si>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</si>
  <si>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</si>
  <si>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</si>
  <si>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</si>
  <si>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</si>
  <si>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</si>
  <si>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</si>
  <si>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</si>
  <si>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</si>
  <si>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</si>
  <si>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</si>
  <si>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</si>
  <si>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</si>
  <si>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</si>
  <si>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</si>
  <si>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</si>
  <si>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</si>
  <si>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</si>
  <si>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</si>
  <si>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</si>
  <si>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</si>
  <si>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</si>
  <si>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</si>
  <si>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</si>
  <si>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</si>
  <si>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</si>
  <si>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</si>
  <si>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</si>
  <si>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</si>
  <si>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</si>
  <si>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</si>
  <si>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</si>
  <si>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</si>
  <si>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</si>
  <si>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</si>
  <si>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</si>
  <si>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</si>
  <si>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</si>
  <si>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</si>
  <si>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</si>
  <si>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</si>
  <si>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</si>
  <si>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</si>
  <si>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</si>
  <si>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</si>
  <si>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</si>
  <si>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</si>
  <si>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</si>
  <si>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</si>
  <si>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</si>
  <si>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</si>
  <si>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</si>
  <si>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</si>
  <si>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</si>
  <si>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</si>
  <si>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</si>
  <si>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</si>
  <si>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</si>
  <si>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</si>
  <si>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</si>
  <si>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</si>
  <si>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</si>
  <si>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</si>
  <si>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</si>
  <si>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</si>
  <si>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</si>
  <si>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</si>
  <si>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</si>
  <si>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</si>
  <si>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</si>
  <si>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</si>
  <si>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</si>
  <si>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</si>
  <si>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</si>
  <si>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</si>
  <si>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</si>
  <si>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</si>
  <si>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</si>
  <si>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</si>
  <si>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</si>
  <si>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</si>
  <si>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</si>
  <si>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</si>
  <si>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</si>
  <si>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</si>
  <si>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</si>
  <si>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</si>
  <si>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</si>
  <si>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</si>
  <si>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</si>
  <si>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</si>
  <si>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</si>
  <si>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</si>
  <si>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</si>
  <si>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</si>
  <si>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</si>
  <si>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</si>
  <si>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</si>
  <si>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</si>
  <si>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</si>
  <si>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</si>
  <si>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</si>
  <si>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</si>
  <si>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</si>
  <si>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</si>
  <si>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</si>
  <si>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</si>
  <si>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</si>
  <si>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</si>
  <si>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</si>
  <si>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</si>
  <si>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</si>
  <si>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</si>
  <si>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</si>
  <si>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</si>
  <si>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</si>
  <si>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</si>
  <si>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</si>
  <si>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</si>
  <si>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</si>
  <si>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</si>
  <si>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</si>
  <si>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</si>
  <si>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</si>
  <si>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</si>
  <si>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</si>
  <si>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</si>
  <si>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</si>
  <si>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</si>
  <si>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</si>
  <si>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</si>
  <si>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</si>
  <si>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</si>
  <si>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</si>
  <si>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</si>
  <si>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</si>
  <si>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</si>
  <si>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</si>
  <si>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</si>
  <si>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</si>
  <si>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</si>
  <si>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</si>
  <si>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</si>
  <si>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</si>
  <si>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</si>
  <si>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</si>
  <si>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</si>
  <si>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</si>
  <si>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</si>
  <si>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</si>
  <si>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</si>
  <si>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</si>
  <si>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</si>
  <si>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</si>
  <si>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</si>
  <si>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</si>
  <si>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</si>
  <si>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</si>
  <si>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</si>
  <si>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</si>
  <si>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</si>
  <si>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</si>
  <si>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</si>
  <si>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</si>
  <si>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</si>
  <si>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</si>
  <si>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</si>
  <si>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</si>
  <si>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</si>
  <si>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</si>
  <si>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</si>
  <si>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</si>
  <si>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</si>
  <si>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</si>
  <si>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</si>
  <si>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</si>
  <si>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</si>
  <si>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</si>
  <si>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</si>
  <si>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</si>
  <si>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</si>
  <si>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</si>
  <si>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</si>
  <si>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</si>
  <si>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</si>
  <si>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</si>
  <si>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</si>
  <si>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</si>
  <si>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</si>
  <si>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</si>
  <si>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</si>
  <si>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</si>
  <si>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</si>
  <si>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</si>
  <si>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</si>
  <si>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</si>
  <si>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</si>
  <si>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</si>
  <si>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</si>
  <si>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</si>
  <si>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</si>
  <si>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</si>
  <si>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</si>
  <si>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</si>
  <si>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</si>
  <si>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</si>
  <si>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</si>
  <si>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</si>
  <si>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</si>
  <si>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</si>
  <si>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</si>
  <si>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</si>
  <si>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</si>
  <si>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</si>
  <si>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</si>
  <si>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</si>
  <si>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</si>
  <si>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</si>
  <si>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</si>
  <si>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</si>
  <si>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</si>
  <si>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</si>
  <si>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</si>
  <si>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</si>
  <si>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</si>
  <si>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</si>
  <si>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</si>
  <si>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</si>
  <si>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</si>
  <si>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</si>
  <si>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</si>
  <si>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</si>
  <si>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</si>
  <si>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</si>
  <si>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</si>
  <si>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</si>
  <si>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</si>
  <si>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</si>
  <si>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</si>
  <si>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</si>
  <si>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</si>
  <si>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</si>
  <si>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</si>
  <si>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</si>
  <si>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</si>
  <si>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</si>
  <si>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</si>
  <si>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</si>
  <si>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</si>
  <si>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</si>
  <si>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</si>
  <si>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</si>
  <si>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</si>
  <si>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</si>
  <si>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</si>
  <si>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</si>
  <si>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</si>
  <si>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</si>
  <si>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</si>
  <si>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</si>
  <si>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</si>
  <si>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</si>
  <si>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</si>
  <si>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</si>
  <si>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</si>
  <si>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</si>
  <si>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</si>
  <si>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</si>
  <si>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</si>
  <si>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</si>
  <si>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</si>
  <si>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</si>
  <si>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</si>
  <si>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</si>
  <si>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</si>
  <si>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</si>
  <si>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</si>
  <si>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</si>
  <si>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</si>
  <si>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</si>
  <si>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</si>
  <si>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</si>
  <si>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</si>
  <si>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</si>
  <si>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</si>
  <si>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</si>
  <si>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</si>
  <si>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</si>
  <si>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</si>
  <si>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</si>
  <si>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</si>
  <si>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</si>
  <si>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</si>
  <si>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</si>
  <si>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</si>
  <si>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</si>
  <si>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</si>
  <si>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</si>
  <si>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</si>
  <si>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</si>
  <si>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</si>
  <si>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</si>
  <si>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</si>
  <si>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</si>
  <si>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</si>
  <si>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</si>
  <si>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</si>
  <si>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</si>
  <si>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</si>
  <si>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</si>
  <si>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</si>
  <si>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</si>
  <si>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</si>
  <si>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</si>
  <si>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</si>
  <si>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</si>
  <si>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</si>
  <si>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</si>
  <si>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</si>
  <si>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</si>
  <si>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</si>
  <si>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</si>
  <si>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</si>
  <si>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</si>
  <si>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</si>
  <si>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</si>
  <si>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</si>
  <si>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</si>
  <si>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</si>
  <si>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</si>
  <si>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</si>
  <si>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</si>
  <si>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</si>
  <si>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</si>
  <si>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</si>
  <si>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</si>
  <si>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</si>
  <si>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</si>
  <si>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</si>
  <si>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</si>
  <si>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</si>
  <si>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</si>
  <si>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</si>
  <si>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</si>
  <si>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</si>
  <si>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</si>
  <si>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</si>
  <si>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</si>
  <si>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</si>
  <si>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</si>
  <si>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</si>
  <si>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</si>
  <si>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</si>
  <si>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</si>
  <si>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</si>
  <si>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</si>
  <si>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</si>
  <si>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</si>
  <si>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</si>
  <si>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</si>
  <si>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</si>
  <si>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</si>
  <si>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</si>
  <si>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</si>
  <si>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</si>
  <si>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</si>
  <si>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</si>
  <si>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</si>
  <si>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</si>
  <si>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</si>
  <si>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</si>
  <si>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</si>
  <si>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</si>
  <si>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</si>
  <si>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</si>
  <si>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</si>
  <si>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</si>
  <si>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</si>
  <si>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</si>
  <si>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</si>
  <si>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</si>
  <si>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</si>
  <si>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</si>
  <si>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</si>
  <si>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</si>
  <si>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</si>
  <si>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</si>
  <si>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</si>
  <si>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</si>
  <si>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</si>
  <si>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</si>
  <si>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</si>
  <si>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</si>
  <si>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</si>
  <si>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</si>
  <si>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</si>
  <si>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</si>
  <si>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</si>
  <si>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</si>
  <si>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</si>
  <si>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</si>
  <si>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</si>
  <si>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</si>
  <si>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</si>
  <si>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</si>
  <si>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</si>
  <si>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</si>
  <si>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</si>
  <si>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</si>
  <si>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</si>
  <si>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</si>
  <si>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</si>
  <si>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</si>
  <si>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</si>
  <si>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</si>
  <si>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</si>
  <si>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</si>
  <si>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</si>
  <si>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</si>
  <si>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</si>
  <si>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</si>
  <si>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</si>
  <si>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</si>
  <si>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</si>
  <si>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</si>
  <si>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</si>
  <si>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</si>
  <si>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</si>
  <si>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</si>
  <si>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</si>
  <si>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</si>
  <si>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</si>
  <si>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</si>
  <si>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</si>
  <si>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</si>
  <si>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</si>
  <si>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</si>
  <si>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</si>
  <si>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</si>
  <si>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</si>
  <si>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</si>
  <si>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</si>
  <si>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</si>
  <si>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</si>
  <si>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</si>
  <si>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</si>
  <si>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</si>
  <si>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</si>
  <si>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</si>
  <si>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</si>
  <si>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</si>
  <si>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</si>
  <si>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</si>
  <si>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</si>
  <si>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</si>
  <si>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</si>
  <si>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</si>
  <si>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</si>
  <si>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</si>
  <si>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</si>
  <si>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</si>
  <si>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</si>
  <si>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</si>
  <si>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</si>
  <si>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</si>
  <si>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</si>
  <si>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</si>
  <si>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</si>
  <si>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</si>
  <si>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</si>
  <si>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</si>
  <si>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</si>
  <si>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</si>
  <si>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</si>
  <si>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</si>
  <si>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</si>
  <si>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</si>
  <si>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</si>
  <si>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</si>
  <si>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</si>
  <si>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</si>
  <si>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</si>
  <si>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</si>
  <si>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</si>
  <si>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</si>
  <si>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</si>
  <si>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</si>
  <si>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</si>
  <si>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</si>
  <si>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</si>
  <si>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</si>
  <si>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</si>
  <si>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</si>
  <si>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</si>
  <si>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</si>
  <si>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</si>
  <si>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</si>
  <si>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</si>
  <si>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</si>
  <si>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</si>
  <si>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</si>
  <si>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</si>
  <si>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</si>
  <si>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</si>
  <si>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</si>
  <si>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</si>
  <si>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</si>
  <si>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</si>
  <si>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</si>
  <si>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</si>
  <si>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</si>
  <si>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</si>
  <si>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</si>
  <si>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</si>
  <si>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</si>
  <si>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</si>
  <si>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</si>
  <si>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</si>
  <si>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</si>
  <si>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</si>
  <si>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</si>
  <si>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</si>
  <si>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</si>
  <si>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</si>
  <si>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</si>
  <si>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</si>
  <si>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</si>
  <si>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</si>
  <si>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</si>
  <si>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</si>
  <si>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</si>
  <si>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</si>
  <si>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</si>
  <si>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</si>
  <si>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</si>
  <si>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</si>
  <si>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</si>
  <si>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</si>
  <si>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</si>
  <si>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</si>
  <si>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</si>
  <si>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</si>
  <si>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</si>
  <si>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</si>
  <si>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</si>
  <si>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</si>
  <si>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</si>
  <si>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</si>
  <si>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</si>
  <si>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</si>
  <si>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</si>
  <si>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</si>
  <si>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</si>
  <si>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</si>
  <si>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</si>
  <si>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</si>
  <si>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</si>
  <si>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</si>
  <si>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</si>
  <si>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</si>
  <si>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</si>
  <si>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</si>
  <si>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</si>
  <si>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</si>
  <si>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</si>
  <si>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</si>
  <si>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</si>
  <si>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</si>
  <si>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</si>
  <si>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</si>
  <si>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</si>
  <si>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</si>
  <si>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</si>
  <si>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</si>
  <si>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</si>
  <si>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</si>
  <si>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</si>
  <si>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</si>
  <si>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</si>
  <si>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</si>
  <si>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</si>
  <si>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</si>
  <si>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</si>
  <si>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</si>
  <si>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</si>
  <si>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</si>
  <si>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</si>
  <si>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</si>
  <si>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</si>
  <si>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</si>
  <si>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</si>
  <si>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</si>
  <si>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</si>
  <si>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</si>
  <si>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</si>
  <si>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</si>
  <si>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</si>
  <si>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</si>
  <si>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</si>
  <si>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</si>
  <si>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</si>
  <si>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</si>
  <si>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</si>
  <si>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</si>
  <si>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</si>
  <si>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</si>
  <si>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</si>
  <si>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</si>
  <si>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</si>
  <si>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</si>
  <si>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</si>
  <si>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</si>
  <si>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</si>
  <si>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</si>
  <si>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</si>
  <si>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</si>
  <si>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</si>
  <si>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</si>
  <si>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</si>
  <si>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</si>
  <si>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</si>
  <si>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</si>
  <si>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</si>
  <si>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</si>
  <si>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</si>
  <si>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</si>
  <si>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</si>
  <si>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</si>
  <si>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</si>
  <si>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</si>
  <si>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</si>
  <si>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</si>
  <si>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</si>
  <si>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</si>
  <si>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</si>
  <si>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</si>
  <si>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</si>
  <si>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</si>
  <si>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</si>
  <si>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</si>
  <si>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</si>
  <si>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</si>
  <si>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</si>
  <si>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</si>
  <si>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</si>
  <si>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</si>
  <si>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</si>
  <si>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</si>
  <si>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</si>
  <si>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</si>
  <si>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</si>
  <si>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</si>
  <si>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</si>
  <si>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</si>
  <si>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</si>
  <si>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</si>
  <si>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</si>
  <si>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</si>
  <si>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</si>
  <si>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</si>
  <si>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</si>
  <si>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</si>
  <si>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</si>
  <si>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</si>
  <si>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</si>
  <si>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</si>
  <si>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</si>
  <si>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</si>
  <si>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</si>
  <si>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</si>
  <si>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</si>
  <si>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</si>
  <si>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</si>
  <si>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</si>
  <si>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</si>
  <si>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</si>
  <si>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</si>
  <si>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</si>
  <si>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</si>
  <si>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</si>
  <si>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</si>
  <si>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</si>
  <si>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</si>
  <si>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</si>
  <si>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</si>
  <si>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</si>
  <si>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</si>
  <si>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</si>
  <si>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</si>
  <si>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</si>
  <si>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</si>
  <si>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</si>
  <si>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</si>
  <si>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</si>
  <si>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</si>
  <si>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</si>
  <si>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</si>
  <si>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</si>
  <si>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</si>
  <si>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</si>
  <si>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</si>
  <si>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</si>
  <si>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</si>
  <si>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</si>
  <si>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</si>
  <si>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</si>
  <si>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</si>
  <si>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</si>
  <si>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</si>
  <si>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</si>
  <si>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</si>
  <si>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</si>
  <si>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</si>
  <si>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</si>
  <si>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</si>
  <si>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</si>
  <si>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</si>
  <si>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</si>
  <si>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</si>
  <si>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</si>
  <si>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</si>
  <si>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</si>
  <si>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</si>
  <si>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</si>
  <si>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</si>
  <si>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</si>
  <si>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</si>
  <si>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</si>
  <si>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</si>
  <si>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</si>
  <si>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</si>
  <si>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</si>
  <si>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</si>
  <si>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</si>
  <si>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</si>
  <si>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</si>
  <si>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</si>
  <si>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</si>
  <si>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</si>
  <si>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</si>
  <si>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</si>
  <si>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</si>
  <si>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</si>
  <si>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</si>
  <si>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</si>
  <si>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</si>
  <si>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</si>
  <si>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</si>
  <si>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</si>
  <si>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</si>
  <si>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</si>
  <si>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</si>
  <si>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</si>
  <si>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</si>
  <si>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</si>
  <si>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</si>
  <si>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</si>
  <si>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</si>
  <si>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</si>
  <si>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</si>
  <si>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</si>
  <si>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</si>
  <si>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</si>
  <si>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</si>
  <si>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</si>
  <si>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</si>
  <si>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</si>
  <si>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</si>
  <si>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</si>
  <si>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</si>
  <si>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</si>
  <si>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</si>
  <si>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</si>
  <si>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</si>
  <si>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</si>
  <si>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</si>
  <si>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</si>
  <si>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</si>
  <si>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</si>
  <si>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</si>
  <si>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</si>
  <si>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</si>
  <si>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</si>
  <si>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</si>
  <si>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</si>
  <si>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</si>
  <si>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</si>
  <si>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</si>
  <si>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</si>
  <si>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</si>
  <si>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</si>
  <si>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</si>
  <si>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</si>
  <si>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</si>
  <si>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</si>
  <si>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</si>
  <si>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</si>
  <si>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</si>
  <si>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</si>
  <si>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</si>
  <si>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</si>
  <si>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</si>
  <si>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</si>
  <si>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</si>
  <si>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</si>
  <si>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</si>
  <si>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</si>
  <si>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</si>
  <si>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</si>
  <si>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</si>
  <si>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</si>
  <si>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</si>
  <si>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</si>
  <si>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</si>
  <si>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</si>
  <si>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</si>
  <si>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</si>
  <si>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</si>
  <si>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</si>
  <si>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</si>
  <si>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</si>
  <si>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</si>
  <si>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</si>
  <si>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</si>
  <si>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</si>
  <si>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</si>
  <si>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</si>
  <si>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</si>
  <si>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</si>
  <si>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</si>
  <si>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</si>
  <si>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</si>
  <si>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</si>
  <si>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</si>
  <si>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</si>
  <si>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</si>
  <si>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</si>
  <si>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</si>
  <si>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</si>
  <si>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</si>
  <si>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</si>
  <si>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</si>
  <si>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</si>
  <si>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</si>
  <si>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</si>
  <si>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</si>
  <si>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</si>
  <si>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</si>
  <si>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</si>
  <si>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</si>
  <si>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</si>
  <si>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</si>
  <si>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</si>
  <si>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</si>
  <si>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</si>
  <si>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</si>
  <si>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</si>
  <si>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</si>
  <si>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</si>
  <si>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</si>
  <si>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</si>
  <si>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</si>
  <si>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</si>
  <si>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</si>
  <si>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</si>
  <si>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</si>
  <si>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</si>
  <si>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</si>
  <si>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</si>
  <si>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</si>
  <si>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</si>
  <si>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</si>
  <si>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</si>
  <si>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</si>
  <si>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</si>
  <si>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</si>
  <si>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</si>
  <si>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</si>
  <si>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</si>
  <si>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</si>
  <si>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</si>
  <si>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</si>
  <si>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</si>
  <si>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</si>
  <si>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</si>
  <si>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</si>
  <si>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</si>
  <si>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</si>
  <si>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</si>
  <si>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</si>
  <si>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</si>
  <si>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</si>
  <si>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</si>
  <si>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</si>
  <si>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</si>
  <si>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</si>
  <si>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</si>
  <si>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</si>
  <si>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</si>
  <si>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</si>
  <si>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</si>
  <si>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</si>
  <si>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</si>
  <si>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</si>
  <si>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</si>
  <si>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</si>
  <si>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</si>
  <si>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</si>
  <si>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</si>
  <si>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</si>
  <si>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</si>
  <si>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</si>
  <si>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</si>
  <si>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</si>
  <si>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</si>
  <si>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</si>
  <si>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</si>
  <si>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</si>
  <si>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</si>
  <si>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</si>
  <si>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</si>
  <si>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</si>
  <si>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</si>
  <si>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</si>
  <si>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</si>
  <si>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</si>
  <si>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</si>
  <si>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</si>
  <si>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</si>
  <si>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</si>
  <si>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</si>
  <si>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</si>
  <si>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</si>
  <si>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</si>
  <si>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</si>
  <si>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</si>
  <si>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</si>
  <si>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</si>
  <si>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</si>
  <si>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</si>
  <si>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</si>
  <si>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</si>
  <si>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</si>
  <si>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</si>
  <si>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</si>
  <si>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</si>
  <si>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</si>
  <si>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</si>
  <si>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</si>
  <si>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</si>
  <si>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</si>
  <si>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</si>
  <si>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</si>
  <si>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</si>
  <si>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</si>
  <si>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</si>
  <si>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</si>
  <si>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</si>
  <si>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</si>
  <si>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</si>
  <si>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</si>
  <si>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</si>
  <si>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</si>
  <si>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</si>
  <si>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</si>
  <si>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</si>
  <si>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</si>
  <si>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</si>
  <si>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</si>
  <si>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</si>
  <si>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</si>
  <si>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</si>
  <si>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</si>
  <si>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</si>
  <si>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</si>
  <si>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</si>
  <si>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</si>
  <si>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</si>
  <si>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</si>
  <si>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</si>
  <si>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</si>
  <si>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</si>
  <si>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</si>
  <si>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</si>
  <si>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</si>
  <si>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</si>
  <si>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</si>
  <si>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</si>
  <si>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</si>
  <si>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</si>
  <si>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</si>
  <si>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</si>
  <si>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</si>
  <si>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</si>
  <si>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</si>
  <si>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</si>
  <si>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</si>
  <si>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</si>
  <si>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</si>
  <si>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</si>
  <si>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</si>
  <si>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</si>
  <si>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</si>
  <si>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</si>
  <si>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</si>
  <si>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</si>
  <si>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</si>
  <si>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</si>
  <si>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</si>
  <si>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</si>
  <si>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</si>
  <si>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</si>
  <si>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</si>
  <si>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</si>
  <si>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</si>
  <si>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</si>
  <si>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</si>
  <si>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</si>
  <si>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</si>
  <si>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</si>
  <si>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</si>
  <si>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</si>
  <si>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</si>
  <si>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</si>
  <si>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</si>
  <si>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</si>
  <si>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</si>
  <si>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</si>
  <si>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</si>
  <si>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</si>
  <si>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</si>
  <si>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</si>
  <si>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</si>
  <si>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</si>
  <si>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</si>
  <si>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</si>
  <si>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</si>
  <si>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</si>
  <si>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</si>
  <si>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</si>
  <si>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</si>
  <si>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</si>
  <si>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</si>
  <si>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</si>
  <si>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</si>
  <si>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</si>
  <si>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</si>
  <si>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</si>
  <si>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</si>
  <si>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</si>
  <si>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</si>
  <si>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</si>
  <si>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</si>
  <si>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</si>
  <si>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</si>
  <si>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</si>
  <si>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</si>
  <si>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</si>
  <si>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</si>
  <si>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</si>
  <si>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</si>
  <si>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</si>
  <si>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</si>
  <si>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</si>
  <si>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</si>
  <si>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</si>
  <si>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</si>
  <si>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</si>
  <si>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</si>
  <si>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</si>
  <si>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</si>
  <si>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</si>
  <si>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</si>
  <si>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</si>
  <si>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</si>
  <si>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</si>
  <si>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</si>
  <si>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</si>
  <si>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</si>
  <si>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</si>
  <si>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</si>
  <si>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</si>
  <si>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</si>
  <si>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</si>
  <si>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</si>
  <si>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</si>
  <si>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</si>
  <si>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</si>
  <si>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</si>
  <si>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</si>
  <si>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</si>
  <si>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</si>
  <si>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</si>
  <si>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</si>
  <si>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</si>
  <si>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</si>
  <si>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</si>
  <si>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</si>
  <si>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</si>
  <si>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</si>
  <si>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</si>
  <si>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</si>
  <si>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</si>
  <si>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</si>
  <si>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</si>
  <si>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</si>
  <si>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</si>
  <si>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</si>
  <si>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</si>
  <si>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</si>
  <si>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</si>
  <si>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</si>
  <si>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</si>
  <si>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</si>
  <si>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</si>
  <si>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</si>
  <si>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</si>
  <si>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</si>
  <si>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</si>
  <si>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</si>
  <si>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</si>
  <si>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</si>
  <si>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</si>
  <si>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</si>
  <si>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</si>
  <si>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</si>
  <si>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</si>
  <si>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</si>
  <si>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</si>
  <si>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</si>
  <si>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</si>
  <si>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</si>
  <si>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</si>
  <si>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</si>
  <si>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</si>
  <si>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</si>
  <si>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</si>
  <si>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</si>
  <si>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</si>
  <si>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</si>
  <si>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</si>
  <si>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</si>
  <si>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</si>
  <si>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</si>
  <si>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</si>
  <si>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</si>
  <si>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</si>
  <si>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</si>
  <si>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</si>
  <si>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</si>
  <si>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</si>
  <si>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</si>
  <si>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</si>
  <si>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</si>
  <si>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</si>
  <si>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</si>
  <si>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</si>
  <si>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</si>
  <si>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</si>
  <si>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</si>
  <si>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</si>
  <si>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</si>
  <si>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</si>
  <si>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</si>
  <si>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</si>
  <si>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</si>
  <si>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</si>
  <si>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</si>
  <si>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</si>
  <si>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</si>
  <si>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</si>
  <si>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</si>
  <si>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</si>
  <si>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</si>
  <si>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</si>
  <si>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</si>
  <si>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</si>
  <si>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</si>
  <si>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</si>
  <si>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</si>
  <si>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</si>
  <si>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</si>
  <si>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</si>
  <si>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</si>
  <si>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</si>
  <si>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</si>
  <si>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</si>
  <si>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</si>
  <si>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</si>
  <si>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</si>
  <si>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</si>
  <si>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</si>
  <si>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</si>
  <si>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</si>
  <si>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</si>
  <si>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</si>
  <si>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</si>
  <si>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</si>
  <si>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</si>
  <si>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</si>
  <si>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</si>
  <si>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</si>
  <si>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</si>
  <si>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</si>
  <si>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</si>
  <si>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</si>
  <si>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</si>
  <si>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</si>
  <si>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</si>
  <si>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</si>
  <si>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</si>
  <si>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</si>
  <si>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</si>
  <si>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</si>
  <si>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</si>
  <si>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</si>
  <si>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</si>
  <si>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</si>
  <si>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</si>
  <si>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</si>
  <si>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</si>
  <si>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</si>
  <si>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</si>
  <si>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</si>
  <si>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</si>
  <si>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</si>
  <si>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</si>
  <si>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</si>
  <si>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</si>
  <si>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</si>
  <si>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</si>
  <si>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</si>
  <si>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</si>
  <si>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</si>
  <si>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</si>
  <si>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</si>
  <si>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</si>
  <si>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</si>
  <si>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</si>
  <si>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</si>
  <si>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</si>
  <si>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</si>
  <si>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</si>
  <si>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</si>
  <si>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</si>
  <si>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</si>
  <si>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</si>
  <si>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</si>
  <si>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</si>
  <si>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</si>
  <si>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</si>
  <si>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</si>
  <si>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</si>
  <si>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</si>
  <si>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</si>
  <si>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</si>
  <si>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</si>
  <si>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</si>
  <si>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</si>
  <si>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</si>
  <si>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</si>
  <si>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</si>
  <si>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</si>
  <si>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</si>
  <si>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</si>
  <si>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</si>
  <si>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</si>
  <si>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</si>
  <si>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</si>
  <si>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</si>
  <si>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</si>
  <si>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</si>
  <si>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</si>
  <si>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</si>
  <si>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</si>
  <si>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</si>
  <si>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</si>
  <si>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</si>
  <si>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</si>
  <si>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</si>
  <si>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</si>
  <si>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</si>
  <si>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</si>
  <si>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</si>
  <si>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</si>
  <si>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</si>
  <si>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</si>
  <si>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</si>
  <si>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</si>
  <si>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</si>
  <si>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</si>
  <si>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</si>
  <si>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</si>
  <si>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</si>
  <si>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</si>
  <si>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</si>
  <si>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</si>
  <si>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</si>
  <si>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</si>
  <si>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</si>
  <si>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</si>
  <si>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</si>
  <si>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</si>
  <si>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</si>
  <si>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</si>
  <si>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</si>
  <si>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</si>
  <si>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</si>
  <si>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</si>
  <si>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</si>
  <si>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</si>
  <si>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</si>
  <si>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</si>
  <si>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</si>
  <si>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</si>
  <si>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</si>
  <si>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</si>
  <si>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</si>
  <si>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</si>
  <si>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</si>
  <si>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</si>
  <si>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</si>
  <si>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</si>
  <si>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</si>
  <si>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</si>
  <si>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</si>
  <si>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</si>
  <si>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</si>
  <si>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</si>
  <si>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</si>
  <si>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</si>
  <si>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</si>
  <si>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</si>
  <si>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</si>
  <si>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</si>
  <si>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</si>
  <si>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</si>
  <si>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</si>
  <si>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</si>
  <si>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</si>
  <si>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</si>
  <si>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</si>
  <si>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</si>
  <si>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</si>
  <si>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</si>
  <si>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</si>
  <si>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</si>
  <si>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</si>
  <si>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</si>
  <si>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</si>
  <si>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</si>
  <si>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</si>
  <si>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</si>
  <si>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</si>
  <si>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</si>
  <si>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</si>
  <si>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</si>
  <si>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</si>
  <si>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</si>
  <si>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</si>
  <si>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</si>
  <si>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</si>
  <si>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</si>
  <si>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</si>
  <si>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</si>
  <si>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</si>
  <si>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</si>
  <si>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</si>
  <si>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</si>
  <si>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</si>
  <si>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</si>
  <si>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</si>
  <si>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</si>
  <si>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</si>
  <si>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</si>
  <si>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</si>
  <si>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</si>
  <si>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</si>
  <si>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</si>
  <si>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</si>
  <si>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</si>
  <si>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</si>
  <si>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</si>
  <si>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</si>
  <si>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</si>
  <si>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</si>
  <si>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</si>
  <si>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</si>
  <si>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</si>
  <si>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</si>
  <si>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</si>
  <si>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</si>
  <si>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</si>
  <si>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</si>
  <si>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</si>
  <si>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</si>
  <si>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</si>
  <si>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</si>
  <si>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</si>
  <si>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</si>
  <si>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</si>
  <si>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</si>
  <si>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</si>
  <si>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</si>
  <si>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</si>
  <si>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</si>
  <si>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</si>
  <si>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</si>
  <si>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</si>
  <si>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</si>
  <si>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</si>
  <si>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</si>
  <si>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</si>
  <si>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</si>
  <si>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</si>
  <si>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</si>
  <si>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</si>
  <si>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</si>
  <si>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</si>
  <si>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</si>
  <si>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</si>
  <si>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</si>
  <si>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</si>
  <si>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</si>
  <si>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</si>
  <si>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</si>
  <si>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</si>
  <si>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</si>
  <si>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</si>
  <si>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</si>
  <si>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</si>
  <si>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</si>
  <si>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</si>
  <si>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</si>
  <si>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</si>
  <si>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</si>
  <si>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</si>
  <si>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</si>
  <si>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</si>
  <si>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</si>
  <si>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</si>
  <si>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</si>
  <si>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</si>
  <si>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</si>
  <si>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</si>
  <si>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</si>
  <si>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</si>
  <si>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</si>
  <si>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</si>
  <si>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</si>
  <si>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</si>
  <si>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</si>
  <si>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</si>
  <si>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</si>
  <si>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</si>
  <si>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</si>
  <si>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</si>
  <si>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</si>
  <si>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</si>
  <si>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</si>
  <si>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</si>
  <si>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</si>
  <si>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</si>
  <si>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</si>
  <si>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</si>
  <si>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</si>
  <si>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</si>
  <si>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</si>
  <si>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</si>
  <si>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</si>
  <si>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</si>
  <si>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</si>
  <si>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</si>
  <si>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</si>
  <si>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</si>
  <si>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</si>
  <si>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</si>
  <si>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</si>
  <si>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</si>
  <si>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</si>
  <si>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</si>
  <si>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</si>
  <si>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</si>
  <si>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</si>
  <si>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</si>
  <si>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</si>
  <si>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</si>
  <si>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</si>
  <si>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</si>
  <si>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</si>
  <si>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</si>
  <si>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</si>
  <si>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</si>
  <si>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</si>
  <si>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</si>
  <si>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</si>
  <si>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</si>
  <si>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</si>
  <si>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</si>
  <si>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</si>
  <si>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</si>
  <si>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</si>
  <si>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</si>
  <si>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</si>
  <si>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</si>
  <si>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</si>
  <si>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</si>
  <si>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</si>
  <si>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</si>
  <si>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</si>
  <si>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</si>
  <si>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</si>
  <si>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</si>
  <si>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</si>
  <si>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</si>
  <si>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</si>
  <si>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</si>
  <si>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</si>
  <si>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</si>
  <si>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</si>
  <si>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</si>
  <si>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</si>
  <si>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</si>
  <si>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</si>
  <si>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</si>
  <si>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</si>
  <si>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</si>
  <si>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</si>
  <si>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</si>
  <si>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</si>
  <si>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</si>
  <si>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</si>
  <si>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</si>
  <si>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</si>
  <si>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</si>
  <si>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</si>
  <si>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</si>
  <si>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</si>
  <si>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</si>
  <si>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</si>
  <si>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</si>
  <si>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</si>
  <si>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</si>
  <si>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</si>
  <si>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</si>
  <si>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</si>
  <si>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</si>
  <si>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</si>
  <si>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</si>
  <si>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</si>
  <si>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</si>
  <si>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</si>
  <si>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</si>
  <si>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</si>
  <si>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</si>
  <si>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</si>
  <si>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</si>
  <si>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</si>
  <si>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</si>
  <si>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</si>
  <si>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</si>
  <si>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</si>
  <si>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</si>
  <si>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</si>
  <si>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</si>
  <si>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</si>
  <si>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</si>
  <si>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</si>
  <si>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</si>
  <si>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</si>
  <si>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</si>
  <si>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</si>
  <si>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</si>
  <si>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</si>
  <si>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</si>
  <si>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</si>
  <si>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</si>
  <si>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</si>
  <si>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</si>
  <si>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</si>
  <si>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</si>
  <si>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</si>
  <si>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</si>
  <si>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</si>
  <si>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</si>
  <si>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</si>
  <si>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</si>
  <si>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</si>
  <si>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</si>
  <si>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</si>
  <si>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</si>
  <si>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</si>
  <si>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</si>
  <si>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</si>
  <si>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</si>
  <si>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</si>
  <si>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</si>
  <si>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</si>
  <si>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</si>
  <si>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</si>
  <si>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</si>
  <si>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</si>
  <si>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</si>
  <si>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</si>
  <si>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</si>
  <si>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</si>
  <si>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</si>
  <si>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</si>
  <si>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</si>
  <si>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</si>
  <si>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</si>
  <si>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</si>
  <si>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</si>
  <si>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</si>
  <si>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</si>
  <si>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</si>
  <si>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</si>
  <si>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</si>
  <si>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</si>
  <si>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</si>
  <si>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</si>
  <si>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</si>
  <si>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</si>
  <si>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</si>
  <si>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</si>
  <si>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</si>
  <si>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</si>
  <si>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</si>
  <si>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</si>
  <si>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</si>
  <si>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</si>
  <si>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</si>
  <si>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</si>
  <si>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</si>
  <si>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</si>
  <si>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</si>
  <si>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</si>
  <si>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</si>
  <si>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</si>
  <si>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</si>
  <si>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</si>
  <si>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</si>
  <si>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</si>
  <si>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</si>
  <si>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</si>
  <si>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</si>
  <si>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</si>
  <si>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</si>
  <si>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</si>
  <si>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</si>
  <si>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</si>
  <si>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</si>
  <si>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</si>
  <si>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</si>
  <si>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</si>
  <si>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</si>
  <si>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</si>
  <si>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</si>
  <si>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</si>
  <si>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</si>
  <si>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</si>
  <si>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</si>
  <si>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</si>
  <si>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</si>
  <si>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</si>
  <si>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</si>
  <si>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</si>
  <si>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</si>
  <si>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</si>
  <si>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</si>
  <si>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</si>
  <si>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</si>
  <si>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</si>
  <si>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</si>
  <si>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</si>
  <si>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</si>
  <si>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</si>
  <si>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</si>
  <si>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</si>
  <si>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</si>
  <si>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</si>
  <si>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</si>
  <si>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</si>
  <si>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</si>
  <si>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</si>
  <si>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</si>
  <si>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</si>
  <si>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</si>
  <si>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</si>
  <si>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</si>
  <si>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</si>
  <si>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</si>
  <si>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</si>
  <si>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</si>
  <si>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</si>
  <si>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</si>
  <si>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</si>
  <si>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</si>
  <si>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</si>
  <si>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</si>
  <si>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</si>
  <si>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</si>
  <si>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</si>
  <si>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</si>
  <si>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</si>
  <si>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</si>
  <si>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</si>
  <si>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</si>
  <si>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</si>
  <si>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</si>
  <si>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</si>
  <si>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</si>
  <si>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</si>
  <si>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</si>
  <si>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</si>
  <si>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</si>
  <si>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</si>
  <si>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</si>
  <si>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</si>
  <si>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</si>
  <si>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</si>
  <si>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</si>
  <si>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</si>
  <si>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</si>
  <si>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</si>
  <si>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</si>
  <si>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</si>
  <si>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</si>
  <si>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</si>
  <si>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</si>
  <si>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</si>
  <si>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</si>
  <si>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</si>
  <si>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</si>
  <si>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</si>
  <si>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</si>
  <si>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</si>
  <si>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</si>
  <si>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</si>
  <si>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</si>
  <si>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</si>
  <si>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</si>
  <si>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</si>
  <si>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</si>
  <si>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</si>
  <si>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</si>
  <si>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</si>
  <si>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</si>
  <si>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</si>
  <si>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</si>
  <si>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</si>
  <si>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</si>
  <si>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</si>
  <si>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</si>
  <si>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</si>
  <si>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</si>
  <si>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</si>
  <si>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</si>
  <si>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</si>
  <si>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</si>
  <si>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</si>
  <si>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</si>
  <si>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</si>
  <si>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</si>
  <si>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</si>
  <si>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</si>
  <si>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</si>
  <si>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</si>
  <si>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</si>
  <si>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</si>
  <si>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</si>
  <si>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</si>
  <si>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</si>
  <si>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</si>
  <si>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</si>
  <si>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</si>
  <si>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</si>
  <si>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</si>
  <si>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</si>
  <si>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</si>
  <si>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</si>
  <si>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</si>
  <si>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</si>
  <si>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</si>
  <si>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</si>
  <si>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</si>
  <si>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</si>
  <si>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</si>
  <si>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</si>
  <si>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</si>
  <si>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</si>
  <si>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</si>
  <si>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</si>
  <si>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</si>
  <si>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</si>
  <si>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</si>
  <si>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</si>
  <si>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</si>
  <si>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</si>
  <si>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</si>
  <si>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</si>
  <si>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</si>
  <si>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</si>
  <si>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</si>
  <si>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</si>
  <si>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</si>
  <si>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</si>
  <si>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</si>
  <si>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</si>
  <si>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</si>
  <si>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</si>
  <si>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</si>
  <si>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</si>
  <si>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</si>
  <si>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</si>
  <si>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</si>
  <si>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</si>
  <si>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</si>
  <si>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</si>
  <si>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</si>
  <si>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</si>
  <si>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</si>
  <si>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</si>
  <si>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</si>
  <si>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</si>
  <si>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</si>
  <si>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</si>
  <si>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</si>
  <si>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</si>
  <si>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</si>
  <si>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</si>
  <si>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</si>
  <si>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</si>
  <si>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</si>
  <si>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</si>
  <si>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</si>
  <si>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</si>
  <si>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</si>
  <si>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</si>
  <si>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</si>
  <si>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</si>
  <si>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</si>
  <si>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</si>
  <si>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</si>
  <si>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</si>
  <si>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</si>
  <si>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</si>
  <si>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</si>
  <si>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</si>
  <si>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</si>
  <si>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</si>
  <si>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</si>
  <si>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</si>
  <si>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</si>
  <si>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</si>
  <si>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</si>
  <si>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</si>
  <si>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</si>
  <si>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</si>
  <si>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</si>
  <si>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</si>
  <si>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</si>
  <si>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</si>
  <si>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</si>
  <si>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</si>
  <si>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</si>
  <si>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</si>
  <si>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</si>
  <si>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</si>
  <si>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</si>
  <si>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</si>
  <si>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</si>
  <si>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</si>
  <si>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</si>
  <si>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</si>
  <si>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</si>
  <si>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</si>
  <si>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</si>
  <si>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</si>
  <si>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</si>
  <si>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</si>
  <si>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</si>
  <si>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</si>
  <si>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</si>
  <si>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</si>
  <si>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</si>
  <si>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</si>
  <si>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</si>
  <si>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</si>
  <si>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</si>
  <si>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</si>
  <si>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</si>
  <si>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</si>
  <si>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</si>
  <si>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</si>
  <si>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</si>
  <si>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</si>
  <si>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</si>
  <si>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</si>
  <si>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</si>
  <si>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</si>
  <si>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</si>
  <si>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</si>
  <si>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</si>
  <si>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</si>
  <si>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</si>
  <si>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</si>
  <si>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</si>
  <si>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</si>
  <si>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</si>
  <si>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</si>
  <si>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</si>
  <si>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</si>
  <si>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</si>
  <si>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</si>
  <si>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</si>
  <si>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</si>
  <si>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</si>
  <si>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</si>
  <si>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</si>
  <si>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</si>
  <si>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</si>
  <si>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</si>
  <si>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</si>
  <si>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</si>
  <si>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</si>
  <si>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</si>
  <si>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</si>
  <si>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</si>
  <si>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</si>
  <si>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</si>
  <si>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</si>
  <si>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</si>
  <si>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</si>
  <si>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</si>
  <si>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</si>
  <si>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</si>
  <si>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</si>
  <si>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</si>
  <si>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</si>
  <si>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</si>
  <si>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</si>
  <si>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</si>
  <si>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</si>
  <si>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</si>
  <si>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</si>
  <si>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</si>
  <si>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</si>
  <si>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</si>
  <si>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</si>
  <si>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</si>
  <si>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</si>
  <si>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</si>
  <si>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</si>
  <si>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</si>
  <si>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</si>
  <si>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</si>
  <si>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</si>
  <si>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</si>
  <si>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</si>
  <si>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</si>
  <si>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</si>
  <si>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</si>
  <si>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</si>
  <si>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</si>
  <si>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</si>
  <si>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</si>
  <si>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</si>
  <si>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</si>
  <si>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</si>
  <si>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</si>
  <si>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</si>
  <si>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</si>
  <si>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</si>
  <si>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</si>
  <si>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</si>
  <si>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</si>
  <si>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</si>
  <si>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</si>
  <si>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</si>
  <si>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</si>
  <si>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</si>
  <si>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</si>
  <si>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</si>
  <si>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</si>
  <si>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</si>
  <si>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</si>
  <si>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</si>
  <si>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</si>
  <si>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</si>
  <si>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</si>
  <si>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</si>
  <si>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</si>
  <si>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</si>
  <si>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</si>
  <si>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</si>
  <si>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</si>
  <si>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</si>
  <si>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</si>
  <si>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</si>
  <si>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</si>
  <si>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</si>
  <si>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</si>
  <si>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</si>
  <si>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</si>
  <si>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</si>
  <si>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</si>
  <si>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</si>
  <si>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</si>
  <si>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</si>
  <si>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</si>
  <si>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</si>
  <si>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</si>
  <si>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</si>
  <si>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</si>
  <si>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</si>
  <si>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</si>
  <si>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</si>
  <si>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</si>
  <si>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</si>
  <si>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</si>
  <si>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</si>
  <si>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</si>
  <si>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</si>
  <si>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</si>
  <si>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</si>
  <si>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</si>
  <si>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</si>
  <si>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</si>
  <si>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</si>
  <si>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</si>
  <si>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</si>
  <si>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</si>
  <si>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</si>
  <si>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</si>
  <si>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</si>
  <si>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</si>
  <si>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</si>
  <si>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</si>
  <si>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</si>
  <si>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</si>
  <si>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</si>
  <si>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</si>
  <si>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</si>
  <si>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</si>
  <si>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</si>
  <si>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</si>
  <si>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</si>
  <si>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</si>
  <si>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</si>
  <si>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</si>
  <si>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</si>
  <si>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</si>
  <si>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</si>
  <si>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</si>
  <si>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</si>
  <si>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</si>
  <si>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</si>
  <si>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</si>
  <si>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</si>
  <si>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</si>
  <si>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</si>
  <si>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</si>
  <si>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</si>
  <si>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</si>
  <si>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</si>
  <si>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</si>
  <si>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</si>
  <si>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</si>
  <si>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</si>
  <si>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</si>
  <si>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</si>
  <si>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</si>
  <si>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</si>
  <si>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</si>
  <si>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</si>
  <si>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</si>
  <si>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</si>
  <si>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</si>
  <si>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</si>
  <si>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</si>
  <si>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</si>
  <si>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</si>
  <si>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</si>
  <si>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</si>
  <si>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</si>
  <si>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</si>
  <si>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</si>
  <si>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</si>
  <si>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</si>
  <si>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</si>
  <si>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</si>
  <si>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</si>
  <si>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</si>
  <si>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</si>
  <si>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</si>
  <si>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</si>
  <si>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</si>
  <si>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</si>
  <si>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</si>
  <si>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</si>
  <si>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</si>
  <si>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</si>
  <si>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</si>
  <si>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</si>
  <si>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</si>
  <si>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</si>
  <si>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</si>
  <si>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</si>
  <si>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</si>
  <si>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</si>
  <si>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</si>
  <si>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</si>
  <si>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</si>
  <si>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</si>
  <si>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</si>
  <si>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</si>
  <si>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</si>
  <si>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</si>
  <si>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</si>
  <si>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</si>
  <si>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</si>
  <si>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</si>
  <si>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</si>
  <si>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</si>
  <si>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</si>
  <si>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</si>
  <si>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</si>
  <si>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</si>
  <si>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</si>
  <si>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</si>
  <si>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</si>
  <si>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</si>
  <si>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</si>
  <si>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</si>
  <si>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</si>
  <si>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</si>
  <si>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</si>
  <si>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</si>
  <si>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</si>
  <si>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</si>
  <si>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</si>
  <si>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</si>
  <si>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</si>
  <si>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</si>
  <si>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</si>
  <si>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</si>
  <si>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</si>
  <si>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</si>
  <si>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</si>
  <si>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</si>
  <si>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</si>
  <si>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</si>
  <si>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</si>
  <si>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</si>
  <si>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</si>
  <si>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</si>
  <si>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</si>
  <si>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</si>
  <si>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</si>
  <si>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</si>
  <si>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</si>
  <si>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</si>
  <si>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</si>
  <si>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</si>
  <si>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</si>
  <si>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</si>
  <si>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</si>
  <si>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</si>
  <si>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</si>
  <si>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</si>
  <si>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</si>
  <si>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</si>
  <si>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</si>
  <si>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</si>
  <si>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</si>
  <si>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</si>
  <si>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</si>
  <si>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</si>
  <si>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</si>
  <si>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</si>
  <si>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</si>
  <si>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</si>
  <si>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</si>
  <si>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</si>
  <si>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</si>
  <si>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</si>
  <si>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</si>
  <si>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</si>
  <si>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</si>
  <si>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</si>
  <si>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</si>
  <si>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</si>
  <si>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</si>
  <si>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</si>
  <si>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</si>
  <si>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</si>
  <si>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</si>
  <si>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</si>
  <si>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</si>
  <si>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</si>
  <si>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</si>
  <si>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</si>
  <si>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</si>
  <si>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</si>
  <si>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</si>
  <si>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</si>
  <si>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</si>
  <si>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</si>
  <si>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</si>
  <si>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</si>
  <si>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</si>
  <si>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</si>
  <si>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</si>
  <si>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</si>
  <si>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</si>
  <si>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</si>
  <si>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</si>
  <si>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</si>
  <si>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</si>
  <si>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</si>
  <si>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</si>
  <si>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</si>
  <si>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</si>
  <si>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</si>
  <si>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</si>
  <si>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</si>
  <si>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</si>
  <si>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</si>
  <si>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</si>
  <si>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</si>
  <si>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</si>
  <si>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</si>
  <si>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</si>
  <si>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</si>
  <si>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</si>
  <si>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</si>
  <si>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</si>
  <si>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</si>
  <si>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</si>
  <si>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</si>
  <si>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</si>
  <si>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</si>
  <si>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</si>
  <si>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</si>
  <si>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</si>
  <si>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</si>
  <si>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</si>
  <si>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</si>
  <si>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</si>
  <si>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</si>
  <si>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</si>
  <si>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</si>
  <si>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</si>
  <si>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</si>
  <si>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</si>
  <si>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</si>
  <si>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</si>
  <si>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</si>
  <si>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</si>
  <si>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</si>
  <si>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</si>
  <si>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</si>
  <si>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</si>
  <si>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</si>
  <si>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</si>
  <si>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</si>
  <si>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</si>
  <si>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</si>
  <si>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</si>
  <si>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</si>
  <si>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</si>
  <si>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</si>
  <si>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</si>
  <si>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</si>
  <si>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</si>
  <si>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</si>
  <si>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</si>
  <si>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</si>
  <si>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</si>
  <si>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</si>
  <si>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</si>
  <si>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</si>
  <si>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</si>
  <si>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</si>
  <si>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</si>
  <si>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</si>
  <si>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</si>
  <si>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</si>
  <si>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</si>
  <si>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</si>
  <si>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</si>
  <si>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</si>
  <si>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</si>
  <si>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</si>
  <si>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</si>
  <si>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</si>
  <si>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</si>
  <si>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</si>
  <si>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</si>
  <si>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</si>
  <si>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</si>
  <si>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</si>
  <si>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</si>
  <si>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</si>
  <si>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</si>
  <si>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</si>
  <si>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</si>
  <si>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</si>
  <si>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</si>
  <si>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</si>
  <si>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</si>
  <si>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</si>
  <si>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</si>
  <si>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</si>
  <si>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</si>
  <si>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</si>
  <si>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</si>
  <si>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</si>
  <si>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</si>
  <si>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</si>
  <si>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</si>
  <si>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</si>
  <si>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</si>
  <si>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</si>
  <si>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</si>
  <si>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</si>
  <si>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</si>
  <si>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</si>
  <si>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</si>
  <si>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</si>
  <si>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</si>
  <si>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</si>
  <si>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</si>
  <si>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</si>
  <si>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</si>
  <si>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</si>
  <si>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</si>
  <si>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</si>
  <si>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</si>
  <si>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</si>
  <si>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</si>
  <si>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</si>
  <si>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</si>
  <si>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</si>
  <si>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</si>
  <si>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</si>
  <si>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</si>
  <si>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</si>
  <si>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</si>
  <si>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</si>
  <si>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</si>
  <si>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</si>
  <si>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</si>
  <si>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</si>
  <si>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</si>
  <si>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</si>
  <si>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</si>
  <si>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</si>
  <si>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</si>
  <si>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</si>
  <si>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</si>
  <si>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</si>
  <si>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</si>
  <si>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</si>
  <si>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</si>
  <si>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</si>
  <si>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</si>
  <si>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</si>
  <si>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</si>
  <si>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</si>
  <si>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</si>
  <si>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</si>
  <si>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</si>
  <si>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</si>
  <si>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</si>
  <si>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</si>
  <si>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</si>
  <si>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</si>
  <si>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</si>
  <si>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</si>
  <si>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</si>
  <si>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</si>
  <si>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</si>
  <si>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</si>
  <si>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</si>
  <si>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</si>
  <si>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</si>
  <si>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</si>
  <si>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</si>
  <si>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</si>
  <si>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</si>
  <si>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</si>
  <si>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</si>
  <si>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</si>
  <si>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</si>
  <si>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</si>
  <si>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</si>
  <si>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</si>
  <si>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</si>
  <si>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</si>
  <si>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</si>
  <si>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</si>
  <si>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</si>
  <si>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</si>
  <si>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</si>
  <si>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</si>
  <si>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</si>
  <si>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</si>
  <si>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</si>
  <si>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</si>
  <si>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</si>
  <si>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</si>
  <si>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</si>
  <si>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</si>
  <si>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</si>
  <si>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</si>
  <si>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</si>
  <si>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</si>
  <si>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</si>
  <si>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</si>
  <si>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</si>
  <si>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</si>
  <si>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</si>
  <si>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</si>
  <si>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</si>
  <si>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</si>
  <si>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</si>
  <si>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</si>
  <si>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</si>
  <si>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</si>
  <si>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</si>
  <si>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</si>
  <si>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</si>
  <si>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</si>
  <si>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</si>
  <si>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</si>
  <si>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</si>
  <si>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</si>
  <si>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</si>
  <si>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</si>
  <si>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</si>
  <si>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</si>
  <si>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</si>
  <si>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</si>
  <si>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</si>
  <si>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</si>
  <si>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</si>
  <si>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</si>
  <si>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</si>
  <si>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</si>
  <si>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</si>
  <si>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</si>
  <si>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</si>
  <si>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</si>
  <si>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</si>
  <si>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</si>
  <si>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</si>
  <si>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</si>
  <si>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</si>
  <si>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</si>
  <si>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</si>
  <si>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</si>
  <si>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</si>
  <si>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</si>
  <si>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</si>
  <si>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</si>
  <si>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</si>
  <si>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</si>
  <si>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</si>
  <si>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</si>
  <si>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</si>
  <si>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</si>
  <si>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</si>
  <si>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</si>
  <si>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</si>
  <si>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</si>
  <si>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</si>
  <si>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</si>
  <si>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</si>
  <si>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</si>
  <si>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</si>
  <si>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</si>
  <si>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</si>
  <si>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</si>
  <si>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</si>
  <si>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</si>
  <si>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</si>
  <si>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</si>
  <si>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</si>
  <si>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</si>
  <si>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</si>
  <si>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</si>
  <si>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</si>
  <si>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</si>
  <si>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</si>
  <si>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</si>
  <si>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</si>
  <si>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</si>
  <si>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</si>
  <si>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</si>
  <si>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</si>
  <si>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</si>
  <si>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</si>
  <si>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</si>
  <si>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</si>
  <si>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</si>
  <si>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</si>
  <si>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</si>
  <si>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</si>
  <si>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</si>
  <si>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</si>
  <si>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</si>
  <si>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</si>
  <si>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</si>
  <si>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</si>
  <si>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</si>
  <si>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</si>
  <si>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</si>
  <si>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</si>
  <si>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</si>
  <si>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</si>
  <si>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</si>
  <si>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</si>
  <si>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</si>
  <si>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</si>
  <si>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</si>
  <si>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</si>
  <si>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</si>
  <si>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</si>
  <si>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</si>
  <si>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</si>
  <si>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</si>
  <si>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</si>
  <si>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</si>
  <si>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</si>
  <si>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</si>
  <si>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</si>
  <si>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</si>
  <si>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</si>
  <si>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</si>
  <si>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</si>
  <si>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</si>
  <si>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</si>
  <si>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</si>
  <si>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</si>
  <si>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</si>
  <si>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</si>
  <si>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</si>
  <si>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</si>
  <si>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</si>
  <si>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</si>
  <si>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</si>
  <si>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</si>
  <si>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</si>
  <si>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</si>
  <si>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</si>
  <si>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</si>
  <si>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</si>
  <si>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</si>
  <si>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</si>
  <si>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</si>
  <si>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</si>
  <si>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</si>
  <si>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</si>
  <si>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</si>
  <si>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</si>
  <si>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</si>
  <si>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</si>
  <si>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</si>
  <si>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</si>
  <si>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</si>
  <si>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</si>
  <si>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</si>
  <si>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</si>
  <si>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</si>
  <si>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</si>
  <si>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</si>
  <si>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</si>
  <si>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</si>
  <si>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</si>
  <si>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</si>
  <si>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</si>
  <si>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</si>
  <si>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</si>
  <si>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</si>
  <si>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</si>
  <si>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</si>
  <si>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</si>
  <si>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</si>
  <si>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</si>
  <si>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</si>
  <si>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</si>
  <si>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</si>
  <si>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</si>
  <si>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</si>
  <si>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</si>
  <si>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</si>
  <si>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</si>
  <si>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</si>
  <si>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</si>
  <si>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</si>
  <si>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</si>
  <si>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</si>
  <si>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</si>
  <si>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</si>
  <si>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</si>
  <si>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</si>
  <si>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</si>
  <si>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</si>
  <si>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</si>
  <si>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</si>
  <si>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</si>
  <si>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</si>
  <si>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</si>
  <si>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</si>
  <si>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</si>
  <si>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</si>
  <si>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</si>
  <si>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</si>
  <si>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</si>
  <si>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</si>
  <si>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</si>
  <si>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</si>
  <si>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</si>
  <si>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</si>
  <si>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</si>
  <si>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</si>
  <si>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</si>
  <si>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</si>
  <si>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</si>
  <si>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</si>
  <si>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</si>
  <si>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</si>
  <si>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</si>
  <si>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</si>
  <si>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</si>
  <si>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</si>
  <si>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</si>
  <si>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</si>
  <si>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</si>
  <si>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</si>
  <si>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</si>
  <si>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</si>
  <si>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</si>
  <si>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</si>
  <si>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</si>
  <si>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</si>
  <si>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</si>
  <si>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</si>
  <si>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</si>
  <si>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</si>
  <si>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</si>
  <si>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</si>
  <si>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</si>
  <si>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</si>
  <si>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</si>
  <si>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</si>
  <si>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</si>
  <si>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</si>
  <si>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</si>
  <si>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</si>
  <si>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</si>
  <si>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</si>
  <si>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</si>
  <si>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</si>
  <si>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</si>
  <si>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</si>
  <si>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</si>
  <si>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</si>
  <si>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</si>
  <si>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</si>
  <si>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</si>
  <si>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</si>
  <si>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</si>
  <si>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</si>
  <si>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</si>
  <si>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</si>
  <si>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</si>
  <si>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</si>
  <si>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</si>
  <si>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</si>
  <si>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</si>
  <si>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</si>
  <si>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</si>
  <si>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</si>
  <si>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</si>
  <si>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</si>
  <si>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</si>
  <si>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</si>
  <si>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</si>
  <si>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</si>
  <si>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</si>
  <si>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</si>
  <si>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</si>
  <si>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</si>
  <si>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</si>
  <si>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</si>
  <si>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</si>
  <si>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</si>
  <si>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</si>
  <si>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</si>
  <si>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</si>
  <si>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</si>
  <si>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</si>
  <si>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</si>
  <si>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</si>
  <si>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</si>
  <si>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</si>
  <si>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</si>
  <si>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</si>
  <si>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</si>
  <si>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</si>
  <si>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</si>
  <si>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</si>
  <si>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</si>
  <si>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</si>
  <si>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</si>
  <si>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</si>
  <si>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</si>
  <si>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</si>
  <si>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</si>
  <si>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</si>
  <si>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</si>
  <si>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</si>
  <si>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</si>
  <si>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</si>
  <si>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</si>
  <si>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</si>
  <si>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</si>
  <si>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</si>
  <si>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</si>
  <si>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</si>
  <si>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</si>
  <si>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</si>
  <si>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</si>
  <si>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</si>
  <si>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</si>
  <si>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</si>
  <si>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</si>
  <si>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</si>
  <si>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</si>
  <si>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</si>
  <si>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</si>
  <si>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</si>
  <si>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</si>
  <si>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</si>
  <si>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</si>
  <si>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</si>
  <si>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</si>
  <si>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</si>
  <si>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</si>
  <si>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</si>
  <si>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</si>
  <si>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</si>
  <si>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</si>
  <si>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</si>
  <si>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</si>
  <si>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</si>
  <si>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</si>
  <si>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</si>
  <si>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</si>
  <si>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</si>
  <si>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</si>
  <si>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</si>
  <si>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</si>
  <si>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</si>
  <si>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</si>
  <si>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</si>
  <si>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</si>
  <si>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</si>
  <si>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</si>
  <si>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</si>
  <si>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</si>
  <si>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</si>
  <si>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</si>
  <si>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</si>
  <si>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</si>
  <si>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</si>
  <si>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</si>
  <si>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</si>
  <si>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</si>
  <si>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</si>
  <si>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</si>
  <si>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</si>
  <si>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</si>
  <si>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</si>
  <si>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</si>
  <si>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</si>
  <si>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</si>
  <si>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</si>
  <si>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</si>
  <si>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</si>
  <si>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</si>
  <si>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</si>
  <si>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</si>
  <si>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</si>
  <si>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</si>
  <si>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</si>
  <si>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</si>
  <si>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</si>
  <si>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</si>
  <si>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</si>
  <si>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</si>
  <si>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</si>
  <si>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</si>
  <si>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</si>
  <si>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</si>
  <si>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</si>
  <si>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</si>
  <si>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</si>
  <si>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</si>
  <si>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</si>
  <si>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</si>
  <si>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</si>
  <si>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</si>
  <si>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</si>
  <si>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</si>
  <si>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</si>
  <si>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</si>
  <si>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</si>
  <si>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</si>
  <si>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</si>
  <si>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</si>
  <si>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</si>
  <si>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</si>
  <si>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</si>
  <si>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</si>
  <si>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</si>
  <si>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</si>
  <si>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</si>
  <si>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</si>
  <si>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</si>
  <si>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</si>
  <si>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</si>
  <si>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</si>
  <si>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</si>
  <si>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</si>
  <si>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</si>
  <si>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</si>
  <si>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</si>
  <si>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</si>
  <si>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</si>
  <si>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</si>
  <si>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</si>
  <si>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</si>
  <si>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</si>
  <si>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</si>
  <si>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</si>
  <si>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</si>
  <si>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</si>
  <si>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</si>
  <si>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</si>
  <si>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</si>
  <si>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</si>
  <si>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</si>
  <si>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</si>
  <si>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</si>
  <si>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</si>
  <si>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</si>
  <si>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</si>
  <si>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</si>
  <si>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</si>
  <si>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</si>
  <si>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</si>
  <si>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</si>
  <si>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</si>
  <si>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</si>
  <si>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</si>
  <si>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</si>
  <si>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</si>
  <si>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</si>
  <si>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</si>
  <si>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</si>
  <si>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</si>
  <si>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</si>
  <si>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</si>
  <si>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</si>
  <si>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</si>
  <si>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</si>
  <si>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</si>
  <si>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</si>
  <si>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</si>
  <si>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</si>
  <si>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</si>
  <si>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</si>
  <si>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</si>
  <si>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</si>
  <si>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</si>
  <si>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</si>
  <si>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</si>
  <si>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</si>
  <si>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</si>
  <si>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</si>
  <si>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</si>
  <si>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</si>
  <si>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</si>
  <si>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</si>
  <si>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</si>
  <si>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</si>
  <si>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</si>
  <si>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</si>
  <si>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</si>
  <si>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</si>
  <si>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</si>
  <si>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</si>
  <si>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</si>
  <si>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</si>
  <si>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</si>
  <si>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</si>
  <si>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</si>
  <si>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</si>
  <si>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</si>
  <si>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</si>
  <si>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</si>
  <si>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</si>
  <si>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</si>
  <si>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</si>
  <si>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</si>
  <si>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</si>
  <si>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</si>
  <si>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</si>
  <si>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</si>
  <si>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</si>
  <si>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</si>
  <si>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</si>
  <si>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</si>
  <si>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</si>
  <si>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</si>
  <si>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</si>
  <si>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</si>
  <si>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</si>
  <si>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</si>
  <si>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</si>
  <si>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</si>
  <si>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</si>
  <si>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</si>
  <si>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</si>
  <si>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</si>
  <si>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</si>
  <si>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</si>
  <si>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</si>
  <si>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</si>
  <si>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</si>
  <si>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</si>
  <si>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</si>
  <si>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</si>
  <si>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</si>
  <si>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</si>
  <si>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</si>
  <si>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</si>
  <si>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</si>
  <si>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</si>
  <si>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</si>
  <si>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</si>
  <si>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</si>
  <si>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</si>
  <si>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</si>
  <si>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</si>
  <si>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</si>
  <si>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</si>
  <si>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</si>
  <si>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</si>
  <si>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</si>
  <si>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</si>
  <si>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</si>
  <si>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</si>
  <si>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</si>
  <si>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</si>
  <si>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</si>
  <si>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</si>
  <si>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</si>
  <si>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</si>
  <si>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</si>
  <si>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</si>
  <si>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</si>
  <si>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</si>
  <si>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</si>
  <si>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</si>
  <si>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</si>
  <si>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</si>
  <si>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</si>
  <si>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</si>
  <si>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</si>
  <si>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</si>
  <si>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</si>
  <si>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</si>
  <si>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</si>
  <si>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</si>
  <si>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</si>
  <si>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</si>
  <si>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</si>
  <si>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</si>
  <si>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</si>
  <si>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</si>
  <si>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</si>
  <si>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</si>
  <si>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</si>
  <si>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</si>
  <si>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</si>
  <si>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</si>
  <si>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</si>
  <si>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</si>
  <si>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</si>
  <si>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</si>
  <si>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</si>
  <si>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</si>
  <si>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</si>
  <si>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</si>
  <si>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</si>
  <si>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</si>
  <si>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</si>
  <si>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</si>
  <si>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</si>
  <si>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</si>
  <si>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</si>
  <si>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</si>
  <si>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</si>
  <si>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</si>
  <si>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</si>
  <si>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</si>
  <si>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</si>
  <si>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</si>
  <si>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</si>
  <si>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</si>
  <si>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</si>
  <si>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</si>
  <si>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</si>
  <si>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</si>
  <si>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</si>
  <si>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</si>
  <si>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</si>
  <si>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</si>
  <si>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</si>
  <si>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</si>
  <si>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</si>
  <si>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</si>
  <si>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</si>
  <si>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</si>
  <si>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</si>
  <si>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</si>
  <si>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</si>
  <si>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</si>
  <si>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</si>
  <si>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</si>
  <si>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</si>
  <si>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</si>
  <si>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</si>
  <si>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</si>
  <si>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</si>
  <si>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</si>
  <si>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</si>
  <si>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</si>
  <si>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</si>
  <si>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</si>
  <si>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</si>
  <si>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</si>
  <si>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</si>
  <si>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</si>
  <si>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</si>
  <si>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</si>
  <si>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</si>
  <si>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</si>
  <si>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</si>
  <si>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</si>
  <si>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</si>
  <si>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</si>
  <si>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</si>
  <si>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</si>
  <si>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</si>
  <si>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</si>
  <si>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</si>
  <si>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</si>
  <si>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</si>
  <si>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</si>
  <si>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</si>
  <si>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</si>
  <si>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</si>
  <si>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</si>
  <si>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</si>
  <si>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</si>
  <si>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</si>
  <si>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</si>
  <si>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</si>
  <si>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</si>
  <si>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</si>
  <si>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</si>
  <si>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</si>
  <si>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</si>
  <si>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</si>
  <si>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</si>
  <si>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</si>
  <si>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</si>
  <si>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</si>
  <si>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</si>
  <si>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</si>
  <si>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</si>
  <si>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</si>
  <si>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</si>
  <si>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</si>
  <si>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</si>
  <si>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</si>
  <si>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</si>
  <si>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</si>
  <si>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</si>
  <si>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</si>
  <si>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</si>
  <si>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</si>
  <si>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</si>
  <si>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</si>
  <si>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</si>
  <si>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</si>
  <si>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</si>
  <si>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</si>
  <si>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</si>
  <si>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</si>
  <si>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</si>
  <si>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</si>
  <si>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</si>
  <si>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</si>
  <si>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</si>
  <si>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</si>
  <si>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</si>
  <si>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</si>
  <si>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</si>
  <si>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</si>
  <si>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</si>
  <si>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</si>
  <si>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</si>
  <si>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</si>
  <si>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</si>
  <si>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</si>
  <si>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</si>
  <si>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</si>
  <si>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</si>
  <si>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</si>
  <si>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</si>
  <si>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</si>
  <si>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</si>
  <si>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</si>
  <si>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</si>
  <si>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</si>
  <si>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</si>
  <si>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</si>
  <si>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</si>
  <si>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</si>
  <si>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</si>
  <si>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</si>
  <si>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</si>
  <si>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</si>
  <si>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</si>
  <si>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</si>
  <si>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</si>
  <si>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</si>
  <si>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</si>
  <si>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</si>
  <si>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</si>
  <si>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</si>
  <si>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</si>
  <si>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</si>
  <si>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</si>
  <si>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</si>
  <si>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</si>
  <si>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</si>
  <si>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</si>
  <si>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</si>
  <si>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</si>
  <si>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</si>
  <si>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</si>
  <si>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</si>
  <si>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</si>
  <si>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</si>
  <si>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</si>
  <si>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</si>
  <si>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</si>
  <si>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</si>
  <si>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</si>
  <si>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</si>
  <si>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</si>
  <si>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</si>
  <si>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</si>
  <si>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</si>
  <si>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</si>
  <si>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</si>
  <si>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</si>
  <si>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</si>
  <si>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</si>
  <si>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</si>
  <si>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</si>
  <si>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</si>
  <si>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</si>
  <si>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</si>
  <si>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</si>
  <si>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</si>
  <si>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</si>
  <si>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</si>
  <si>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</si>
  <si>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</si>
  <si>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</si>
  <si>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</si>
  <si>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</si>
  <si>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</si>
  <si>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</si>
  <si>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</si>
  <si>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</si>
  <si>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</si>
  <si>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</si>
  <si>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</si>
  <si>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</si>
  <si>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</si>
  <si>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</si>
  <si>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</si>
  <si>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</si>
  <si>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</si>
  <si>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</si>
  <si>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</si>
  <si>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</si>
  <si>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</si>
  <si>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</si>
  <si>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</si>
  <si>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</si>
  <si>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</si>
  <si>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</si>
  <si>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</si>
  <si>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</si>
  <si>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</si>
  <si>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</si>
  <si>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</si>
  <si>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</si>
  <si>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</si>
  <si>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</si>
  <si>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</si>
  <si>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</si>
  <si>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</si>
  <si>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</si>
  <si>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</si>
  <si>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</si>
  <si>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</si>
  <si>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</si>
  <si>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</si>
  <si>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</si>
  <si>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</si>
  <si>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</si>
  <si>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</si>
  <si>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</si>
  <si>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</si>
  <si>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</si>
  <si>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</si>
  <si>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</si>
  <si>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</si>
  <si>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</si>
  <si>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</si>
  <si>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</si>
  <si>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</si>
  <si>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</si>
  <si>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</si>
  <si>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</si>
  <si>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</si>
  <si>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</si>
  <si>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</si>
  <si>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</si>
  <si>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</si>
  <si>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</si>
  <si>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</si>
  <si>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</si>
  <si>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</si>
  <si>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</si>
  <si>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</si>
  <si>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</si>
  <si>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</si>
  <si>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</si>
  <si>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</si>
  <si>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</si>
  <si>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</si>
  <si>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</si>
  <si>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</si>
  <si>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</si>
  <si>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</si>
  <si>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</si>
  <si>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</si>
  <si>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</si>
  <si>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</si>
  <si>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</si>
  <si>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</si>
  <si>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</si>
  <si>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</si>
  <si>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</si>
  <si>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</si>
  <si>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</si>
  <si>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</si>
  <si>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</si>
  <si>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</si>
  <si>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</si>
  <si>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</si>
  <si>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</si>
  <si>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</si>
  <si>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</si>
  <si>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</si>
  <si>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</si>
  <si>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</si>
  <si>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</si>
  <si>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</si>
  <si>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</si>
  <si>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</si>
  <si>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</si>
  <si>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</si>
  <si>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</si>
  <si>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</si>
  <si>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</si>
  <si>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</si>
  <si>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</si>
  <si>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</si>
  <si>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</si>
  <si>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</si>
  <si>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</si>
  <si>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</si>
  <si>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</si>
  <si>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</si>
  <si>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</si>
  <si>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</si>
  <si>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</si>
  <si>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</si>
  <si>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</si>
  <si>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</si>
  <si>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</si>
  <si>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</si>
  <si>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</si>
  <si>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</si>
  <si>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</si>
  <si>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</si>
  <si>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</si>
  <si>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</si>
  <si>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</si>
  <si>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</si>
  <si>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</si>
  <si>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</si>
  <si>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</si>
  <si>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</si>
  <si>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</si>
  <si>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</si>
  <si>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</si>
  <si>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</si>
  <si>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</si>
  <si>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</si>
  <si>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</si>
  <si>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</si>
  <si>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</si>
  <si>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</si>
  <si>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</si>
  <si>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</si>
  <si>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</si>
  <si>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</si>
  <si>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</si>
  <si>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</si>
  <si>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</si>
  <si>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</si>
  <si>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</si>
  <si>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</si>
  <si>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</si>
  <si>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</si>
  <si>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</si>
  <si>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</si>
  <si>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</si>
  <si>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</si>
  <si>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</si>
  <si>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</si>
  <si>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</si>
  <si>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</si>
  <si>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</si>
  <si>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</si>
  <si>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</si>
  <si>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</si>
  <si>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</si>
  <si>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</si>
  <si>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</si>
  <si>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</si>
  <si>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</si>
  <si>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</si>
  <si>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</si>
  <si>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</si>
  <si>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</si>
  <si>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</si>
  <si>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</si>
  <si>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</si>
  <si>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</si>
  <si>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</si>
  <si>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</si>
  <si>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</si>
  <si>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</si>
  <si>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</si>
  <si>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</si>
  <si>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</si>
  <si>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</si>
  <si>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</si>
  <si>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</si>
  <si>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</si>
  <si>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</si>
  <si>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</si>
  <si>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</si>
  <si>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</si>
  <si>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</si>
  <si>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</si>
  <si>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</si>
  <si>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</si>
  <si>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</si>
  <si>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</si>
  <si>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</si>
  <si>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</si>
  <si>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</si>
  <si>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</si>
  <si>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</si>
  <si>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</si>
  <si>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</si>
  <si>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</si>
  <si>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</si>
  <si>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</si>
  <si>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</si>
  <si>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</si>
  <si>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</si>
  <si>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</si>
  <si>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</si>
  <si>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</si>
  <si>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</si>
  <si>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</si>
  <si>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</si>
  <si>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</si>
  <si>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</si>
  <si>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</si>
  <si>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</si>
  <si>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</si>
  <si>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</si>
  <si>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</si>
  <si>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</si>
  <si>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</si>
  <si>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</si>
  <si>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</si>
  <si>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</si>
  <si>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</si>
  <si>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</si>
  <si>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</si>
  <si>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</si>
  <si>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</si>
  <si>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</si>
  <si>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</si>
  <si>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</si>
  <si>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</si>
  <si>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</si>
  <si>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</si>
  <si>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</si>
  <si>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</si>
  <si>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</si>
  <si>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</si>
  <si>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</si>
  <si>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</si>
  <si>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</si>
  <si>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</si>
  <si>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</si>
  <si>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</si>
  <si>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</si>
  <si>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</si>
  <si>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</si>
  <si>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</si>
  <si>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</si>
  <si>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</si>
  <si>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</si>
  <si>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</si>
  <si>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</si>
  <si>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</si>
  <si>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</si>
  <si>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</si>
  <si>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</si>
  <si>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</si>
  <si>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</si>
  <si>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</si>
  <si>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</si>
  <si>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</si>
  <si>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</si>
  <si>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</si>
  <si>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</si>
  <si>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</si>
  <si>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</si>
  <si>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</si>
  <si>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</si>
  <si>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</si>
  <si>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</si>
  <si>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</si>
  <si>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</si>
  <si>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</si>
  <si>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</si>
  <si>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</si>
  <si>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</si>
  <si>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</si>
  <si>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</si>
  <si>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</si>
  <si>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</si>
  <si>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</si>
  <si>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</si>
  <si>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</si>
  <si>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</si>
  <si>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</si>
  <si>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</si>
  <si>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</si>
  <si>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</si>
  <si>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</si>
  <si>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</si>
  <si>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</si>
  <si>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</si>
  <si>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</si>
  <si>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</si>
  <si>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</si>
  <si>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</si>
  <si>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</si>
  <si>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</si>
  <si>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</si>
  <si>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</si>
  <si>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</si>
  <si>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</si>
  <si>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</si>
  <si>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</si>
  <si>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</si>
  <si>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</si>
  <si>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</si>
  <si>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</si>
  <si>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</si>
  <si>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</si>
  <si>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</si>
  <si>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</si>
  <si>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</si>
  <si>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</si>
  <si>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</si>
  <si>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</si>
  <si>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</si>
  <si>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</si>
  <si>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</si>
  <si>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</si>
  <si>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</si>
  <si>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</si>
  <si>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</si>
  <si>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</si>
  <si>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</si>
  <si>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</si>
  <si>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</si>
  <si>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</si>
  <si>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</si>
  <si>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</si>
  <si>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</si>
  <si>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</si>
  <si>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</si>
  <si>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</si>
  <si>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</si>
  <si>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</si>
  <si>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</si>
  <si>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</si>
  <si>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</si>
  <si>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</si>
  <si>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</si>
  <si>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</si>
  <si>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</si>
  <si>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</si>
  <si>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</si>
  <si>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</si>
  <si>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</si>
  <si>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</si>
  <si>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</si>
  <si>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</si>
  <si>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</si>
  <si>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</si>
  <si>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</si>
  <si>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</si>
  <si>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</si>
  <si>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</si>
  <si>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</si>
  <si>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</si>
  <si>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</si>
  <si>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</si>
  <si>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</si>
  <si>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</si>
  <si>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</si>
  <si>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</si>
  <si>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</si>
  <si>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</si>
  <si>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</si>
  <si>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</si>
  <si>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</si>
  <si>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</si>
  <si>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</si>
  <si>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</si>
  <si>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</si>
  <si>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</si>
  <si>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</si>
  <si>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</si>
  <si>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</si>
  <si>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</si>
  <si>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</si>
  <si>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</si>
  <si>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</si>
  <si>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</si>
  <si>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</si>
  <si>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</si>
  <si>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</si>
  <si>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</si>
  <si>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</si>
  <si>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</si>
  <si>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</si>
  <si>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</si>
  <si>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</si>
  <si>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</si>
  <si>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</si>
  <si>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</si>
  <si>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</si>
  <si>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</si>
  <si>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</si>
  <si>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</si>
  <si>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</si>
  <si>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</si>
  <si>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</si>
  <si>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</si>
  <si>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</si>
  <si>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</si>
  <si>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</si>
  <si>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</si>
  <si>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</si>
  <si>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</si>
  <si>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</si>
  <si>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</si>
  <si>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</si>
  <si>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</si>
  <si>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</si>
  <si>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</si>
  <si>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</si>
  <si>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</si>
  <si>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</si>
  <si>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</si>
  <si>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</si>
  <si>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</si>
  <si>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</si>
  <si>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</si>
  <si>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</si>
  <si>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</si>
  <si>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</si>
  <si>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</si>
  <si>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</si>
  <si>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</si>
  <si>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</si>
  <si>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</si>
  <si>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</si>
  <si>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</si>
  <si>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</si>
  <si>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</si>
  <si>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</si>
  <si>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</si>
  <si>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</si>
  <si>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</si>
  <si>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</si>
  <si>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</si>
  <si>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</si>
  <si>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</si>
  <si>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</si>
  <si>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</si>
  <si>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</si>
  <si>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</si>
  <si>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</si>
  <si>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</si>
  <si>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</si>
  <si>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</si>
  <si>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</si>
  <si>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</si>
  <si>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</si>
  <si>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</si>
  <si>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</si>
  <si>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</si>
  <si>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</si>
  <si>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</si>
  <si>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</si>
  <si>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</si>
  <si>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</si>
  <si>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</si>
  <si>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</si>
  <si>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</si>
  <si>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</si>
  <si>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</si>
  <si>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</si>
  <si>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</si>
  <si>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</si>
  <si>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</si>
  <si>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</si>
  <si>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</si>
  <si>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</si>
  <si>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</si>
  <si>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</si>
  <si>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</si>
  <si>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</si>
  <si>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</si>
  <si>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</si>
  <si>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</si>
  <si>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</si>
  <si>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</si>
  <si>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o</t>
    <phoneticPr fontId="2" type="noConversion"/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</si>
  <si>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</si>
  <si>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</si>
  <si>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</si>
  <si>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</si>
  <si>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</si>
  <si>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</si>
  <si>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</si>
  <si>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</si>
  <si>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</si>
  <si>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</si>
  <si>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</si>
  <si>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</si>
  <si>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</si>
  <si>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</si>
  <si>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</si>
  <si>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</si>
  <si>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</si>
  <si>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</si>
  <si>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</si>
  <si>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</si>
  <si>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</si>
  <si>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</si>
  <si>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</si>
  <si>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</si>
  <si>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</si>
  <si>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</si>
  <si>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</si>
  <si>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</si>
  <si>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</si>
  <si>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</si>
  <si>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</si>
  <si>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</si>
  <si>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</si>
  <si>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</si>
  <si>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</si>
  <si>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</si>
  <si>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</si>
  <si>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</si>
  <si>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</si>
  <si>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</si>
  <si>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</si>
  <si>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</si>
  <si>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</si>
  <si>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</si>
  <si>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</si>
  <si>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</si>
  <si>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</si>
  <si>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</si>
  <si>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</si>
  <si>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</si>
  <si>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</si>
  <si>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</si>
  <si>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</si>
  <si>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</si>
  <si>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</si>
  <si>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</si>
  <si>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</si>
  <si>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</si>
  <si>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</si>
  <si>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</si>
  <si>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</si>
  <si>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</si>
  <si>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</si>
  <si>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</si>
  <si>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</si>
  <si>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</si>
  <si>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</si>
  <si>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</si>
  <si>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</si>
  <si>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</si>
  <si>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</si>
  <si>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</si>
  <si>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</si>
  <si>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</si>
  <si>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</si>
  <si>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</si>
  <si>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</si>
  <si>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</si>
  <si>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</si>
  <si>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</si>
  <si>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</si>
  <si>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</si>
  <si>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</si>
  <si>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</si>
  <si>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</si>
  <si>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</si>
  <si>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</si>
  <si>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</si>
  <si>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</si>
  <si>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</si>
  <si>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</si>
  <si>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</si>
  <si>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</si>
  <si>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</si>
  <si>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</si>
  <si>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</si>
  <si>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</si>
  <si>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</si>
  <si>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</si>
  <si>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</si>
  <si>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</si>
  <si>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</si>
  <si>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</si>
  <si>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</si>
  <si>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</si>
  <si>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</si>
  <si>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</si>
  <si>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</si>
  <si>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</si>
  <si>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</si>
  <si>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</si>
  <si>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</si>
  <si>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</si>
  <si>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</si>
  <si>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</si>
  <si>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</si>
  <si>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</si>
  <si>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</si>
  <si>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</si>
  <si>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</si>
  <si>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</si>
  <si>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</si>
  <si>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</si>
  <si>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</si>
  <si>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</si>
  <si>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</si>
  <si>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</si>
  <si>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</si>
  <si>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</si>
  <si>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</si>
  <si>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</si>
  <si>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</si>
  <si>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</si>
  <si>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</si>
  <si>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</si>
  <si>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</si>
  <si>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</si>
  <si>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</si>
  <si>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</si>
  <si>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</si>
  <si>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</si>
  <si>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</si>
  <si>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</si>
  <si>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</si>
  <si>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</si>
  <si>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</si>
  <si>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</si>
  <si>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</si>
  <si>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</si>
  <si>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</si>
  <si>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</si>
  <si>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</si>
  <si>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</si>
  <si>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</si>
  <si>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</si>
  <si>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</si>
  <si>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</si>
  <si>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</si>
  <si>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</si>
  <si>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</si>
  <si>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</si>
  <si>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</si>
  <si>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</si>
  <si>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</si>
  <si>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</si>
  <si>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</si>
  <si>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</si>
  <si>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</si>
  <si>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</si>
  <si>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</si>
  <si>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</si>
  <si>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</si>
  <si>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</si>
  <si>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</si>
  <si>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</si>
  <si>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</si>
  <si>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</si>
  <si>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</si>
  <si>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</si>
  <si>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</si>
  <si>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</si>
  <si>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</si>
  <si>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</si>
  <si>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</si>
  <si>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</si>
  <si>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</si>
  <si>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</si>
  <si>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</si>
  <si>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</si>
  <si>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</si>
  <si>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</si>
  <si>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</si>
  <si>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</si>
  <si>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</si>
  <si>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</si>
  <si>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</si>
  <si>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</si>
  <si>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</si>
  <si>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</si>
  <si>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</si>
  <si>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</si>
  <si>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</si>
  <si>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O</t>
    <phoneticPr fontId="2" type="noConversion"/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</si>
  <si>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</si>
  <si>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</si>
  <si>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</si>
  <si>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</si>
  <si>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</si>
  <si>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</si>
  <si>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</si>
  <si>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</si>
  <si>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</si>
  <si>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</si>
  <si>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</si>
  <si>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</si>
  <si>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</si>
  <si>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</si>
  <si>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</si>
  <si>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</si>
  <si>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</si>
  <si>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</si>
  <si>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</si>
  <si>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</si>
  <si>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</si>
  <si>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</si>
  <si>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</si>
  <si>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</si>
  <si>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</si>
  <si>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</si>
  <si>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</si>
  <si>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</si>
  <si>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</si>
  <si>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</si>
  <si>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</si>
  <si>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</si>
  <si>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</si>
  <si>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</si>
  <si>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</si>
  <si>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</si>
  <si>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</si>
  <si>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</si>
  <si>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</si>
  <si>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</si>
  <si>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</si>
  <si>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</si>
  <si>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</si>
  <si>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</si>
  <si>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</si>
  <si>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</si>
  <si>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</si>
  <si>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</si>
  <si>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</si>
  <si>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</si>
  <si>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</si>
  <si>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</si>
  <si>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</si>
  <si>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</si>
  <si>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</si>
  <si>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</si>
  <si>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</si>
  <si>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</si>
  <si>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</si>
  <si>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</si>
  <si>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</si>
  <si>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O</t>
    <phoneticPr fontId="2" type="noConversion"/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</si>
  <si>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</si>
  <si>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</si>
  <si>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</si>
  <si>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</si>
  <si>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</si>
  <si>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</si>
  <si>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</si>
  <si>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</si>
  <si>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</si>
  <si>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</si>
  <si>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</si>
  <si>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</si>
  <si>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</si>
  <si>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</si>
  <si>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</si>
  <si>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</si>
  <si>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</si>
  <si>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</si>
  <si>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</si>
  <si>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</si>
  <si>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</si>
  <si>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</si>
  <si>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</si>
  <si>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</si>
  <si>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</si>
  <si>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</si>
  <si>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</si>
  <si>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</si>
  <si>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</si>
  <si>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</si>
  <si>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</si>
  <si>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</si>
  <si>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</si>
  <si>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</si>
  <si>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</si>
  <si>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</si>
  <si>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</si>
  <si>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</si>
  <si>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</si>
  <si>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</si>
  <si>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</si>
  <si>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</si>
  <si>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</si>
  <si>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</si>
  <si>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</si>
  <si>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</si>
  <si>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</si>
  <si>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</si>
  <si>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</si>
  <si>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</si>
  <si>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</si>
  <si>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</si>
  <si>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</si>
  <si>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</si>
  <si>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</si>
  <si>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</si>
  <si>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</si>
  <si>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</si>
  <si>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</si>
  <si>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</si>
  <si>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</si>
  <si>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</si>
  <si>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</si>
  <si>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</si>
  <si>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</si>
  <si>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</si>
  <si>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</si>
  <si>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</si>
  <si>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2026-01-10</t>
  </si>
  <si>
    <t>1087298437</t>
  </si>
  <si>
    <t>ZF_8HP_Oilpan</t>
    <phoneticPr fontId="2" type="noConversion"/>
  </si>
  <si>
    <t>제이오토(대구)_260110_092909.xlsx</t>
  </si>
  <si>
    <t>제이오토(대구)_260110_092909.xlsx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</si>
</sst>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1660000</c:v>
                </c:pt>
                <c:pt idx="1">
                  <c:v>0</c:v>
                </c:pt>
                <c:pt idx="2">
                  <c:v>450000</c:v>
                </c:pt>
                <c:pt idx="3">
                  <c:v>1100000</c:v>
                </c:pt>
                <c:pt idx="4">
                  <c:v>1089000</c:v>
                </c:pt>
                <c:pt idx="5">
                  <c:v>0</c:v>
                </c:pt>
                <c:pt idx="6">
                  <c:v>737000</c:v>
                </c:pt>
                <c:pt idx="7">
                  <c:v>0</c:v>
                </c:pt>
                <c:pt idx="8">
                  <c:v>0</c:v>
                </c:pt>
                <c:pt idx="9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6</c:v>
                      </c:pt>
                      <c:pt idx="1">
                        <c:v>25</c:v>
                      </c:pt>
                      <c:pt idx="2">
                        <c:v>19</c:v>
                      </c:pt>
                      <c:pt idx="3">
                        <c:v>11</c:v>
                      </c:pt>
                      <c:pt idx="4">
                        <c:v>12</c:v>
                      </c:pt>
                      <c:pt idx="5">
                        <c:v>25</c:v>
                      </c:pt>
                      <c:pt idx="6">
                        <c:v>15</c:v>
                      </c:pt>
                      <c:pt idx="7">
                        <c:v>25</c:v>
                      </c:pt>
                      <c:pt idx="8">
                        <c:v>25</c:v>
                      </c:pt>
                      <c:pt idx="9">
                        <c:v>20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3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2361</v>
      </c>
    </row>
    <row r="4" spans="14:17" x14ac:dyDescent="0.3">
      <c r="Q4" s="95" t="s">
        <v>3075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2361</v>
      </c>
      <c r="Q21" s="227"/>
    </row>
    <row r="22" spans="3:19" x14ac:dyDescent="0.3">
      <c r="C22" s="95" t="s">
        <v>3576</v>
      </c>
    </row>
    <row r="23" spans="3:19" x14ac:dyDescent="0.3">
      <c r="C23" s="95" t="s">
        <v>2361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2361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2400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2400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2437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2438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2439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2440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2469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2401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2501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2508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2508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2401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2401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2554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2439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2564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2582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2600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2493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2493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2619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2634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2638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2638</v>
      </c>
    </row>
    <row r="106" spans="1:6" x14ac:dyDescent="0.3">
      <c r="A106">
        <v>105</v>
      </c>
      <c r="B106" s="13">
        <v>45833</v>
      </c>
      <c r="C106" t="s">
        <v>2649</v>
      </c>
      <c r="D106" t="s">
        <v>2650</v>
      </c>
      <c r="E106">
        <v>24800</v>
      </c>
      <c r="F106" t="s">
        <v>2651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2682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2719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2729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2730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2439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2793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2811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2859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1195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2216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46032</v>
      </c>
      <c r="U2" s="327"/>
    </row>
    <row r="3" spans="1:21" ht="24.95" customHeight="1" x14ac:dyDescent="0.3">
      <c r="A3" s="337" t="s">
        <v>1165</v>
      </c>
      <c r="B3" s="37" t="s">
        <v>59</v>
      </c>
      <c r="C3" s="340" t="s">
        <v>1327</v>
      </c>
      <c r="D3" s="341"/>
      <c r="E3" s="341"/>
      <c r="F3" s="341"/>
      <c r="G3" s="341"/>
      <c r="H3" s="341"/>
      <c r="I3" s="341"/>
      <c r="J3" s="342"/>
      <c r="K3" s="343" t="s">
        <v>1166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2305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2306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25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4868</v>
      </c>
      <c r="B8" s="362"/>
      <c r="C8" s="362"/>
      <c r="D8" s="362"/>
      <c r="E8" s="363"/>
      <c r="F8" s="364" t="s">
        <v>4867</v>
      </c>
      <c r="G8" s="365"/>
      <c r="H8" s="365"/>
      <c r="I8" s="366"/>
      <c r="J8" s="372">
        <v>80000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80000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2310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250000</v>
      </c>
      <c r="G20" s="411"/>
      <c r="H20" s="411"/>
      <c r="I20" s="412"/>
      <c r="J20" s="407">
        <f>SUM(J8:N19)</f>
        <v>80000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80000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330000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제이오토(대구)</v>
      </c>
      <c r="R21" s="405"/>
      <c r="S21" s="405"/>
      <c r="T21" s="405"/>
      <c r="U21" s="406"/>
    </row>
    <row r="22" spans="1:21" ht="20.100000000000001" customHeight="1" x14ac:dyDescent="0.3">
      <c r="A22" s="446" t="s">
        <v>4870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1195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46032</v>
      </c>
      <c r="U25" s="327"/>
    </row>
    <row r="26" spans="1:21" ht="24.95" customHeight="1" x14ac:dyDescent="0.3">
      <c r="A26" s="337" t="s">
        <v>1165</v>
      </c>
      <c r="B26" s="37" t="s">
        <v>59</v>
      </c>
      <c r="C26" s="340" t="str">
        <f>C3</f>
        <v>제이오토(대구)</v>
      </c>
      <c r="D26" s="341"/>
      <c r="E26" s="341"/>
      <c r="F26" s="341"/>
      <c r="G26" s="341"/>
      <c r="H26" s="341"/>
      <c r="I26" s="341"/>
      <c r="J26" s="342"/>
      <c r="K26" s="343" t="s">
        <v>1166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>대구</v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ZF_8HP_Oilpan</v>
      </c>
      <c r="B31" s="423"/>
      <c r="C31" s="423"/>
      <c r="D31" s="423"/>
      <c r="E31" s="423"/>
      <c r="F31" s="423" t="str">
        <f>F8</f>
        <v>1087298437</v>
      </c>
      <c r="G31" s="423"/>
      <c r="H31" s="423"/>
      <c r="I31" s="423"/>
      <c r="J31" s="427">
        <f>J8</f>
        <v>80000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80000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2310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250000</v>
      </c>
      <c r="G43" s="411"/>
      <c r="H43" s="411"/>
      <c r="I43" s="412"/>
      <c r="J43" s="407">
        <f>J20</f>
        <v>80000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80000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330000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제이오토(대구)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80000</v>
      </c>
      <c r="H1" s="107">
        <f>SUM(H2:H2)</f>
        <v>1</v>
      </c>
      <c r="I1" s="107">
        <f>SUM(I2:I2)</f>
        <v>0</v>
      </c>
      <c r="J1" s="107">
        <f>SUM(J2:J2)</f>
        <v>80000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4866</v>
      </c>
      <c r="C2" s="47" t="s">
        <v>1535</v>
      </c>
      <c r="D2" s="290" t="s">
        <v>4867</v>
      </c>
      <c r="E2" t="s">
        <v>2333</v>
      </c>
      <c r="F2" s="290" t="s">
        <v>4867</v>
      </c>
      <c r="G2">
        <v>80000</v>
      </c>
      <c r="H2">
        <v>1</v>
      </c>
      <c r="I2" s="226"/>
      <c r="J2" s="226">
        <v>80000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1552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1553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750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2" sqref="N2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2751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2693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4352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4353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2513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4352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2513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2513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4353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2513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4353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2513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4353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4353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2513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3651</v>
      </c>
      <c r="E196" s="292" t="s">
        <v>1853</v>
      </c>
      <c r="F196" s="269" t="s">
        <v>3651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4353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4353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4353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2513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2568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3651</v>
      </c>
      <c r="E236" s="292" t="s">
        <v>1853</v>
      </c>
      <c r="F236" s="269" t="s">
        <v>3651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4353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4353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4353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4353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4353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2513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4353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4353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4353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2513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4009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4009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2513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2513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2513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3061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2352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2378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2354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2366</v>
      </c>
      <c r="E546" s="292" t="s">
        <v>2365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2372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2377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2371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2380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2387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2388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2396</v>
      </c>
      <c r="E570" s="292" t="s">
        <v>2395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2420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2352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2352</v>
      </c>
      <c r="E574" s="292" t="s">
        <v>2049</v>
      </c>
      <c r="F574" s="269" t="s">
        <v>2425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2404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2405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2409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2426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2414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2416</v>
      </c>
      <c r="F585" s="269" t="s">
        <v>2415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2418</v>
      </c>
      <c r="F586" s="269" t="s">
        <v>2417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2401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2421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2422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2423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2424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2356</v>
      </c>
      <c r="E599" s="292" t="s">
        <v>2442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2713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2446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2568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2449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2451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2454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2456</v>
      </c>
      <c r="D612" s="295" t="s">
        <v>1210</v>
      </c>
      <c r="E612" s="292" t="s">
        <v>2457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2467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2458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2356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2458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2467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2477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2487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2487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2679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2491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2487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2477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2502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2691</v>
      </c>
      <c r="E653" s="292" t="s">
        <v>2692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2546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2548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2549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2549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2691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2557</v>
      </c>
      <c r="F669" s="269" t="s">
        <v>2556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2769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2568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2549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2549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2648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2401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2578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2573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2580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2603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2401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2593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2593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2601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2601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2588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2663</v>
      </c>
      <c r="E716" s="292" t="s">
        <v>2664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2607</v>
      </c>
      <c r="F717" s="269" t="s">
        <v>2606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2593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2609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2609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2614</v>
      </c>
      <c r="E722" s="292" t="s">
        <v>2613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2616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2620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2661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2623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2645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2634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2634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2623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2658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2654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2655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2660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2662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2493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2467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2671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2901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2688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2614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2704</v>
      </c>
      <c r="F774" s="269" t="s">
        <v>2703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2710</v>
      </c>
      <c r="E775" s="292" t="s">
        <v>2331</v>
      </c>
      <c r="F775" s="269" t="s">
        <v>2711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2695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2714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2716</v>
      </c>
      <c r="E792" s="292" t="s">
        <v>2715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2721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2722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2723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2658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2723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2731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2733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2733</v>
      </c>
      <c r="E806" s="292" t="s">
        <v>2738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4009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2716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2753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2670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2753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2760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2760</v>
      </c>
      <c r="E825" s="292" t="s">
        <v>2603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2763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2722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2568</v>
      </c>
      <c r="F831" s="269" t="s">
        <v>2567</v>
      </c>
      <c r="G831" s="265">
        <v>1500000</v>
      </c>
      <c r="H831" s="269">
        <v>1</v>
      </c>
      <c r="J831" s="266" t="s">
        <v>2898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2731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2670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2409</v>
      </c>
      <c r="F843" s="269" t="s">
        <v>2739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2780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2780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2588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2588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2774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2774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2391</v>
      </c>
      <c r="F850" s="269" t="s">
        <v>2390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2404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2790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2774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2780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2792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2780</v>
      </c>
      <c r="E866" s="292" t="s">
        <v>2796</v>
      </c>
      <c r="F866" s="269" t="s">
        <v>2795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2780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2670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2800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2805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2588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2780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2401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2800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2401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2716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2716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2716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2827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2831</v>
      </c>
      <c r="F902" s="269" t="s">
        <v>2741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2404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2838</v>
      </c>
      <c r="F905" s="269" t="s">
        <v>2837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2840</v>
      </c>
      <c r="F906" s="269" t="s">
        <v>2836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2740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2670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2825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2824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2851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2851</v>
      </c>
      <c r="E917" s="292" t="s">
        <v>2603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2849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2852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2716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2856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2899</v>
      </c>
      <c r="E927" s="292" t="s">
        <v>2645</v>
      </c>
      <c r="G927" s="265">
        <v>1750000</v>
      </c>
      <c r="H927" s="269">
        <v>1</v>
      </c>
      <c r="J927" s="266" t="s">
        <v>2900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2864</v>
      </c>
      <c r="E928" s="292" t="s">
        <v>2375</v>
      </c>
      <c r="F928" s="269" t="s">
        <v>2867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2401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2902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2827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2899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2401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2401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2887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2887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2887</v>
      </c>
      <c r="E943" s="292" t="s">
        <v>4009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2568</v>
      </c>
      <c r="F945" s="269" t="s">
        <v>2567</v>
      </c>
      <c r="G945" s="265">
        <v>1500000</v>
      </c>
      <c r="H945" s="269">
        <v>1</v>
      </c>
      <c r="J945" s="266" t="s">
        <v>2898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2881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2881</v>
      </c>
      <c r="E949" s="292" t="s">
        <v>2895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2704</v>
      </c>
      <c r="F950" s="269" t="s">
        <v>2703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2887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2401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2904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2907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2907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2881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2864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2910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2911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2915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2917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2614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2976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2977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2926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2926</v>
      </c>
      <c r="E976" s="292" t="s">
        <v>2929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2931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2933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2933</v>
      </c>
      <c r="E979" s="292" t="s">
        <v>2934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2933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2926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2614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2601</v>
      </c>
      <c r="E988" s="292" t="s">
        <v>2943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2946</v>
      </c>
      <c r="F989" s="269" t="s">
        <v>2945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2949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2601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2395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2955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2962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2963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2881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2955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2966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2670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2974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2975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2664</v>
      </c>
      <c r="G1028" s="265">
        <v>1600000</v>
      </c>
      <c r="H1028" s="269">
        <v>1</v>
      </c>
      <c r="J1028" s="266" t="s">
        <v>2991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2985</v>
      </c>
      <c r="F1034" s="269" t="s">
        <v>2986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2463</v>
      </c>
      <c r="E1035" s="292" t="s">
        <v>2664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3060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2603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2992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2377</v>
      </c>
      <c r="E1041" s="292" t="s">
        <v>2994</v>
      </c>
      <c r="F1041" s="269" t="s">
        <v>2995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3000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2377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2989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2825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2910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3012</v>
      </c>
      <c r="E1064" s="292" t="s">
        <v>1853</v>
      </c>
      <c r="F1064" s="269" t="s">
        <v>3651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2409</v>
      </c>
      <c r="F1068" s="269" t="s">
        <v>2739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3012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3020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3020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3020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2975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3051</v>
      </c>
      <c r="F1084" s="269" t="s">
        <v>3050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2513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2607</v>
      </c>
      <c r="F1092" s="269" t="s">
        <v>2606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2907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3061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2907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2780</v>
      </c>
      <c r="E1105" s="292" t="s">
        <v>4009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3065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2910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3068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2910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2716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2780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3068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2557</v>
      </c>
      <c r="F1124" s="269" t="s">
        <v>2556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3084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3084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3101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3651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2831</v>
      </c>
      <c r="F1154" s="269" t="s">
        <v>2741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2401</v>
      </c>
      <c r="E1157" s="292" t="s">
        <v>2409</v>
      </c>
      <c r="F1157" s="269" t="s">
        <v>2739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3106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3107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3108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3109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3110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3106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2401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2573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3111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3111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3124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2670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3133</v>
      </c>
      <c r="G1180" s="265">
        <v>1300000</v>
      </c>
      <c r="H1180" s="269">
        <v>1</v>
      </c>
      <c r="J1180" s="266" t="s">
        <v>3134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2895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3130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3111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3127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2796</v>
      </c>
      <c r="F1189" s="269" t="s">
        <v>2795</v>
      </c>
      <c r="G1189" s="265">
        <v>250000</v>
      </c>
      <c r="H1189" s="269">
        <v>1</v>
      </c>
      <c r="K1189" s="265">
        <v>250000</v>
      </c>
      <c r="M1189" s="269" t="s">
        <v>3135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2774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2774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2401</v>
      </c>
      <c r="E1193" s="292" t="s">
        <v>2409</v>
      </c>
      <c r="F1193" s="269" t="s">
        <v>2739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2401</v>
      </c>
      <c r="E1194" s="292" t="s">
        <v>3139</v>
      </c>
      <c r="F1194" s="269" t="s">
        <v>2739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2774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2401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3140</v>
      </c>
      <c r="E1200" s="292" t="s">
        <v>1490</v>
      </c>
      <c r="F1200" s="269" t="s">
        <v>2670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3140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3140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3142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3142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2824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3150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3152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3152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2375</v>
      </c>
      <c r="F1215" s="269" t="s">
        <v>3157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2670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2831</v>
      </c>
      <c r="F1218" s="269" t="s">
        <v>2741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2907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2907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2766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3166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2457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3168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3152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2409</v>
      </c>
      <c r="F1233" s="269" t="s">
        <v>2739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3177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3177</v>
      </c>
      <c r="E1247" s="292" t="s">
        <v>1490</v>
      </c>
      <c r="F1247" s="269" t="s">
        <v>2670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3174</v>
      </c>
      <c r="E1248" s="292" t="s">
        <v>3182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3177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3174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3197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3187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3190</v>
      </c>
    </row>
    <row r="1260" spans="1:13" x14ac:dyDescent="0.3">
      <c r="A1260" s="271">
        <v>1259</v>
      </c>
      <c r="B1260" s="264">
        <v>45883</v>
      </c>
      <c r="C1260" s="292" t="s">
        <v>3192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3193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3320</v>
      </c>
      <c r="F1261" s="269" t="s">
        <v>3321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2401</v>
      </c>
      <c r="E1265" s="292" t="s">
        <v>2671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3208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2642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3200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3200</v>
      </c>
      <c r="E1270" s="292" t="s">
        <v>2831</v>
      </c>
      <c r="F1270" s="269" t="s">
        <v>2741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3192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2401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2670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3212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3212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3213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3217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3219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3221</v>
      </c>
    </row>
    <row r="1293" spans="1:13" x14ac:dyDescent="0.3">
      <c r="A1293" s="271">
        <v>1292</v>
      </c>
      <c r="B1293" s="264">
        <v>45887</v>
      </c>
      <c r="C1293" s="292" t="s">
        <v>3200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2837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2766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3223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3228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2601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3230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3234</v>
      </c>
    </row>
    <row r="1308" spans="1:13" x14ac:dyDescent="0.3">
      <c r="A1308" s="271">
        <v>1307</v>
      </c>
      <c r="B1308" s="264">
        <v>45889</v>
      </c>
      <c r="C1308" s="292" t="s">
        <v>2549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2358</v>
      </c>
      <c r="E1310" s="292" t="s">
        <v>3237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2907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2549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3243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3245</v>
      </c>
      <c r="H1318" s="269">
        <v>1</v>
      </c>
      <c r="L1318" s="265">
        <v>-600000</v>
      </c>
      <c r="M1318" s="269" t="s">
        <v>3246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3111</v>
      </c>
      <c r="E1320" s="292" t="s">
        <v>2409</v>
      </c>
      <c r="F1320" s="269" t="s">
        <v>2739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2907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3111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2549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2849</v>
      </c>
      <c r="E1326" s="292" t="s">
        <v>2805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3251</v>
      </c>
    </row>
    <row r="1329" spans="1:13" x14ac:dyDescent="0.3">
      <c r="A1329" s="271">
        <v>1328</v>
      </c>
      <c r="B1329" s="264">
        <v>45891</v>
      </c>
      <c r="C1329" s="292" t="s">
        <v>3253</v>
      </c>
      <c r="E1329" s="292" t="s">
        <v>3256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3259</v>
      </c>
      <c r="E1331" s="292" t="s">
        <v>3260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3261</v>
      </c>
    </row>
    <row r="1332" spans="1:13" x14ac:dyDescent="0.3">
      <c r="A1332" s="271">
        <v>1331</v>
      </c>
      <c r="B1332" s="264">
        <v>45891</v>
      </c>
      <c r="C1332" s="292" t="s">
        <v>3253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3259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2849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2549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2601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2831</v>
      </c>
      <c r="F1343" s="269" t="s">
        <v>2741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3111</v>
      </c>
      <c r="E1352" s="292" t="s">
        <v>3272</v>
      </c>
      <c r="F1352" s="269" t="s">
        <v>3273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2907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2910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3061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2549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2549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3280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3280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2401</v>
      </c>
      <c r="E1361" s="292" t="s">
        <v>3287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2977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2977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3293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3294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2401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2907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3280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3299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2849</v>
      </c>
      <c r="E1391" s="292" t="s">
        <v>3303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2849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2849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3307</v>
      </c>
      <c r="F1397" s="269" t="s">
        <v>3308</v>
      </c>
      <c r="M1397" s="269"/>
    </row>
    <row r="1398" spans="1:13" x14ac:dyDescent="0.3">
      <c r="A1398" s="271">
        <v>1397</v>
      </c>
      <c r="B1398" s="264">
        <v>45896</v>
      </c>
      <c r="C1398" s="292" t="s">
        <v>3106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3310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2409</v>
      </c>
      <c r="F1400" s="269" t="s">
        <v>2739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2459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2549</v>
      </c>
      <c r="E1402" s="292" t="s">
        <v>3315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3106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2458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3111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2588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3329</v>
      </c>
      <c r="G1408" s="265">
        <v>2500000</v>
      </c>
      <c r="H1408" s="269">
        <v>1</v>
      </c>
      <c r="J1408" s="266" t="s">
        <v>3330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2404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2910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2395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2989</v>
      </c>
      <c r="E1425" s="292" t="s">
        <v>3331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2977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3353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2654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2426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3472</v>
      </c>
      <c r="E1430" s="292" t="s">
        <v>3473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3472</v>
      </c>
      <c r="E1431" s="292" t="s">
        <v>3474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3472</v>
      </c>
      <c r="E1432" s="292" t="s">
        <v>3475</v>
      </c>
      <c r="F1432" s="269" t="s">
        <v>3476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3472</v>
      </c>
      <c r="E1433" s="292" t="s">
        <v>3477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3472</v>
      </c>
      <c r="E1434" s="292" t="s">
        <v>3478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3192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3192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2899</v>
      </c>
      <c r="E1438" s="292" t="s">
        <v>2648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3354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2670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2831</v>
      </c>
      <c r="F1449" s="269" t="s">
        <v>2741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3472</v>
      </c>
      <c r="E1453" s="292" t="s">
        <v>3479</v>
      </c>
      <c r="F1453" s="269" t="s">
        <v>3480</v>
      </c>
      <c r="G1453" s="265">
        <v>800000</v>
      </c>
      <c r="H1453" s="269">
        <v>1</v>
      </c>
      <c r="K1453" s="265">
        <v>800000</v>
      </c>
      <c r="M1453" s="269" t="s">
        <v>3481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2753</v>
      </c>
      <c r="E1458" s="292" t="s">
        <v>2796</v>
      </c>
      <c r="F1458" s="269" t="s">
        <v>2795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2753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3338</v>
      </c>
      <c r="E1460" s="292" t="s">
        <v>3051</v>
      </c>
      <c r="F1460" s="269" t="s">
        <v>3050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2989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2753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3338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2860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2989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2989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3360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2670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3366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3368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3280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3435</v>
      </c>
      <c r="E1489" s="292" t="s">
        <v>3436</v>
      </c>
      <c r="F1489" s="269" t="s">
        <v>3437</v>
      </c>
      <c r="G1489" s="265">
        <v>1850000</v>
      </c>
      <c r="H1489" s="269">
        <v>1</v>
      </c>
      <c r="J1489" s="266" t="s">
        <v>3438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3599</v>
      </c>
      <c r="E1490" s="292" t="s">
        <v>3600</v>
      </c>
      <c r="F1490" s="269" t="s">
        <v>3601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3379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3599</v>
      </c>
      <c r="E1493" s="292" t="s">
        <v>3602</v>
      </c>
      <c r="G1493" s="265">
        <v>150000</v>
      </c>
      <c r="H1493" s="269">
        <v>1</v>
      </c>
      <c r="J1493" s="266" t="s">
        <v>3603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2805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3386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3418</v>
      </c>
      <c r="E1497" s="292" t="s">
        <v>3419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3280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3388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2670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3404</v>
      </c>
      <c r="F1505" s="269" t="s">
        <v>3403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3394</v>
      </c>
      <c r="E1506" s="292" t="s">
        <v>2404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3394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2907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3388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2907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3420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3421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3422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3423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2824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3426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3042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3429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3140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3140</v>
      </c>
      <c r="E1529" s="292" t="s">
        <v>2105</v>
      </c>
      <c r="F1529" s="269" t="s">
        <v>2573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3440</v>
      </c>
      <c r="E1530" s="292" t="s">
        <v>4009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2831</v>
      </c>
      <c r="F1532" s="269" t="s">
        <v>2741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3140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3440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3394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3447</v>
      </c>
      <c r="E1539" s="292" t="s">
        <v>3454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3447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3447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3447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2989</v>
      </c>
      <c r="E1543" s="292" t="s">
        <v>3457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3450</v>
      </c>
      <c r="E1544" s="292" t="s">
        <v>3459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3447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3450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3461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3454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3454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3467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3454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3507</v>
      </c>
      <c r="E1567" s="292" t="s">
        <v>3508</v>
      </c>
      <c r="G1567" s="265">
        <v>1100000</v>
      </c>
      <c r="H1567" s="269">
        <v>1</v>
      </c>
      <c r="J1567" s="266" t="s">
        <v>3509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2401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2458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2458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3495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2670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3645</v>
      </c>
      <c r="E1578" s="292" t="s">
        <v>3647</v>
      </c>
      <c r="F1578" s="269" t="s">
        <v>3648</v>
      </c>
      <c r="G1578" s="265">
        <v>150000</v>
      </c>
      <c r="H1578" s="269">
        <v>1</v>
      </c>
      <c r="K1578" s="265">
        <v>150000</v>
      </c>
      <c r="M1578" s="292" t="s">
        <v>3649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3494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3491</v>
      </c>
      <c r="E1581" s="292" t="s">
        <v>3454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3426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3379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3379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3293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2774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3454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3379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2401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2774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3491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3212</v>
      </c>
      <c r="F1601" s="269" t="s">
        <v>3511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2387</v>
      </c>
      <c r="F1605" s="269" t="s">
        <v>2878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3368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3518</v>
      </c>
      <c r="F1608" s="269" t="s">
        <v>3517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2404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3368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3106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3106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2409</v>
      </c>
      <c r="F1617" s="269" t="s">
        <v>2739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2907</v>
      </c>
      <c r="E1619" s="292" t="s">
        <v>2931</v>
      </c>
      <c r="F1619" s="269" t="s">
        <v>3108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3529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3532</v>
      </c>
      <c r="E1622" s="292" t="s">
        <v>3264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3534</v>
      </c>
      <c r="E1623" s="292" t="s">
        <v>3535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3532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2904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3538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3547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2614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3454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3454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3550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3559</v>
      </c>
      <c r="E1658" s="292" t="s">
        <v>3454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3454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3569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3454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3569</v>
      </c>
      <c r="F1675" s="269" t="s">
        <v>3579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2796</v>
      </c>
      <c r="F1676" s="269" t="s">
        <v>2795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2671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3111</v>
      </c>
      <c r="E1680" s="292" t="s">
        <v>2037</v>
      </c>
      <c r="F1680" s="269" t="s">
        <v>3589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3033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2895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3439</v>
      </c>
      <c r="E1683" s="292" t="s">
        <v>3581</v>
      </c>
      <c r="F1683" s="269" t="s">
        <v>3580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3578</v>
      </c>
      <c r="F1685" s="269" t="s">
        <v>3577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3569</v>
      </c>
      <c r="F1686" s="269" t="s">
        <v>3579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3575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2800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3106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2695</v>
      </c>
      <c r="E1690" s="292" t="s">
        <v>1555</v>
      </c>
      <c r="F1690" s="269" t="s">
        <v>2688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2695</v>
      </c>
      <c r="E1691" s="292" t="s">
        <v>1731</v>
      </c>
      <c r="F1691" s="269" t="s">
        <v>2825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3611</v>
      </c>
      <c r="E1692" s="292" t="s">
        <v>3612</v>
      </c>
      <c r="F1692" s="269" t="s">
        <v>3613</v>
      </c>
      <c r="G1692" s="265">
        <v>350000</v>
      </c>
      <c r="H1692" s="269">
        <v>2</v>
      </c>
      <c r="J1692" s="266" t="s">
        <v>3614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3106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3439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3559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3569</v>
      </c>
      <c r="F1701" s="269" t="s">
        <v>3579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2733</v>
      </c>
      <c r="E1702" s="292" t="s">
        <v>3608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3610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2800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3111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2695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2733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2670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3697</v>
      </c>
      <c r="E1714" s="292" t="s">
        <v>3698</v>
      </c>
      <c r="F1714" s="269" t="s">
        <v>3699</v>
      </c>
      <c r="G1714" s="265">
        <v>1300000</v>
      </c>
      <c r="H1714" s="269">
        <v>1</v>
      </c>
      <c r="J1714" s="266" t="s">
        <v>3134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2670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2401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2401</v>
      </c>
      <c r="E1721" s="292" t="s">
        <v>2671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2401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2989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2401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3633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3569</v>
      </c>
      <c r="F1732" s="269" t="s">
        <v>3579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2409</v>
      </c>
      <c r="F1735" s="269" t="s">
        <v>2739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3454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3640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3642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3645</v>
      </c>
      <c r="E1746" s="292" t="s">
        <v>3646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3644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3651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3569</v>
      </c>
      <c r="F1749" s="269" t="s">
        <v>3579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2766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2733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2907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2409</v>
      </c>
      <c r="F1765" s="269" t="s">
        <v>2739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3707</v>
      </c>
      <c r="E1768" s="292">
        <v>2703900</v>
      </c>
      <c r="F1768" s="269" t="s">
        <v>3708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3707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3710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3710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2733</v>
      </c>
      <c r="E1773" s="292" t="s">
        <v>3715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3716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3720</v>
      </c>
      <c r="H1775" s="269">
        <v>1</v>
      </c>
      <c r="K1775" s="265">
        <v>0</v>
      </c>
      <c r="M1775" s="292" t="s">
        <v>3721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3727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3033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3729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2849</v>
      </c>
      <c r="E1782" s="292" t="s">
        <v>3042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3042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3734</v>
      </c>
    </row>
    <row r="1785" spans="1:13" x14ac:dyDescent="0.3">
      <c r="A1785" s="271">
        <v>1784</v>
      </c>
      <c r="B1785" s="264">
        <v>45929</v>
      </c>
      <c r="C1785" s="292" t="s">
        <v>3259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3736</v>
      </c>
    </row>
    <row r="1786" spans="1:13" x14ac:dyDescent="0.3">
      <c r="A1786" s="271">
        <v>1785</v>
      </c>
      <c r="B1786" s="264">
        <v>45929</v>
      </c>
      <c r="C1786" s="292" t="s">
        <v>3450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3738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2831</v>
      </c>
      <c r="F1787" s="269" t="s">
        <v>2741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2670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4213</v>
      </c>
      <c r="D1791" s="295" t="s">
        <v>4078</v>
      </c>
      <c r="E1791" s="292" t="s">
        <v>4214</v>
      </c>
      <c r="F1791" s="269" t="s">
        <v>4215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4213</v>
      </c>
      <c r="D1792" s="295" t="s">
        <v>4078</v>
      </c>
      <c r="E1792" s="292" t="s">
        <v>4216</v>
      </c>
      <c r="F1792" s="269" t="s">
        <v>4217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4213</v>
      </c>
      <c r="D1793" s="295" t="s">
        <v>4078</v>
      </c>
      <c r="E1793" s="292" t="s">
        <v>4218</v>
      </c>
      <c r="F1793" s="269" t="s">
        <v>4219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3745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3259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3450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2614</v>
      </c>
      <c r="E1805" s="292" t="s">
        <v>3755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2670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3764</v>
      </c>
      <c r="E1810" s="292" t="s">
        <v>3765</v>
      </c>
      <c r="F1810" s="270">
        <v>2820403</v>
      </c>
      <c r="G1810" s="265">
        <v>1600000</v>
      </c>
      <c r="H1810" s="269">
        <v>1</v>
      </c>
      <c r="J1810" s="266" t="s">
        <v>2991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3764</v>
      </c>
      <c r="E1811" s="292" t="s">
        <v>3766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2849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3762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3763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3767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3768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3769</v>
      </c>
      <c r="E1819" s="292" t="s">
        <v>3770</v>
      </c>
      <c r="F1819" s="269" t="s">
        <v>3771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3454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3642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3798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3800</v>
      </c>
      <c r="E1827" s="292" t="s">
        <v>3454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3800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3802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3809</v>
      </c>
      <c r="F1834" s="269" t="s">
        <v>3808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3803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3813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3816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3803</v>
      </c>
      <c r="E1838" s="292" t="s">
        <v>3817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3818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3819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3820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3115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2614</v>
      </c>
      <c r="E1845" s="292" t="s">
        <v>3826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3833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3834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2911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2910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3836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2790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3616</v>
      </c>
      <c r="F1855" s="269" t="s">
        <v>3615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4077</v>
      </c>
      <c r="D1856" s="295" t="s">
        <v>4078</v>
      </c>
      <c r="E1856" s="292" t="s">
        <v>4079</v>
      </c>
      <c r="F1856" s="269" t="s">
        <v>4080</v>
      </c>
      <c r="G1856" s="265">
        <v>250000</v>
      </c>
      <c r="H1856" s="269">
        <v>1</v>
      </c>
      <c r="K1856" s="265">
        <v>0</v>
      </c>
      <c r="M1856" s="304" t="s">
        <v>3841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3388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3388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2477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3800</v>
      </c>
      <c r="E1864" s="292" t="s">
        <v>3454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2831</v>
      </c>
      <c r="F1867" s="269" t="s">
        <v>2741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3851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3852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3800</v>
      </c>
      <c r="E1870" s="292" t="s">
        <v>3853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2477</v>
      </c>
      <c r="E1871" s="292" t="s">
        <v>3854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3388</v>
      </c>
      <c r="E1872" s="292" t="s">
        <v>3855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2989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3864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3862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3866</v>
      </c>
    </row>
    <row r="1880" spans="1:15" x14ac:dyDescent="0.3">
      <c r="A1880" s="271">
        <v>1879</v>
      </c>
      <c r="B1880" s="264">
        <v>45943</v>
      </c>
      <c r="C1880" s="292" t="s">
        <v>3868</v>
      </c>
      <c r="E1880" s="292" t="s">
        <v>3454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2404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2609</v>
      </c>
      <c r="E1882" s="292" t="s">
        <v>3454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4203</v>
      </c>
    </row>
    <row r="1883" spans="1:15" x14ac:dyDescent="0.3">
      <c r="A1883" s="271">
        <v>1882</v>
      </c>
      <c r="B1883" s="264">
        <v>45943</v>
      </c>
      <c r="C1883" s="292" t="s">
        <v>2609</v>
      </c>
      <c r="E1883" s="292" t="s">
        <v>3331</v>
      </c>
      <c r="G1883" s="265">
        <v>-2</v>
      </c>
      <c r="H1883" s="269">
        <v>1</v>
      </c>
      <c r="K1883" s="265">
        <v>-2</v>
      </c>
      <c r="O1883" t="s">
        <v>4202</v>
      </c>
    </row>
    <row r="1884" spans="1:15" x14ac:dyDescent="0.3">
      <c r="A1884" s="271">
        <v>1883</v>
      </c>
      <c r="B1884" s="264">
        <v>45943</v>
      </c>
      <c r="C1884" s="292" t="s">
        <v>3874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3874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3259</v>
      </c>
      <c r="E1886" s="292" t="s">
        <v>1555</v>
      </c>
      <c r="F1886" s="269" t="s">
        <v>2688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2609</v>
      </c>
      <c r="E1887" s="292" t="s">
        <v>3877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3874</v>
      </c>
      <c r="E1888" s="292" t="s">
        <v>3878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3879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3880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3259</v>
      </c>
      <c r="E1891" s="292" t="s">
        <v>3881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3868</v>
      </c>
      <c r="E1892" s="292" t="s">
        <v>3882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4049</v>
      </c>
      <c r="E1894" s="292" t="s">
        <v>4050</v>
      </c>
      <c r="F1894" s="269" t="s">
        <v>4051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4049</v>
      </c>
      <c r="E1895" s="292" t="s">
        <v>4052</v>
      </c>
      <c r="F1895" s="269" t="s">
        <v>4053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3886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3037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3888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2904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3212</v>
      </c>
      <c r="F1903" s="269" t="s">
        <v>3511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3454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3106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3896</v>
      </c>
    </row>
    <row r="1908" spans="1:15" x14ac:dyDescent="0.3">
      <c r="A1908" s="271">
        <v>1907</v>
      </c>
      <c r="B1908" s="264">
        <v>45944</v>
      </c>
      <c r="C1908" s="292" t="s">
        <v>2989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3899</v>
      </c>
      <c r="F1909" s="269" t="s">
        <v>3898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3902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4202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4202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2671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4202</v>
      </c>
    </row>
    <row r="1915" spans="1:15" x14ac:dyDescent="0.3">
      <c r="A1915" s="58">
        <v>1915</v>
      </c>
      <c r="B1915" s="264">
        <v>45945</v>
      </c>
      <c r="C1915" s="292" t="s">
        <v>3999</v>
      </c>
      <c r="E1915" s="292" t="s">
        <v>4000</v>
      </c>
      <c r="G1915" s="265">
        <v>1100000</v>
      </c>
      <c r="H1915" s="269">
        <v>1</v>
      </c>
      <c r="J1915" s="266" t="s">
        <v>3509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3999</v>
      </c>
      <c r="E1916" s="292" t="s">
        <v>4001</v>
      </c>
      <c r="F1916" s="269" t="s">
        <v>4002</v>
      </c>
      <c r="G1916" s="265">
        <v>1000000</v>
      </c>
      <c r="H1916" s="269">
        <v>1</v>
      </c>
      <c r="J1916" s="266" t="s">
        <v>4003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3905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2670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3454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3913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3915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3916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3905</v>
      </c>
      <c r="E1929" s="292" t="s">
        <v>3917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3454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3918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3800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3930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3932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3852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3800</v>
      </c>
      <c r="E1938" s="292" t="s">
        <v>3933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3918</v>
      </c>
      <c r="E1939" s="292" t="s">
        <v>3934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3916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3935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3937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3939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3943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3943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4004</v>
      </c>
      <c r="E1954" s="292" t="s">
        <v>4005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3948</v>
      </c>
      <c r="F1955" s="269" t="s">
        <v>2739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3943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3888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2401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3952</v>
      </c>
      <c r="E1960" s="292" t="s">
        <v>3951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3955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3651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3388</v>
      </c>
      <c r="E1967" s="292" t="s">
        <v>1853</v>
      </c>
      <c r="F1967" s="269" t="s">
        <v>3651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3959</v>
      </c>
    </row>
    <row r="1969" spans="1:12" x14ac:dyDescent="0.3">
      <c r="A1969" s="58">
        <v>1969</v>
      </c>
      <c r="B1969" s="264">
        <v>45951</v>
      </c>
      <c r="C1969" s="292" t="s">
        <v>3192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3962</v>
      </c>
      <c r="F1970" s="269" t="s">
        <v>3961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3905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3905</v>
      </c>
      <c r="E1973" s="292" t="s">
        <v>1490</v>
      </c>
      <c r="F1973" s="269" t="s">
        <v>2670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3905</v>
      </c>
      <c r="E1974" s="292" t="s">
        <v>3967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4093</v>
      </c>
      <c r="E1976" s="292" t="s">
        <v>4094</v>
      </c>
      <c r="F1976" s="269" t="s">
        <v>4095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3952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3972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3974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2549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3142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2910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3937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3988</v>
      </c>
      <c r="F1991" s="269" t="s">
        <v>3987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4202</v>
      </c>
    </row>
    <row r="1992" spans="1:15" x14ac:dyDescent="0.3">
      <c r="A1992" s="58">
        <v>1992</v>
      </c>
      <c r="B1992" s="264">
        <v>45952</v>
      </c>
      <c r="C1992" s="292" t="s">
        <v>2401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3033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3115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3996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3192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2601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3972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2401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3142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2549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3388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3974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2831</v>
      </c>
      <c r="F2015" s="269" t="s">
        <v>2741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2695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3454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2695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4131</v>
      </c>
      <c r="D2026" s="295" t="s">
        <v>4078</v>
      </c>
      <c r="E2026" s="292" t="s">
        <v>4132</v>
      </c>
      <c r="F2026" s="269" t="s">
        <v>4133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4115</v>
      </c>
      <c r="D2027" s="295" t="s">
        <v>4078</v>
      </c>
      <c r="E2027" s="292" t="s">
        <v>4118</v>
      </c>
      <c r="F2027" s="269" t="s">
        <v>4119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2774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2774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4059</v>
      </c>
      <c r="E2030" s="292" t="s">
        <v>4060</v>
      </c>
      <c r="F2030" s="269" t="s">
        <v>4061</v>
      </c>
      <c r="G2030" s="265">
        <v>1300000</v>
      </c>
      <c r="H2030" s="269">
        <v>1</v>
      </c>
      <c r="J2030" s="266" t="s">
        <v>3134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4026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3905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4029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4048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4041</v>
      </c>
      <c r="F2036" s="269" t="s">
        <v>2875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4037</v>
      </c>
      <c r="E2037" s="292" t="s">
        <v>3033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3937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4033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4033</v>
      </c>
      <c r="E2042" s="292" t="s">
        <v>3454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4033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4033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4033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4054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4037</v>
      </c>
      <c r="E2049" s="292" t="s">
        <v>4055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4033</v>
      </c>
      <c r="E2050" s="292" t="s">
        <v>4056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3454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2774</v>
      </c>
      <c r="E2055" s="292" t="s">
        <v>4076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2688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3886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3937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3937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4062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4202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4202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3640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4062</v>
      </c>
      <c r="E2072" s="292" t="s">
        <v>4075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3140</v>
      </c>
      <c r="E2074" s="292" t="s">
        <v>3207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3140</v>
      </c>
      <c r="E2075" s="292" t="s">
        <v>2105</v>
      </c>
      <c r="F2075" s="269" t="s">
        <v>2573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3140</v>
      </c>
      <c r="E2076" s="292" t="s">
        <v>2790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3140</v>
      </c>
      <c r="E2077" s="292" t="s">
        <v>3616</v>
      </c>
      <c r="F2077" s="269" t="s">
        <v>3615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4081</v>
      </c>
      <c r="E2078" s="292" t="s">
        <v>2910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2670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4115</v>
      </c>
      <c r="E2082" s="292" t="s">
        <v>4116</v>
      </c>
      <c r="F2082" s="269" t="s">
        <v>4117</v>
      </c>
      <c r="G2082" s="265">
        <v>1100000</v>
      </c>
      <c r="H2082" s="269">
        <v>1</v>
      </c>
      <c r="J2082" s="266" t="s">
        <v>3509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3454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4081</v>
      </c>
      <c r="E2087" s="292" t="s">
        <v>4092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3915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4096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4143</v>
      </c>
      <c r="D2090" s="295" t="s">
        <v>4078</v>
      </c>
      <c r="E2090" s="292" t="s">
        <v>4132</v>
      </c>
      <c r="F2090" s="269" t="s">
        <v>4133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4101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3640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2409</v>
      </c>
      <c r="F2094" s="269" t="s">
        <v>2739</v>
      </c>
      <c r="G2094" s="265">
        <v>1100000</v>
      </c>
      <c r="H2094" s="269">
        <v>1</v>
      </c>
      <c r="K2094" s="265">
        <v>1100000</v>
      </c>
      <c r="M2094" s="292" t="s">
        <v>4102</v>
      </c>
    </row>
    <row r="2095" spans="1:13" x14ac:dyDescent="0.3">
      <c r="A2095" s="58">
        <v>2095</v>
      </c>
      <c r="B2095" s="264">
        <v>45960</v>
      </c>
      <c r="C2095" s="292" t="s">
        <v>2955</v>
      </c>
      <c r="E2095" s="292" t="s">
        <v>2910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3192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4106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3212</v>
      </c>
      <c r="F2101" s="269" t="s">
        <v>3511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4037</v>
      </c>
      <c r="E2102" s="292" t="s">
        <v>3212</v>
      </c>
      <c r="F2102" s="269" t="s">
        <v>3511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4037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3042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2695</v>
      </c>
      <c r="E2105" s="292" t="s">
        <v>4098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4202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4202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2670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4202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4114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4016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3140</v>
      </c>
      <c r="E2113" s="292" t="s">
        <v>4120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4122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4121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3727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4126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2695</v>
      </c>
      <c r="E2118" s="292" t="s">
        <v>4123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2955</v>
      </c>
      <c r="E2119" s="292" t="s">
        <v>4124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4037</v>
      </c>
      <c r="E2120" s="292" t="s">
        <v>4125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4177</v>
      </c>
      <c r="D2121" s="295" t="s">
        <v>4078</v>
      </c>
      <c r="E2121" s="292" t="s">
        <v>4178</v>
      </c>
      <c r="F2121" s="269" t="s">
        <v>4179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4135</v>
      </c>
      <c r="E2122" s="292" t="s">
        <v>2375</v>
      </c>
      <c r="F2122" s="269" t="s">
        <v>2867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4098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4181</v>
      </c>
      <c r="D2128" s="295" t="s">
        <v>4078</v>
      </c>
      <c r="E2128" s="292" t="s">
        <v>4182</v>
      </c>
      <c r="F2128" s="269" t="s">
        <v>4183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1300</v>
      </c>
      <c r="E2129" s="292" t="s">
        <v>4145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1443</v>
      </c>
      <c r="E2131" s="292" t="s">
        <v>4146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1925</v>
      </c>
      <c r="E2132" s="292" t="s">
        <v>3916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2251</v>
      </c>
      <c r="E2133" s="292" t="s">
        <v>4147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4135</v>
      </c>
      <c r="E2134" s="292" t="s">
        <v>4148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1147</v>
      </c>
      <c r="E2135" s="292" t="s">
        <v>4149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1535</v>
      </c>
      <c r="E2136" s="292" t="s">
        <v>3768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1393</v>
      </c>
      <c r="E2137" s="292" t="s">
        <v>3763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1571</v>
      </c>
      <c r="E2138" s="292" t="s">
        <v>4150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  <c r="N2139" t="s">
        <v>4570</v>
      </c>
    </row>
    <row r="2140" spans="1:14" x14ac:dyDescent="0.3">
      <c r="A2140" s="58">
        <v>2140</v>
      </c>
      <c r="B2140" s="264">
        <v>45964</v>
      </c>
      <c r="C2140" s="292" t="s">
        <v>4779</v>
      </c>
      <c r="D2140" s="295" t="s">
        <v>4078</v>
      </c>
      <c r="E2140" s="292" t="s">
        <v>4782</v>
      </c>
      <c r="F2140" s="269" t="s">
        <v>4783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4570</v>
      </c>
    </row>
    <row r="2141" spans="1:14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4570</v>
      </c>
    </row>
    <row r="2142" spans="1:14" x14ac:dyDescent="0.3">
      <c r="A2142" s="58">
        <v>2142</v>
      </c>
      <c r="B2142" s="264">
        <v>45964</v>
      </c>
      <c r="C2142" s="292" t="s">
        <v>1018</v>
      </c>
      <c r="E2142" s="292" t="s">
        <v>3886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4570</v>
      </c>
    </row>
    <row r="2143" spans="1:14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4570</v>
      </c>
    </row>
    <row r="2144" spans="1:14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4570</v>
      </c>
    </row>
    <row r="2145" spans="1:14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4570</v>
      </c>
    </row>
    <row r="2146" spans="1:14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2688</v>
      </c>
      <c r="G2146" s="265">
        <v>1600000</v>
      </c>
      <c r="H2146" s="269">
        <v>1</v>
      </c>
      <c r="K2146" s="265">
        <v>1600000</v>
      </c>
      <c r="N2146" t="s">
        <v>4570</v>
      </c>
    </row>
    <row r="2147" spans="1:14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  <c r="N2147" t="s">
        <v>4570</v>
      </c>
    </row>
    <row r="2148" spans="1:14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3651</v>
      </c>
      <c r="G2148" s="265">
        <v>1200000</v>
      </c>
      <c r="H2148" s="269">
        <v>1</v>
      </c>
      <c r="K2148" s="265">
        <v>1200000</v>
      </c>
      <c r="N2148" t="s">
        <v>4570</v>
      </c>
    </row>
    <row r="2149" spans="1:14" x14ac:dyDescent="0.3">
      <c r="A2149" s="58">
        <v>2149</v>
      </c>
      <c r="B2149" s="264">
        <v>45964</v>
      </c>
      <c r="C2149" s="292" t="s">
        <v>1438</v>
      </c>
      <c r="E2149" s="292" t="s">
        <v>4161</v>
      </c>
      <c r="L2149" s="265">
        <v>-300000</v>
      </c>
      <c r="N2149" t="s">
        <v>4570</v>
      </c>
    </row>
    <row r="2150" spans="1:14" x14ac:dyDescent="0.3">
      <c r="A2150" s="58">
        <v>2150</v>
      </c>
      <c r="B2150" s="264">
        <v>45964</v>
      </c>
      <c r="C2150" s="292" t="s">
        <v>1389</v>
      </c>
      <c r="E2150" s="292" t="s">
        <v>4162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3192</v>
      </c>
      <c r="E2151" s="292" t="s">
        <v>4163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987</v>
      </c>
      <c r="E2152" s="292" t="s">
        <v>4164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2251</v>
      </c>
      <c r="D2153" s="295" t="s">
        <v>4167</v>
      </c>
      <c r="E2153" s="292" t="s">
        <v>4165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4168</v>
      </c>
    </row>
    <row r="2154" spans="1:14" x14ac:dyDescent="0.3">
      <c r="A2154" s="58">
        <v>2154</v>
      </c>
      <c r="B2154" s="264">
        <v>45965</v>
      </c>
      <c r="C2154" s="292" t="s">
        <v>2458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  <c r="N2155" t="s">
        <v>4570</v>
      </c>
    </row>
    <row r="2156" spans="1:14" x14ac:dyDescent="0.3">
      <c r="A2156" s="58">
        <v>2156</v>
      </c>
      <c r="B2156" s="264">
        <v>45965</v>
      </c>
      <c r="C2156" s="292" t="s">
        <v>1438</v>
      </c>
      <c r="E2156" s="292" t="s">
        <v>2831</v>
      </c>
      <c r="F2156" s="269" t="s">
        <v>2741</v>
      </c>
      <c r="G2156" s="265">
        <v>129000</v>
      </c>
      <c r="H2156" s="269">
        <v>2</v>
      </c>
      <c r="K2156" s="265">
        <v>258000</v>
      </c>
      <c r="N2156" t="s">
        <v>4570</v>
      </c>
    </row>
    <row r="2157" spans="1:14" x14ac:dyDescent="0.3">
      <c r="A2157" s="58">
        <v>2157</v>
      </c>
      <c r="B2157" s="264">
        <v>45965</v>
      </c>
      <c r="C2157" s="292" t="s">
        <v>3952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4570</v>
      </c>
    </row>
    <row r="2158" spans="1:14" x14ac:dyDescent="0.3">
      <c r="A2158" s="58">
        <v>2158</v>
      </c>
      <c r="B2158" s="264">
        <v>45965</v>
      </c>
      <c r="C2158" s="292" t="s">
        <v>3952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4570</v>
      </c>
    </row>
    <row r="2159" spans="1:14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  <c r="N2159" t="s">
        <v>4570</v>
      </c>
    </row>
    <row r="2160" spans="1:14" x14ac:dyDescent="0.3">
      <c r="A2160" s="58">
        <v>2160</v>
      </c>
      <c r="B2160" s="264">
        <v>45965</v>
      </c>
      <c r="C2160" s="292" t="s">
        <v>2458</v>
      </c>
      <c r="E2160" s="292" t="s">
        <v>1125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4246</v>
      </c>
      <c r="E2161" s="292" t="s">
        <v>4247</v>
      </c>
      <c r="F2161" s="270">
        <v>6058008060</v>
      </c>
      <c r="G2161" s="265">
        <v>1600000</v>
      </c>
      <c r="H2161" s="269">
        <v>1</v>
      </c>
      <c r="J2161" s="266" t="s">
        <v>2991</v>
      </c>
      <c r="K2161" s="265">
        <v>1760000</v>
      </c>
      <c r="N2161" t="s">
        <v>4570</v>
      </c>
    </row>
    <row r="2162" spans="1:14" x14ac:dyDescent="0.3">
      <c r="A2162" s="58">
        <v>2162</v>
      </c>
      <c r="B2162" s="264">
        <v>45965</v>
      </c>
      <c r="C2162" s="292" t="s">
        <v>1171</v>
      </c>
      <c r="E2162" s="292" t="s">
        <v>4175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3952</v>
      </c>
      <c r="E2163" s="292" t="s">
        <v>4176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1372</v>
      </c>
      <c r="E2164" s="292" t="s">
        <v>4180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4297</v>
      </c>
      <c r="E2165" s="292" t="s">
        <v>4298</v>
      </c>
      <c r="F2165" s="269" t="s">
        <v>4299</v>
      </c>
      <c r="G2165" s="265">
        <v>1500000</v>
      </c>
      <c r="H2165" s="269">
        <v>1</v>
      </c>
      <c r="J2165" s="266" t="s">
        <v>2898</v>
      </c>
      <c r="K2165" s="265">
        <v>1650000</v>
      </c>
      <c r="N2165" t="s">
        <v>4570</v>
      </c>
    </row>
    <row r="2166" spans="1:14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4226</v>
      </c>
      <c r="D2167" s="295" t="s">
        <v>4227</v>
      </c>
      <c r="E2167" s="292" t="s">
        <v>4228</v>
      </c>
      <c r="F2167" s="269" t="s">
        <v>4229</v>
      </c>
      <c r="G2167" s="265">
        <v>50000</v>
      </c>
      <c r="H2167" s="269">
        <v>1</v>
      </c>
      <c r="M2167" s="292" t="s">
        <v>4190</v>
      </c>
    </row>
    <row r="2168" spans="1:14" x14ac:dyDescent="0.3">
      <c r="A2168" s="58">
        <v>2168</v>
      </c>
      <c r="B2168" s="264">
        <v>45966</v>
      </c>
      <c r="C2168" s="292" t="s">
        <v>1300</v>
      </c>
      <c r="E2168" s="292" t="s">
        <v>4191</v>
      </c>
      <c r="F2168" s="269" t="s">
        <v>2390</v>
      </c>
      <c r="G2168" s="265">
        <v>850000</v>
      </c>
      <c r="H2168" s="269">
        <v>1</v>
      </c>
      <c r="K2168" s="265">
        <v>850000</v>
      </c>
      <c r="N2168" t="s">
        <v>4570</v>
      </c>
    </row>
    <row r="2169" spans="1:14" x14ac:dyDescent="0.3">
      <c r="A2169" s="58">
        <v>2169</v>
      </c>
      <c r="B2169" s="264">
        <v>45966</v>
      </c>
      <c r="C2169" s="292" t="s">
        <v>1716</v>
      </c>
      <c r="E2169" s="292" t="s">
        <v>4191</v>
      </c>
      <c r="F2169" s="269" t="s">
        <v>2390</v>
      </c>
      <c r="G2169" s="265">
        <v>850000</v>
      </c>
      <c r="H2169" s="269">
        <v>1</v>
      </c>
      <c r="K2169" s="265">
        <v>850000</v>
      </c>
      <c r="N2169" t="s">
        <v>4570</v>
      </c>
    </row>
    <row r="2170" spans="1:14" x14ac:dyDescent="0.3">
      <c r="A2170" s="58">
        <v>2170</v>
      </c>
      <c r="B2170" s="264">
        <v>45966</v>
      </c>
      <c r="C2170" s="292" t="s">
        <v>4198</v>
      </c>
      <c r="E2170" s="292" t="s">
        <v>4199</v>
      </c>
      <c r="F2170" s="269" t="s">
        <v>4200</v>
      </c>
      <c r="G2170" s="265">
        <v>1200000</v>
      </c>
      <c r="H2170" s="269">
        <v>1</v>
      </c>
      <c r="J2170" s="266" t="s">
        <v>2963</v>
      </c>
      <c r="K2170" s="265">
        <v>1320000</v>
      </c>
      <c r="N2170" t="s">
        <v>4570</v>
      </c>
    </row>
    <row r="2171" spans="1:14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4570</v>
      </c>
    </row>
    <row r="2172" spans="1:14" x14ac:dyDescent="0.3">
      <c r="A2172" s="58">
        <v>2172</v>
      </c>
      <c r="B2172" s="264">
        <v>45966</v>
      </c>
      <c r="C2172" s="292" t="s">
        <v>987</v>
      </c>
      <c r="E2172" s="292" t="s">
        <v>2671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4570</v>
      </c>
    </row>
    <row r="2173" spans="1:14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4570</v>
      </c>
    </row>
    <row r="2174" spans="1:14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4570</v>
      </c>
    </row>
    <row r="2175" spans="1:14" x14ac:dyDescent="0.3">
      <c r="A2175" s="58">
        <v>2175</v>
      </c>
      <c r="B2175" s="264">
        <v>45966</v>
      </c>
      <c r="C2175" s="292" t="s">
        <v>987</v>
      </c>
      <c r="E2175" s="292" t="s">
        <v>4164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1888</v>
      </c>
      <c r="E2176" s="292" t="s">
        <v>4197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2860</v>
      </c>
      <c r="E2177" s="292" t="s">
        <v>4201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1741</v>
      </c>
      <c r="E2178" s="292" t="s">
        <v>3767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1015</v>
      </c>
      <c r="E2179" s="292" t="s">
        <v>3802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  <c r="N2180" t="s">
        <v>4570</v>
      </c>
    </row>
    <row r="2181" spans="1:14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4570</v>
      </c>
    </row>
    <row r="2182" spans="1:14" x14ac:dyDescent="0.3">
      <c r="A2182" s="58">
        <v>2182</v>
      </c>
      <c r="B2182" s="264">
        <v>45967</v>
      </c>
      <c r="C2182" s="292" t="s">
        <v>2009</v>
      </c>
      <c r="E2182" s="292" t="s">
        <v>4206</v>
      </c>
      <c r="G2182" s="265">
        <v>450000</v>
      </c>
      <c r="H2182" s="269">
        <v>1</v>
      </c>
      <c r="K2182" s="265">
        <v>450000</v>
      </c>
      <c r="N2182" t="s">
        <v>4570</v>
      </c>
    </row>
    <row r="2183" spans="1:14" x14ac:dyDescent="0.3">
      <c r="A2183" s="58">
        <v>2183</v>
      </c>
      <c r="B2183" s="264">
        <v>45967</v>
      </c>
      <c r="C2183" s="292" t="s">
        <v>2401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4570</v>
      </c>
    </row>
    <row r="2184" spans="1:14" x14ac:dyDescent="0.3">
      <c r="A2184" s="58">
        <v>2184</v>
      </c>
      <c r="B2184" s="264">
        <v>45967</v>
      </c>
      <c r="C2184" s="292" t="s">
        <v>2593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4570</v>
      </c>
    </row>
    <row r="2185" spans="1:14" x14ac:dyDescent="0.3">
      <c r="A2185" s="58">
        <v>2185</v>
      </c>
      <c r="B2185" s="264">
        <v>45967</v>
      </c>
      <c r="C2185" s="292" t="s">
        <v>2009</v>
      </c>
      <c r="E2185" s="292" t="s">
        <v>4210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1741</v>
      </c>
      <c r="E2186" s="292" t="s">
        <v>3937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4570</v>
      </c>
    </row>
    <row r="2187" spans="1:14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4570</v>
      </c>
    </row>
    <row r="2188" spans="1:14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4570</v>
      </c>
    </row>
    <row r="2189" spans="1:14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4570</v>
      </c>
    </row>
    <row r="2190" spans="1:14" x14ac:dyDescent="0.3">
      <c r="A2190" s="58">
        <v>2190</v>
      </c>
      <c r="B2190" s="264">
        <v>45968</v>
      </c>
      <c r="C2190" s="292" t="s">
        <v>1716</v>
      </c>
      <c r="E2190" s="292" t="s">
        <v>4220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1300</v>
      </c>
      <c r="E2191" s="292" t="s">
        <v>4145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4016</v>
      </c>
      <c r="E2192" s="292" t="s">
        <v>4221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4570</v>
      </c>
    </row>
    <row r="2193" spans="1:14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  <c r="N2193" t="s">
        <v>4570</v>
      </c>
    </row>
    <row r="2194" spans="1:14" x14ac:dyDescent="0.3">
      <c r="A2194" s="58">
        <v>2194</v>
      </c>
      <c r="B2194" s="264">
        <v>45968</v>
      </c>
      <c r="C2194" s="292" t="s">
        <v>4016</v>
      </c>
      <c r="E2194" s="292" t="s">
        <v>1794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4230</v>
      </c>
      <c r="E2199" s="292" t="s">
        <v>4231</v>
      </c>
      <c r="F2199" s="269" t="s">
        <v>4232</v>
      </c>
      <c r="G2199" s="265">
        <v>1500000</v>
      </c>
      <c r="H2199" s="269">
        <v>1</v>
      </c>
      <c r="K2199" s="265">
        <v>1500000</v>
      </c>
      <c r="N2199" t="s">
        <v>4570</v>
      </c>
    </row>
    <row r="2200" spans="1:14" x14ac:dyDescent="0.3">
      <c r="A2200" s="58">
        <v>2200</v>
      </c>
      <c r="B2200" s="264">
        <v>45969</v>
      </c>
      <c r="C2200" s="292" t="s">
        <v>2285</v>
      </c>
      <c r="E2200" s="292" t="s">
        <v>4233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1784</v>
      </c>
      <c r="E2201" s="292" t="s">
        <v>4114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  <c r="N2202" t="s">
        <v>4570</v>
      </c>
    </row>
    <row r="2203" spans="1:14" x14ac:dyDescent="0.3">
      <c r="A2203" s="58">
        <v>2203</v>
      </c>
      <c r="B2203" s="264">
        <v>45970</v>
      </c>
      <c r="C2203" s="292" t="s">
        <v>2487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4235</v>
      </c>
      <c r="N2203" t="s">
        <v>4570</v>
      </c>
    </row>
    <row r="2204" spans="1:14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  <c r="N2204" t="s">
        <v>4570</v>
      </c>
    </row>
    <row r="2205" spans="1:14" x14ac:dyDescent="0.3">
      <c r="A2205" s="58">
        <v>2205</v>
      </c>
      <c r="B2205" s="264">
        <v>45971</v>
      </c>
      <c r="C2205" s="292" t="s">
        <v>1018</v>
      </c>
      <c r="E2205" s="292" t="s">
        <v>4238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4570</v>
      </c>
    </row>
    <row r="2206" spans="1:14" x14ac:dyDescent="0.3">
      <c r="A2206" s="58">
        <v>2206</v>
      </c>
      <c r="B2206" s="264">
        <v>45971</v>
      </c>
      <c r="C2206" s="292" t="s">
        <v>1438</v>
      </c>
      <c r="E2206" s="292" t="s">
        <v>3454</v>
      </c>
      <c r="F2206" s="269" t="s">
        <v>1205</v>
      </c>
      <c r="G2206" s="265">
        <v>520000</v>
      </c>
      <c r="H2206" s="269">
        <v>2</v>
      </c>
      <c r="K2206" s="265">
        <v>1040000</v>
      </c>
      <c r="N2206" t="s">
        <v>4570</v>
      </c>
    </row>
    <row r="2207" spans="1:14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4570</v>
      </c>
    </row>
    <row r="2208" spans="1:14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4570</v>
      </c>
    </row>
    <row r="2209" spans="1:14" x14ac:dyDescent="0.3">
      <c r="A2209" s="58">
        <v>2209</v>
      </c>
      <c r="B2209" s="264">
        <v>45971</v>
      </c>
      <c r="C2209" s="292" t="s">
        <v>2356</v>
      </c>
      <c r="E2209" s="292" t="s">
        <v>4242</v>
      </c>
      <c r="G2209" s="265">
        <v>1000000</v>
      </c>
      <c r="H2209" s="269">
        <v>1</v>
      </c>
      <c r="K2209" s="265">
        <v>1000000</v>
      </c>
      <c r="N2209" t="s">
        <v>4570</v>
      </c>
    </row>
    <row r="2210" spans="1:14" x14ac:dyDescent="0.3">
      <c r="A2210" s="58">
        <v>2210</v>
      </c>
      <c r="B2210" s="264">
        <v>45971</v>
      </c>
      <c r="C2210" s="292" t="s">
        <v>2356</v>
      </c>
      <c r="E2210" s="292" t="s">
        <v>4243</v>
      </c>
      <c r="G2210" s="265">
        <v>200000</v>
      </c>
      <c r="H2210" s="269">
        <v>1</v>
      </c>
      <c r="K2210" s="265">
        <v>200000</v>
      </c>
      <c r="N2210" t="s">
        <v>4570</v>
      </c>
    </row>
    <row r="2211" spans="1:14" x14ac:dyDescent="0.3">
      <c r="A2211" s="58">
        <v>2211</v>
      </c>
      <c r="B2211" s="264">
        <v>45971</v>
      </c>
      <c r="C2211" s="292" t="s">
        <v>1018</v>
      </c>
      <c r="E2211" s="292" t="s">
        <v>3879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1925</v>
      </c>
      <c r="E2212" s="292" t="s">
        <v>4248</v>
      </c>
      <c r="G2212" s="265">
        <v>734000</v>
      </c>
      <c r="H2212" s="269">
        <v>1</v>
      </c>
      <c r="K2212" s="265">
        <v>734000</v>
      </c>
      <c r="N2212" t="s">
        <v>4570</v>
      </c>
    </row>
    <row r="2213" spans="1:14" x14ac:dyDescent="0.3">
      <c r="A2213" s="58">
        <v>2213</v>
      </c>
      <c r="B2213" s="264">
        <v>45971</v>
      </c>
      <c r="C2213" s="292" t="s">
        <v>1925</v>
      </c>
      <c r="E2213" s="292" t="s">
        <v>4250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4570</v>
      </c>
    </row>
    <row r="2215" spans="1:14" x14ac:dyDescent="0.3">
      <c r="A2215" s="58">
        <v>2215</v>
      </c>
      <c r="B2215" s="264">
        <v>45971</v>
      </c>
      <c r="C2215" s="292" t="s">
        <v>1864</v>
      </c>
      <c r="E2215" s="292" t="s">
        <v>4176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2401</v>
      </c>
      <c r="E2216" s="292" t="s">
        <v>1794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3192</v>
      </c>
      <c r="E2217" s="292" t="s">
        <v>2283</v>
      </c>
      <c r="G2217" s="265">
        <v>1700000</v>
      </c>
      <c r="H2217" s="269">
        <v>1</v>
      </c>
      <c r="K2217" s="265">
        <v>1700000</v>
      </c>
      <c r="N2217" t="s">
        <v>4570</v>
      </c>
    </row>
    <row r="2218" spans="1:14" x14ac:dyDescent="0.3">
      <c r="A2218" s="58">
        <v>2218</v>
      </c>
      <c r="B2218" s="264">
        <v>45972</v>
      </c>
      <c r="C2218" s="292" t="s">
        <v>4258</v>
      </c>
      <c r="E2218" s="292" t="s">
        <v>4259</v>
      </c>
      <c r="F2218" s="269" t="s">
        <v>4260</v>
      </c>
      <c r="G2218" s="265">
        <v>1200000</v>
      </c>
      <c r="H2218" s="269">
        <v>1</v>
      </c>
      <c r="J2218" s="266" t="s">
        <v>2963</v>
      </c>
      <c r="K2218" s="265">
        <v>1320000</v>
      </c>
      <c r="N2218" t="s">
        <v>4570</v>
      </c>
    </row>
    <row r="2219" spans="1:14" x14ac:dyDescent="0.3">
      <c r="A2219" s="58">
        <v>2219</v>
      </c>
      <c r="B2219" s="264">
        <v>45972</v>
      </c>
      <c r="C2219" s="292" t="s">
        <v>1841</v>
      </c>
      <c r="E2219" s="292" t="s">
        <v>2790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4570</v>
      </c>
    </row>
    <row r="2220" spans="1:14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4570</v>
      </c>
    </row>
    <row r="2221" spans="1:14" x14ac:dyDescent="0.3">
      <c r="A2221" s="58">
        <v>2221</v>
      </c>
      <c r="B2221" s="264">
        <v>45972</v>
      </c>
      <c r="C2221" s="292" t="s">
        <v>978</v>
      </c>
      <c r="E2221" s="292" t="s">
        <v>4257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1232</v>
      </c>
      <c r="E2222" s="292" t="s">
        <v>4261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2487</v>
      </c>
      <c r="E2223" s="292" t="s">
        <v>4262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1784</v>
      </c>
      <c r="E2224" s="292" t="s">
        <v>3937</v>
      </c>
      <c r="F2224" s="269" t="s">
        <v>1205</v>
      </c>
      <c r="G2224" s="265">
        <v>400000</v>
      </c>
      <c r="H2224" s="269">
        <v>1</v>
      </c>
      <c r="K2224" s="265">
        <v>400000</v>
      </c>
      <c r="N2224" t="s">
        <v>4570</v>
      </c>
    </row>
    <row r="2225" spans="1:14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  <c r="N2225" t="s">
        <v>4570</v>
      </c>
    </row>
    <row r="2226" spans="1:14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4270</v>
      </c>
      <c r="N2226" t="s">
        <v>4570</v>
      </c>
    </row>
    <row r="2227" spans="1:14" x14ac:dyDescent="0.3">
      <c r="A2227" s="58">
        <v>2227</v>
      </c>
      <c r="B2227" s="264">
        <v>45973</v>
      </c>
      <c r="C2227" s="292" t="s">
        <v>3280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4272</v>
      </c>
      <c r="N2227" t="s">
        <v>4570</v>
      </c>
    </row>
    <row r="2228" spans="1:14" x14ac:dyDescent="0.3">
      <c r="A2228" s="58">
        <v>2228</v>
      </c>
      <c r="B2228" s="264">
        <v>45973</v>
      </c>
      <c r="C2228" s="292" t="s">
        <v>987</v>
      </c>
      <c r="E2228" s="292" t="s">
        <v>3581</v>
      </c>
      <c r="F2228" s="269" t="s">
        <v>3580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4570</v>
      </c>
    </row>
    <row r="2229" spans="1:14" x14ac:dyDescent="0.3">
      <c r="A2229" s="58">
        <v>2229</v>
      </c>
      <c r="B2229" s="264">
        <v>45973</v>
      </c>
      <c r="C2229" s="292" t="s">
        <v>2601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4570</v>
      </c>
    </row>
    <row r="2230" spans="1:14" x14ac:dyDescent="0.3">
      <c r="A2230" s="58">
        <v>2230</v>
      </c>
      <c r="B2230" s="264">
        <v>45973</v>
      </c>
      <c r="C2230" s="292" t="s">
        <v>2763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4570</v>
      </c>
    </row>
    <row r="2231" spans="1:14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4570</v>
      </c>
    </row>
    <row r="2232" spans="1:14" x14ac:dyDescent="0.3">
      <c r="A2232" s="58">
        <v>2232</v>
      </c>
      <c r="B2232" s="264">
        <v>45973</v>
      </c>
      <c r="C2232" s="292" t="s">
        <v>2601</v>
      </c>
      <c r="E2232" s="292" t="s">
        <v>4278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2763</v>
      </c>
      <c r="E2233" s="292" t="s">
        <v>4279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3280</v>
      </c>
      <c r="E2234" s="292" t="s">
        <v>4280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1225</v>
      </c>
      <c r="E2235" s="292" t="s">
        <v>4281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987</v>
      </c>
      <c r="E2236" s="292" t="s">
        <v>4164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2356</v>
      </c>
      <c r="E2237" s="292" t="s">
        <v>4282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2907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4570</v>
      </c>
    </row>
    <row r="2239" spans="1:14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4570</v>
      </c>
    </row>
    <row r="2240" spans="1:14" x14ac:dyDescent="0.3">
      <c r="A2240" s="58">
        <v>2240</v>
      </c>
      <c r="B2240" s="264">
        <v>45974</v>
      </c>
      <c r="C2240" s="292" t="s">
        <v>1018</v>
      </c>
      <c r="E2240" s="292" t="s">
        <v>3454</v>
      </c>
      <c r="F2240" s="269" t="s">
        <v>1205</v>
      </c>
      <c r="G2240" s="265">
        <v>530000</v>
      </c>
      <c r="H2240" s="269">
        <v>1</v>
      </c>
      <c r="K2240" s="265">
        <v>530000</v>
      </c>
      <c r="N2240" t="s">
        <v>4570</v>
      </c>
    </row>
    <row r="2241" spans="1:14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  <c r="N2241" t="s">
        <v>4570</v>
      </c>
    </row>
    <row r="2242" spans="1:14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  <c r="N2242" t="s">
        <v>4570</v>
      </c>
    </row>
    <row r="2243" spans="1:14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  <c r="N2243" t="s">
        <v>4570</v>
      </c>
    </row>
    <row r="2244" spans="1:14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4570</v>
      </c>
    </row>
    <row r="2245" spans="1:14" x14ac:dyDescent="0.3">
      <c r="A2245" s="58">
        <v>2245</v>
      </c>
      <c r="B2245" s="264">
        <v>45974</v>
      </c>
      <c r="C2245" s="292" t="s">
        <v>4361</v>
      </c>
      <c r="E2245" s="292" t="s">
        <v>4362</v>
      </c>
      <c r="F2245" s="269" t="s">
        <v>4363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4570</v>
      </c>
    </row>
    <row r="2246" spans="1:14" x14ac:dyDescent="0.3">
      <c r="A2246" s="58">
        <v>2246</v>
      </c>
      <c r="B2246" s="264">
        <v>45974</v>
      </c>
      <c r="C2246" s="292" t="s">
        <v>4361</v>
      </c>
      <c r="E2246" s="292" t="s">
        <v>4364</v>
      </c>
      <c r="F2246" s="269" t="s">
        <v>4365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4570</v>
      </c>
    </row>
    <row r="2247" spans="1:14" x14ac:dyDescent="0.3">
      <c r="A2247" s="58">
        <v>2247</v>
      </c>
      <c r="B2247" s="264">
        <v>45974</v>
      </c>
      <c r="C2247" s="292" t="s">
        <v>1015</v>
      </c>
      <c r="E2247" s="292" t="s">
        <v>4290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4570</v>
      </c>
    </row>
    <row r="2248" spans="1:14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  <c r="N2249" t="s">
        <v>4570</v>
      </c>
    </row>
    <row r="2250" spans="1:14" x14ac:dyDescent="0.3">
      <c r="A2250" s="58">
        <v>2250</v>
      </c>
      <c r="B2250" s="264">
        <v>45974</v>
      </c>
      <c r="C2250" s="292" t="s">
        <v>1925</v>
      </c>
      <c r="E2250" s="292" t="s">
        <v>3916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1461</v>
      </c>
      <c r="E2251" s="292" t="s">
        <v>4296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3192</v>
      </c>
      <c r="E2252" s="292" t="s">
        <v>4163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1385</v>
      </c>
      <c r="E2253" s="292" t="s">
        <v>4295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2907</v>
      </c>
      <c r="E2254" s="292" t="s">
        <v>4294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4184</v>
      </c>
      <c r="E2255" s="292" t="s">
        <v>4300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2254</v>
      </c>
      <c r="E2256" s="292" t="s">
        <v>4301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1463</v>
      </c>
      <c r="E2257" s="292" t="s">
        <v>4302</v>
      </c>
      <c r="G2257" s="265">
        <v>150000</v>
      </c>
      <c r="H2257" s="269">
        <v>1</v>
      </c>
      <c r="K2257" s="265">
        <v>150000</v>
      </c>
      <c r="N2257" t="s">
        <v>4570</v>
      </c>
    </row>
    <row r="2258" spans="1:14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4305</v>
      </c>
      <c r="N2259" t="s">
        <v>4570</v>
      </c>
    </row>
    <row r="2260" spans="1:14" x14ac:dyDescent="0.3">
      <c r="A2260" s="58">
        <v>2260</v>
      </c>
      <c r="B2260" s="264">
        <v>45975</v>
      </c>
      <c r="C2260" s="292" t="s">
        <v>1590</v>
      </c>
      <c r="E2260" s="292" t="s">
        <v>3454</v>
      </c>
      <c r="F2260" s="269" t="s">
        <v>1205</v>
      </c>
      <c r="G2260" s="265">
        <v>550000</v>
      </c>
      <c r="H2260" s="269">
        <v>1</v>
      </c>
      <c r="K2260" s="265">
        <v>550000</v>
      </c>
      <c r="N2260" t="s">
        <v>4570</v>
      </c>
    </row>
    <row r="2261" spans="1:14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4570</v>
      </c>
    </row>
    <row r="2262" spans="1:14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  <c r="N2262" t="s">
        <v>4570</v>
      </c>
    </row>
    <row r="2263" spans="1:14" x14ac:dyDescent="0.3">
      <c r="A2263" s="58">
        <v>2263</v>
      </c>
      <c r="B2263" s="264">
        <v>45975</v>
      </c>
      <c r="C2263" s="292" t="s">
        <v>3280</v>
      </c>
      <c r="E2263" s="292" t="s">
        <v>2194</v>
      </c>
      <c r="G2263" s="265">
        <v>200000</v>
      </c>
      <c r="H2263" s="269">
        <v>1</v>
      </c>
      <c r="K2263" s="265">
        <v>200000</v>
      </c>
      <c r="N2263" t="s">
        <v>4570</v>
      </c>
    </row>
    <row r="2264" spans="1:14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2670</v>
      </c>
      <c r="G2264" s="265">
        <v>200000</v>
      </c>
      <c r="H2264" s="269">
        <v>1</v>
      </c>
      <c r="K2264" s="265">
        <v>200000</v>
      </c>
      <c r="M2264" s="292" t="s">
        <v>4309</v>
      </c>
      <c r="N2264" t="s">
        <v>4570</v>
      </c>
    </row>
    <row r="2265" spans="1:14" x14ac:dyDescent="0.3">
      <c r="A2265" s="58">
        <v>2265</v>
      </c>
      <c r="B2265" s="264">
        <v>45975</v>
      </c>
      <c r="C2265" s="292" t="s">
        <v>1018</v>
      </c>
      <c r="E2265" s="292" t="s">
        <v>4238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4311</v>
      </c>
      <c r="N2265" t="s">
        <v>4570</v>
      </c>
    </row>
    <row r="2266" spans="1:14" x14ac:dyDescent="0.3">
      <c r="A2266" s="58">
        <v>2266</v>
      </c>
      <c r="B2266" s="264">
        <v>45975</v>
      </c>
      <c r="C2266" s="292" t="s">
        <v>1300</v>
      </c>
      <c r="E2266" s="292" t="s">
        <v>2910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4570</v>
      </c>
    </row>
    <row r="2267" spans="1:14" x14ac:dyDescent="0.3">
      <c r="A2267" s="58">
        <v>2267</v>
      </c>
      <c r="B2267" s="264">
        <v>45975</v>
      </c>
      <c r="C2267" s="292" t="s">
        <v>3192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4570</v>
      </c>
    </row>
    <row r="2268" spans="1:14" x14ac:dyDescent="0.3">
      <c r="A2268" s="58">
        <v>2268</v>
      </c>
      <c r="B2268" s="264">
        <v>45975</v>
      </c>
      <c r="C2268" s="292" t="s">
        <v>1864</v>
      </c>
      <c r="E2268" s="292" t="s">
        <v>2796</v>
      </c>
      <c r="F2268" s="269" t="s">
        <v>2795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4570</v>
      </c>
    </row>
    <row r="2269" spans="1:14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4570</v>
      </c>
    </row>
    <row r="2270" spans="1:14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1864</v>
      </c>
      <c r="E2271" s="292" t="s">
        <v>3820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3280</v>
      </c>
      <c r="E2272" s="292" t="s">
        <v>4317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1448</v>
      </c>
      <c r="E2273" s="292" t="s">
        <v>4318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2593</v>
      </c>
      <c r="E2274" s="292" t="s">
        <v>4319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1300</v>
      </c>
      <c r="E2275" s="292" t="s">
        <v>4320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1841</v>
      </c>
      <c r="E2276" s="292" t="s">
        <v>3454</v>
      </c>
      <c r="F2276" s="269" t="s">
        <v>1205</v>
      </c>
      <c r="G2276" s="265">
        <v>540000</v>
      </c>
      <c r="H2276" s="269">
        <v>1</v>
      </c>
      <c r="K2276" s="265">
        <v>540000</v>
      </c>
      <c r="N2276" t="s">
        <v>4570</v>
      </c>
    </row>
    <row r="2277" spans="1:14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  <c r="N2277" t="s">
        <v>4570</v>
      </c>
    </row>
    <row r="2278" spans="1:14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  <c r="N2278" t="s">
        <v>4570</v>
      </c>
    </row>
    <row r="2279" spans="1:14" x14ac:dyDescent="0.3">
      <c r="A2279" s="58">
        <v>2279</v>
      </c>
      <c r="B2279" s="264">
        <v>45978</v>
      </c>
      <c r="C2279" s="292" t="s">
        <v>4348</v>
      </c>
      <c r="E2279" s="292" t="s">
        <v>4349</v>
      </c>
      <c r="F2279" s="269" t="s">
        <v>4350</v>
      </c>
      <c r="G2279" s="265">
        <v>1000000</v>
      </c>
      <c r="H2279" s="269">
        <v>1</v>
      </c>
      <c r="K2279" s="265">
        <v>1000000</v>
      </c>
      <c r="N2279" t="s">
        <v>4570</v>
      </c>
    </row>
    <row r="2280" spans="1:14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4570</v>
      </c>
    </row>
    <row r="2281" spans="1:14" x14ac:dyDescent="0.3">
      <c r="A2281" s="58">
        <v>2281</v>
      </c>
      <c r="B2281" s="264">
        <v>45978</v>
      </c>
      <c r="C2281" s="292" t="s">
        <v>1799</v>
      </c>
      <c r="E2281" s="292" t="s">
        <v>3454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4570</v>
      </c>
    </row>
    <row r="2282" spans="1:14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4570</v>
      </c>
    </row>
    <row r="2283" spans="1:14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  <c r="N2283" t="s">
        <v>4570</v>
      </c>
    </row>
    <row r="2284" spans="1:14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4570</v>
      </c>
    </row>
    <row r="2285" spans="1:14" x14ac:dyDescent="0.3">
      <c r="A2285" s="58">
        <v>2285</v>
      </c>
      <c r="B2285" s="264">
        <v>45978</v>
      </c>
      <c r="C2285" s="292" t="s">
        <v>3280</v>
      </c>
      <c r="E2285" s="292" t="s">
        <v>4325</v>
      </c>
      <c r="G2285" s="265">
        <v>200000</v>
      </c>
      <c r="H2285" s="269">
        <v>1</v>
      </c>
      <c r="K2285" s="265">
        <v>200000</v>
      </c>
      <c r="N2285" t="s">
        <v>4570</v>
      </c>
    </row>
    <row r="2286" spans="1:14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  <c r="N2286" t="s">
        <v>4570</v>
      </c>
    </row>
    <row r="2287" spans="1:14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4570</v>
      </c>
    </row>
    <row r="2288" spans="1:14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3192</v>
      </c>
      <c r="E2289" s="292" t="s">
        <v>4330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1300</v>
      </c>
      <c r="E2290" s="292" t="s">
        <v>4145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2695</v>
      </c>
      <c r="E2291" s="292" t="s">
        <v>2037</v>
      </c>
      <c r="F2291" s="269" t="s">
        <v>3589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1438</v>
      </c>
      <c r="E2292" s="292" t="s">
        <v>4332</v>
      </c>
      <c r="G2292" s="265">
        <v>1700000</v>
      </c>
      <c r="H2292" s="269">
        <v>1</v>
      </c>
      <c r="K2292" s="265">
        <v>1700000</v>
      </c>
      <c r="N2292" t="s">
        <v>4570</v>
      </c>
    </row>
    <row r="2293" spans="1:14" x14ac:dyDescent="0.3">
      <c r="A2293" s="58">
        <v>2293</v>
      </c>
      <c r="B2293" s="264">
        <v>45979</v>
      </c>
      <c r="C2293" s="292" t="s">
        <v>3394</v>
      </c>
      <c r="E2293" s="292" t="s">
        <v>3042</v>
      </c>
      <c r="F2293" s="269" t="s">
        <v>1946</v>
      </c>
      <c r="G2293" s="265">
        <v>1000000</v>
      </c>
      <c r="H2293" s="269">
        <v>1</v>
      </c>
      <c r="K2293" s="265">
        <v>1000000</v>
      </c>
      <c r="N2293" t="s">
        <v>4570</v>
      </c>
    </row>
    <row r="2294" spans="1:14" x14ac:dyDescent="0.3">
      <c r="A2294" s="58">
        <v>2294</v>
      </c>
      <c r="B2294" s="264">
        <v>45979</v>
      </c>
      <c r="C2294" s="292" t="s">
        <v>3192</v>
      </c>
      <c r="E2294" s="292" t="s">
        <v>2283</v>
      </c>
      <c r="G2294" s="265">
        <v>1700000</v>
      </c>
      <c r="H2294" s="269">
        <v>1</v>
      </c>
      <c r="K2294" s="265">
        <v>1700000</v>
      </c>
      <c r="N2294" t="s">
        <v>4570</v>
      </c>
    </row>
    <row r="2295" spans="1:14" x14ac:dyDescent="0.3">
      <c r="A2295" s="58">
        <v>2295</v>
      </c>
      <c r="B2295" s="264">
        <v>45979</v>
      </c>
      <c r="C2295" s="292" t="s">
        <v>2018</v>
      </c>
      <c r="E2295" s="292" t="s">
        <v>3042</v>
      </c>
      <c r="F2295" s="269" t="s">
        <v>1946</v>
      </c>
      <c r="G2295" s="265">
        <v>1200000</v>
      </c>
      <c r="H2295" s="269">
        <v>1</v>
      </c>
      <c r="K2295" s="265">
        <v>1200000</v>
      </c>
      <c r="N2295" t="s">
        <v>4570</v>
      </c>
    </row>
    <row r="2296" spans="1:14" x14ac:dyDescent="0.3">
      <c r="A2296" s="58">
        <v>2296</v>
      </c>
      <c r="B2296" s="264">
        <v>45979</v>
      </c>
      <c r="C2296" s="292" t="s">
        <v>2458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4570</v>
      </c>
    </row>
    <row r="2297" spans="1:14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4570</v>
      </c>
    </row>
    <row r="2298" spans="1:14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4570</v>
      </c>
    </row>
    <row r="2299" spans="1:14" x14ac:dyDescent="0.3">
      <c r="A2299" s="58">
        <v>2299</v>
      </c>
      <c r="B2299" s="264">
        <v>45979</v>
      </c>
      <c r="C2299" s="292" t="s">
        <v>4339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  <c r="N2299" t="s">
        <v>4570</v>
      </c>
    </row>
    <row r="2300" spans="1:14" x14ac:dyDescent="0.3">
      <c r="A2300" s="58">
        <v>2300</v>
      </c>
      <c r="B2300" s="264">
        <v>45979</v>
      </c>
      <c r="C2300" s="292" t="s">
        <v>2458</v>
      </c>
      <c r="E2300" s="292" t="s">
        <v>1125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3280</v>
      </c>
      <c r="E2301" s="292" t="s">
        <v>1125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2018</v>
      </c>
      <c r="E2302" s="292" t="s">
        <v>4351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3192</v>
      </c>
      <c r="E2303" s="292" t="s">
        <v>4163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2609</v>
      </c>
      <c r="E2304" s="292" t="s">
        <v>1555</v>
      </c>
      <c r="F2304" s="269" t="s">
        <v>2688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  <c r="N2305" t="s">
        <v>4570</v>
      </c>
    </row>
    <row r="2306" spans="1:14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  <c r="N2306" t="s">
        <v>4570</v>
      </c>
    </row>
    <row r="2307" spans="1:14" x14ac:dyDescent="0.3">
      <c r="A2307" s="58">
        <v>2307</v>
      </c>
      <c r="B2307" s="264">
        <v>45980</v>
      </c>
      <c r="C2307" s="292" t="s">
        <v>2487</v>
      </c>
      <c r="E2307" s="292" t="s">
        <v>3454</v>
      </c>
      <c r="F2307" s="269" t="s">
        <v>1205</v>
      </c>
      <c r="G2307" s="265">
        <v>550000</v>
      </c>
      <c r="H2307" s="269">
        <v>1</v>
      </c>
      <c r="K2307" s="265">
        <v>550000</v>
      </c>
      <c r="N2307" t="s">
        <v>4570</v>
      </c>
    </row>
    <row r="2308" spans="1:14" x14ac:dyDescent="0.3">
      <c r="A2308" s="58">
        <v>2308</v>
      </c>
      <c r="B2308" s="264">
        <v>45980</v>
      </c>
      <c r="C2308" s="292" t="s">
        <v>4344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4570</v>
      </c>
    </row>
    <row r="2309" spans="1:14" x14ac:dyDescent="0.3">
      <c r="A2309" s="58">
        <v>2309</v>
      </c>
      <c r="B2309" s="264">
        <v>45980</v>
      </c>
      <c r="C2309" s="292" t="s">
        <v>4344</v>
      </c>
      <c r="E2309" s="292" t="s">
        <v>1490</v>
      </c>
      <c r="F2309" s="269" t="s">
        <v>2670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4570</v>
      </c>
    </row>
    <row r="2310" spans="1:14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  <c r="N2310" t="s">
        <v>4570</v>
      </c>
    </row>
    <row r="2311" spans="1:14" x14ac:dyDescent="0.3">
      <c r="A2311" s="58">
        <v>2311</v>
      </c>
      <c r="B2311" s="264">
        <v>45980</v>
      </c>
      <c r="C2311" s="292" t="s">
        <v>4344</v>
      </c>
      <c r="E2311" s="292" t="s">
        <v>4359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2609</v>
      </c>
      <c r="E2312" s="292" t="s">
        <v>3877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4435</v>
      </c>
      <c r="E2313" s="292" t="s">
        <v>4436</v>
      </c>
      <c r="F2313" s="269" t="s">
        <v>4437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4570</v>
      </c>
    </row>
    <row r="2314" spans="1:14" x14ac:dyDescent="0.3">
      <c r="A2314" s="58">
        <v>2314</v>
      </c>
      <c r="B2314" s="264">
        <v>45981</v>
      </c>
      <c r="C2314" s="292" t="s">
        <v>4283</v>
      </c>
      <c r="E2314" s="292" t="s">
        <v>4366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3394</v>
      </c>
      <c r="E2315" s="292" t="s">
        <v>4367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1590</v>
      </c>
      <c r="E2316" s="292" t="s">
        <v>4368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1438</v>
      </c>
      <c r="E2317" s="292" t="s">
        <v>2681</v>
      </c>
      <c r="F2317" s="269" t="s">
        <v>2680</v>
      </c>
      <c r="G2317" s="265">
        <v>500000</v>
      </c>
      <c r="H2317" s="269">
        <v>1</v>
      </c>
      <c r="K2317" s="265">
        <v>500000</v>
      </c>
      <c r="N2317" t="s">
        <v>4570</v>
      </c>
    </row>
    <row r="2318" spans="1:14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4570</v>
      </c>
    </row>
    <row r="2320" spans="1:14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4384</v>
      </c>
    </row>
    <row r="2321" spans="1:14" x14ac:dyDescent="0.3">
      <c r="A2321" s="58">
        <v>2321</v>
      </c>
      <c r="B2321" s="264">
        <v>45982</v>
      </c>
      <c r="C2321" s="292" t="s">
        <v>1574</v>
      </c>
      <c r="E2321" s="292" t="s">
        <v>3939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2763</v>
      </c>
      <c r="E2323" s="292" t="s">
        <v>3454</v>
      </c>
      <c r="F2323" s="269" t="s">
        <v>1205</v>
      </c>
      <c r="G2323" s="265">
        <v>550000</v>
      </c>
      <c r="H2323" s="269">
        <v>1</v>
      </c>
      <c r="K2323" s="265">
        <v>550000</v>
      </c>
      <c r="N2323" t="s">
        <v>4570</v>
      </c>
    </row>
    <row r="2324" spans="1:14" x14ac:dyDescent="0.3">
      <c r="A2324" s="58">
        <v>2324</v>
      </c>
      <c r="B2324" s="264">
        <v>45982</v>
      </c>
      <c r="C2324" s="292" t="s">
        <v>3280</v>
      </c>
      <c r="E2324" s="292" t="s">
        <v>4389</v>
      </c>
      <c r="G2324" s="265">
        <v>270000</v>
      </c>
      <c r="H2324" s="269">
        <v>1</v>
      </c>
      <c r="K2324" s="265">
        <v>270000</v>
      </c>
      <c r="N2324" t="s">
        <v>4570</v>
      </c>
    </row>
    <row r="2325" spans="1:14" x14ac:dyDescent="0.3">
      <c r="A2325" s="58">
        <v>2325</v>
      </c>
      <c r="B2325" s="264">
        <v>45982</v>
      </c>
      <c r="C2325" s="292" t="s">
        <v>1385</v>
      </c>
      <c r="E2325" s="292" t="s">
        <v>3454</v>
      </c>
      <c r="F2325" s="269" t="s">
        <v>1205</v>
      </c>
      <c r="G2325" s="265">
        <v>550000</v>
      </c>
      <c r="H2325" s="269">
        <v>1</v>
      </c>
      <c r="K2325" s="265">
        <v>550000</v>
      </c>
      <c r="N2325" t="s">
        <v>4570</v>
      </c>
    </row>
    <row r="2326" spans="1:14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4570</v>
      </c>
    </row>
    <row r="2327" spans="1:14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  <c r="N2327" t="s">
        <v>4570</v>
      </c>
    </row>
    <row r="2328" spans="1:14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  <c r="N2328" t="s">
        <v>4570</v>
      </c>
    </row>
    <row r="2329" spans="1:14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  <c r="N2329" t="s">
        <v>4570</v>
      </c>
    </row>
    <row r="2330" spans="1:14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4570</v>
      </c>
    </row>
    <row r="2331" spans="1:14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  <c r="N2331" t="s">
        <v>4570</v>
      </c>
    </row>
    <row r="2332" spans="1:14" x14ac:dyDescent="0.3">
      <c r="A2332" s="58">
        <v>2332</v>
      </c>
      <c r="B2332" s="264">
        <v>45982</v>
      </c>
      <c r="C2332" s="292" t="s">
        <v>2763</v>
      </c>
      <c r="E2332" s="292" t="s">
        <v>4279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3280</v>
      </c>
      <c r="E2333" s="292" t="s">
        <v>4317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4339</v>
      </c>
      <c r="E2334" s="292" t="s">
        <v>4394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1488</v>
      </c>
      <c r="E2335" s="292" t="s">
        <v>4121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1574</v>
      </c>
      <c r="E2337" s="292" t="s">
        <v>3939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4570</v>
      </c>
    </row>
    <row r="2339" spans="1:14" x14ac:dyDescent="0.3">
      <c r="A2339" s="58">
        <v>2339</v>
      </c>
      <c r="B2339" s="264">
        <v>45985</v>
      </c>
      <c r="C2339" s="292" t="s">
        <v>3532</v>
      </c>
      <c r="E2339" s="292" t="s">
        <v>3454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4570</v>
      </c>
    </row>
    <row r="2340" spans="1:14" x14ac:dyDescent="0.3">
      <c r="A2340" s="58">
        <v>2340</v>
      </c>
      <c r="B2340" s="264">
        <v>45985</v>
      </c>
      <c r="C2340" s="292" t="s">
        <v>1393</v>
      </c>
      <c r="E2340" s="292" t="s">
        <v>2824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4405</v>
      </c>
      <c r="N2340" t="s">
        <v>4570</v>
      </c>
    </row>
    <row r="2341" spans="1:14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4406</v>
      </c>
      <c r="N2341" t="s">
        <v>4570</v>
      </c>
    </row>
    <row r="2342" spans="1:14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2670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4408</v>
      </c>
      <c r="N2342" t="s">
        <v>4582</v>
      </c>
    </row>
    <row r="2343" spans="1:14" x14ac:dyDescent="0.3">
      <c r="A2343" s="58">
        <v>2343</v>
      </c>
      <c r="B2343" s="264">
        <v>45985</v>
      </c>
      <c r="C2343" s="292" t="s">
        <v>4435</v>
      </c>
      <c r="E2343" s="292" t="s">
        <v>4438</v>
      </c>
      <c r="F2343" s="269" t="s">
        <v>4439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4440</v>
      </c>
      <c r="N2343" t="s">
        <v>4570</v>
      </c>
    </row>
    <row r="2344" spans="1:14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  <c r="N2344" t="s">
        <v>4570</v>
      </c>
    </row>
    <row r="2345" spans="1:14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4412</v>
      </c>
      <c r="N2345" t="s">
        <v>4570</v>
      </c>
    </row>
    <row r="2346" spans="1:14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4414</v>
      </c>
      <c r="N2346" t="s">
        <v>4582</v>
      </c>
    </row>
    <row r="2347" spans="1:14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4416</v>
      </c>
      <c r="N2347" t="s">
        <v>4570</v>
      </c>
    </row>
    <row r="2348" spans="1:14" x14ac:dyDescent="0.3">
      <c r="A2348" s="58">
        <v>2348</v>
      </c>
      <c r="B2348" s="264">
        <v>45985</v>
      </c>
      <c r="C2348" s="292" t="s">
        <v>3280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4570</v>
      </c>
    </row>
    <row r="2349" spans="1:14" x14ac:dyDescent="0.3">
      <c r="A2349" s="58">
        <v>2349</v>
      </c>
      <c r="B2349" s="264">
        <v>45985</v>
      </c>
      <c r="C2349" s="292" t="s">
        <v>3280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4570</v>
      </c>
    </row>
    <row r="2350" spans="1:14" x14ac:dyDescent="0.3">
      <c r="A2350" s="58">
        <v>2350</v>
      </c>
      <c r="B2350" s="264">
        <v>45985</v>
      </c>
      <c r="C2350" s="292" t="s">
        <v>3280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4570</v>
      </c>
    </row>
    <row r="2351" spans="1:14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978</v>
      </c>
      <c r="E2352" s="292" t="s">
        <v>4257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3280</v>
      </c>
      <c r="E2353" s="292" t="s">
        <v>4280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3532</v>
      </c>
      <c r="E2354" s="292" t="s">
        <v>4419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4421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4570</v>
      </c>
    </row>
    <row r="2356" spans="1:14" x14ac:dyDescent="0.3">
      <c r="A2356" s="58">
        <v>2356</v>
      </c>
      <c r="B2356" s="264">
        <v>45986</v>
      </c>
      <c r="C2356" s="292" t="s">
        <v>2487</v>
      </c>
      <c r="E2356" s="292" t="s">
        <v>4262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1015</v>
      </c>
      <c r="E2357" s="292" t="s">
        <v>3802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1385</v>
      </c>
      <c r="E2358" s="292" t="s">
        <v>4295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4582</v>
      </c>
    </row>
    <row r="2360" spans="1:14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  <c r="N2360" t="s">
        <v>4582</v>
      </c>
    </row>
    <row r="2361" spans="1:14" x14ac:dyDescent="0.3">
      <c r="A2361" s="58">
        <v>2361</v>
      </c>
      <c r="B2361" s="264">
        <v>45986</v>
      </c>
      <c r="C2361" s="292" t="s">
        <v>4428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  <c r="N2361" t="s">
        <v>4582</v>
      </c>
    </row>
    <row r="2362" spans="1:14" x14ac:dyDescent="0.3">
      <c r="A2362" s="58">
        <v>2362</v>
      </c>
      <c r="B2362" s="264">
        <v>45986</v>
      </c>
      <c r="C2362" s="292" t="s">
        <v>2593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  <c r="N2362" t="s">
        <v>4582</v>
      </c>
    </row>
    <row r="2363" spans="1:14" x14ac:dyDescent="0.3">
      <c r="A2363" s="58">
        <v>2363</v>
      </c>
      <c r="B2363" s="264">
        <v>45986</v>
      </c>
      <c r="C2363" s="292" t="s">
        <v>2593</v>
      </c>
      <c r="E2363" s="292" t="s">
        <v>4434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1053</v>
      </c>
      <c r="E2364" s="292" t="s">
        <v>3834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4428</v>
      </c>
      <c r="E2365" s="292" t="s">
        <v>4433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1171</v>
      </c>
      <c r="E2367" s="292" t="s">
        <v>3822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4582</v>
      </c>
    </row>
    <row r="2368" spans="1:14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4582</v>
      </c>
    </row>
    <row r="2369" spans="1:14" x14ac:dyDescent="0.3">
      <c r="A2369" s="58">
        <v>2369</v>
      </c>
      <c r="B2369" s="264">
        <v>45987</v>
      </c>
      <c r="C2369" s="292" t="s">
        <v>1571</v>
      </c>
      <c r="E2369" s="292" t="s">
        <v>3032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4582</v>
      </c>
    </row>
    <row r="2370" spans="1:14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  <c r="N2370" t="s">
        <v>4582</v>
      </c>
    </row>
    <row r="2371" spans="1:14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  <c r="N2371" t="s">
        <v>4582</v>
      </c>
    </row>
    <row r="2372" spans="1:14" x14ac:dyDescent="0.3">
      <c r="A2372" s="58">
        <v>2372</v>
      </c>
      <c r="B2372" s="264">
        <v>45987</v>
      </c>
      <c r="C2372" s="292" t="s">
        <v>1741</v>
      </c>
      <c r="E2372" s="292" t="s">
        <v>2904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4582</v>
      </c>
    </row>
    <row r="2373" spans="1:14" x14ac:dyDescent="0.3">
      <c r="A2373" s="58">
        <v>2373</v>
      </c>
      <c r="B2373" s="264">
        <v>45987</v>
      </c>
      <c r="C2373" s="292" t="s">
        <v>1574</v>
      </c>
      <c r="E2373" s="292" t="s">
        <v>2375</v>
      </c>
      <c r="F2373" s="269" t="s">
        <v>2867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2695</v>
      </c>
      <c r="E2374" s="292" t="s">
        <v>4123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1436</v>
      </c>
      <c r="E2375" s="292" t="s">
        <v>4447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1580</v>
      </c>
      <c r="E2376" s="292" t="s">
        <v>4448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4453</v>
      </c>
      <c r="E2377" s="292" t="s">
        <v>1490</v>
      </c>
      <c r="F2377" s="269" t="s">
        <v>2670</v>
      </c>
      <c r="G2377" s="265">
        <v>350000</v>
      </c>
      <c r="H2377" s="269">
        <v>1</v>
      </c>
      <c r="K2377" s="265">
        <v>350000</v>
      </c>
      <c r="N2377" t="s">
        <v>4582</v>
      </c>
    </row>
    <row r="2378" spans="1:14" x14ac:dyDescent="0.3">
      <c r="A2378" s="58">
        <v>2378</v>
      </c>
      <c r="B2378" s="264">
        <v>45988</v>
      </c>
      <c r="C2378" s="292" t="s">
        <v>1393</v>
      </c>
      <c r="E2378" s="292" t="s">
        <v>2375</v>
      </c>
      <c r="F2378" s="269" t="s">
        <v>2867</v>
      </c>
      <c r="G2378" s="265">
        <v>1100000</v>
      </c>
      <c r="H2378" s="269">
        <v>1</v>
      </c>
      <c r="K2378" s="265">
        <v>1100000</v>
      </c>
      <c r="N2378" t="s">
        <v>4582</v>
      </c>
    </row>
    <row r="2379" spans="1:14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  <c r="N2379" t="s">
        <v>4582</v>
      </c>
    </row>
    <row r="2380" spans="1:14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  <c r="N2380" t="s">
        <v>4582</v>
      </c>
    </row>
    <row r="2381" spans="1:14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  <c r="N2381" t="s">
        <v>4582</v>
      </c>
    </row>
    <row r="2382" spans="1:14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2670</v>
      </c>
      <c r="G2382" s="265">
        <v>350000</v>
      </c>
      <c r="H2382" s="269">
        <v>1</v>
      </c>
      <c r="K2382" s="265">
        <v>350000</v>
      </c>
      <c r="N2382" t="s">
        <v>4582</v>
      </c>
    </row>
    <row r="2383" spans="1:14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4582</v>
      </c>
    </row>
    <row r="2384" spans="1:14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2573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4582</v>
      </c>
    </row>
    <row r="2385" spans="1:14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4582</v>
      </c>
    </row>
    <row r="2386" spans="1:14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4582</v>
      </c>
    </row>
    <row r="2387" spans="1:14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  <c r="N2387" t="s">
        <v>4582</v>
      </c>
    </row>
    <row r="2388" spans="1:14" x14ac:dyDescent="0.3">
      <c r="A2388" s="58">
        <v>2388</v>
      </c>
      <c r="B2388" s="264">
        <v>45988</v>
      </c>
      <c r="C2388" s="292" t="s">
        <v>2716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4582</v>
      </c>
    </row>
    <row r="2389" spans="1:14" x14ac:dyDescent="0.3">
      <c r="A2389" s="58">
        <v>2389</v>
      </c>
      <c r="B2389" s="264">
        <v>45988</v>
      </c>
      <c r="C2389" s="292" t="s">
        <v>2716</v>
      </c>
      <c r="E2389" s="292" t="s">
        <v>1490</v>
      </c>
      <c r="F2389" s="269" t="s">
        <v>2670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4582</v>
      </c>
    </row>
    <row r="2390" spans="1:14" x14ac:dyDescent="0.3">
      <c r="A2390" s="58">
        <v>2390</v>
      </c>
      <c r="B2390" s="264">
        <v>45988</v>
      </c>
      <c r="C2390" s="292" t="s">
        <v>4453</v>
      </c>
      <c r="E2390" s="292" t="s">
        <v>4464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1443</v>
      </c>
      <c r="E2391" s="292" t="s">
        <v>4465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  <c r="N2392" t="s">
        <v>4582</v>
      </c>
    </row>
    <row r="2393" spans="1:14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  <c r="N2393" t="s">
        <v>4582</v>
      </c>
    </row>
    <row r="2394" spans="1:14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2670</v>
      </c>
      <c r="G2394" s="265">
        <v>350000</v>
      </c>
      <c r="H2394" s="269">
        <v>1</v>
      </c>
      <c r="K2394" s="265">
        <v>350000</v>
      </c>
      <c r="N2394" t="s">
        <v>4582</v>
      </c>
    </row>
    <row r="2395" spans="1:14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  <c r="N2395" t="s">
        <v>4582</v>
      </c>
    </row>
    <row r="2396" spans="1:14" x14ac:dyDescent="0.3">
      <c r="A2396" s="58">
        <v>2396</v>
      </c>
      <c r="B2396" s="264">
        <v>45989</v>
      </c>
      <c r="C2396" s="292" t="s">
        <v>1015</v>
      </c>
      <c r="E2396" s="292" t="s">
        <v>3454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4582</v>
      </c>
    </row>
    <row r="2397" spans="1:14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4582</v>
      </c>
    </row>
    <row r="2398" spans="1:14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4582</v>
      </c>
    </row>
    <row r="2399" spans="1:14" x14ac:dyDescent="0.3">
      <c r="A2399" s="58">
        <v>2399</v>
      </c>
      <c r="B2399" s="264">
        <v>45989</v>
      </c>
      <c r="C2399" s="292" t="s">
        <v>1015</v>
      </c>
      <c r="E2399" s="292" t="s">
        <v>4468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4582</v>
      </c>
    </row>
    <row r="2400" spans="1:14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4582</v>
      </c>
    </row>
    <row r="2401" spans="1:14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4582</v>
      </c>
    </row>
    <row r="2403" spans="1:14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987</v>
      </c>
      <c r="E2405" s="292" t="s">
        <v>4164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1463</v>
      </c>
      <c r="E2406" s="292" t="s">
        <v>4472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4421</v>
      </c>
      <c r="E2408" s="292" t="s">
        <v>4473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4475</v>
      </c>
      <c r="N2409" t="s">
        <v>4570</v>
      </c>
    </row>
    <row r="2410" spans="1:14" x14ac:dyDescent="0.3">
      <c r="A2410" s="58">
        <v>2410</v>
      </c>
      <c r="B2410" s="264">
        <v>45992</v>
      </c>
      <c r="C2410" s="292" t="s">
        <v>1393</v>
      </c>
      <c r="E2410" s="292" t="s">
        <v>3763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1535</v>
      </c>
      <c r="E2411" s="292" t="s">
        <v>3768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1571</v>
      </c>
      <c r="E2412" s="292" t="s">
        <v>4476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4801</v>
      </c>
    </row>
    <row r="2414" spans="1:14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4801</v>
      </c>
    </row>
    <row r="2415" spans="1:14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4801</v>
      </c>
    </row>
    <row r="2416" spans="1:14" x14ac:dyDescent="0.3">
      <c r="A2416" s="58">
        <v>2416</v>
      </c>
      <c r="B2416" s="264">
        <v>45992</v>
      </c>
      <c r="C2416" s="292" t="s">
        <v>4477</v>
      </c>
      <c r="E2416" s="292" t="s">
        <v>2805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4801</v>
      </c>
    </row>
    <row r="2417" spans="1:14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2670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1799</v>
      </c>
      <c r="E2420" s="292" t="s">
        <v>3727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4477</v>
      </c>
      <c r="E2421" s="292" t="s">
        <v>4483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2138</v>
      </c>
      <c r="E2422" s="292" t="s">
        <v>3851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1171</v>
      </c>
      <c r="E2423" s="292" t="s">
        <v>3880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1574</v>
      </c>
      <c r="E2424" s="292" t="s">
        <v>3939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4485</v>
      </c>
      <c r="E2425" s="292" t="s">
        <v>2796</v>
      </c>
      <c r="F2425" s="269" t="s">
        <v>2795</v>
      </c>
      <c r="G2425" s="265">
        <v>500000</v>
      </c>
      <c r="H2425" s="269">
        <v>1</v>
      </c>
      <c r="K2425" s="265">
        <v>500000</v>
      </c>
      <c r="N2425" t="s">
        <v>4801</v>
      </c>
    </row>
    <row r="2426" spans="1:14" x14ac:dyDescent="0.3">
      <c r="A2426" s="58">
        <v>2426</v>
      </c>
      <c r="B2426" s="264">
        <v>45993</v>
      </c>
      <c r="C2426" s="292" t="s">
        <v>4503</v>
      </c>
      <c r="E2426" s="292" t="s">
        <v>4504</v>
      </c>
      <c r="F2426" s="269" t="s">
        <v>4505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4801</v>
      </c>
    </row>
    <row r="2427" spans="1:14" x14ac:dyDescent="0.3">
      <c r="A2427" s="58">
        <v>2427</v>
      </c>
      <c r="B2427" s="264">
        <v>45993</v>
      </c>
      <c r="C2427" s="292" t="s">
        <v>1580</v>
      </c>
      <c r="E2427" s="292" t="s">
        <v>3042</v>
      </c>
      <c r="F2427" s="269" t="s">
        <v>1946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4801</v>
      </c>
    </row>
    <row r="2428" spans="1:14" x14ac:dyDescent="0.3">
      <c r="A2428" s="58">
        <v>2428</v>
      </c>
      <c r="B2428" s="264">
        <v>45993</v>
      </c>
      <c r="C2428" s="292" t="s">
        <v>1438</v>
      </c>
      <c r="E2428" s="292" t="s">
        <v>2187</v>
      </c>
      <c r="L2428" s="265">
        <v>-900000</v>
      </c>
      <c r="N2428" t="s">
        <v>4801</v>
      </c>
    </row>
    <row r="2429" spans="1:14" x14ac:dyDescent="0.3">
      <c r="A2429" s="58">
        <v>2429</v>
      </c>
      <c r="B2429" s="264">
        <v>45993</v>
      </c>
      <c r="C2429" s="292" t="s">
        <v>4485</v>
      </c>
      <c r="E2429" s="292" t="s">
        <v>4491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1053</v>
      </c>
      <c r="E2430" s="292" t="s">
        <v>1201</v>
      </c>
      <c r="F2430" s="269" t="s">
        <v>1746</v>
      </c>
      <c r="G2430" s="265">
        <v>1200000</v>
      </c>
      <c r="H2430" s="269">
        <v>1</v>
      </c>
      <c r="K2430" s="265">
        <v>1200000</v>
      </c>
      <c r="N2430" t="s">
        <v>4801</v>
      </c>
    </row>
    <row r="2431" spans="1:14" x14ac:dyDescent="0.3">
      <c r="A2431" s="58">
        <v>2431</v>
      </c>
      <c r="B2431" s="264">
        <v>45994</v>
      </c>
      <c r="C2431" s="292" t="s">
        <v>1053</v>
      </c>
      <c r="E2431" s="292" t="s">
        <v>1490</v>
      </c>
      <c r="F2431" s="269" t="s">
        <v>2670</v>
      </c>
      <c r="G2431" s="265">
        <v>350000</v>
      </c>
      <c r="H2431" s="269">
        <v>1</v>
      </c>
      <c r="K2431" s="265">
        <v>350000</v>
      </c>
      <c r="N2431" t="s">
        <v>4801</v>
      </c>
    </row>
    <row r="2432" spans="1:14" x14ac:dyDescent="0.3">
      <c r="A2432" s="58">
        <v>2432</v>
      </c>
      <c r="B2432" s="264">
        <v>45994</v>
      </c>
      <c r="C2432" s="292" t="s">
        <v>1232</v>
      </c>
      <c r="E2432" s="292" t="s">
        <v>1203</v>
      </c>
      <c r="F2432" s="269" t="s">
        <v>1202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4801</v>
      </c>
    </row>
    <row r="2433" spans="1:14" x14ac:dyDescent="0.3">
      <c r="A2433" s="58">
        <v>2433</v>
      </c>
      <c r="B2433" s="264">
        <v>45994</v>
      </c>
      <c r="C2433" s="292" t="s">
        <v>1467</v>
      </c>
      <c r="E2433" s="292" t="s">
        <v>2037</v>
      </c>
      <c r="F2433" s="269" t="s">
        <v>3589</v>
      </c>
      <c r="G2433" s="265">
        <v>1000000</v>
      </c>
      <c r="H2433" s="269">
        <v>1</v>
      </c>
      <c r="K2433" s="265">
        <v>1000000</v>
      </c>
      <c r="N2433" t="s">
        <v>4801</v>
      </c>
    </row>
    <row r="2434" spans="1:14" x14ac:dyDescent="0.3">
      <c r="A2434" s="58">
        <v>2434</v>
      </c>
      <c r="B2434" s="264">
        <v>45994</v>
      </c>
      <c r="C2434" s="292" t="s">
        <v>1018</v>
      </c>
      <c r="E2434" s="292" t="s">
        <v>2084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4801</v>
      </c>
    </row>
    <row r="2435" spans="1:14" x14ac:dyDescent="0.3">
      <c r="A2435" s="58">
        <v>2435</v>
      </c>
      <c r="B2435" s="264">
        <v>45994</v>
      </c>
      <c r="C2435" s="292" t="s">
        <v>1018</v>
      </c>
      <c r="E2435" s="292" t="s">
        <v>1543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4801</v>
      </c>
    </row>
    <row r="2436" spans="1:14" x14ac:dyDescent="0.3">
      <c r="A2436" s="58">
        <v>2436</v>
      </c>
      <c r="B2436" s="264">
        <v>45994</v>
      </c>
      <c r="C2436" s="292" t="s">
        <v>1799</v>
      </c>
      <c r="E2436" s="292" t="s">
        <v>2195</v>
      </c>
      <c r="F2436" s="269" t="s">
        <v>1950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4801</v>
      </c>
    </row>
    <row r="2437" spans="1:14" x14ac:dyDescent="0.3">
      <c r="A2437" s="58">
        <v>2437</v>
      </c>
      <c r="B2437" s="264">
        <v>45994</v>
      </c>
      <c r="C2437" s="292" t="s">
        <v>1799</v>
      </c>
      <c r="E2437" s="292" t="s">
        <v>3640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4801</v>
      </c>
    </row>
    <row r="2438" spans="1:14" x14ac:dyDescent="0.3">
      <c r="A2438" s="58">
        <v>2438</v>
      </c>
      <c r="B2438" s="264">
        <v>45994</v>
      </c>
      <c r="C2438" s="292" t="s">
        <v>4779</v>
      </c>
      <c r="D2438" s="295" t="s">
        <v>4078</v>
      </c>
      <c r="E2438" s="292" t="s">
        <v>4780</v>
      </c>
      <c r="F2438" s="269" t="s">
        <v>4781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1799</v>
      </c>
      <c r="E2439" s="292" t="s">
        <v>1201</v>
      </c>
      <c r="F2439" s="269" t="s">
        <v>1746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4801</v>
      </c>
    </row>
    <row r="2440" spans="1:14" x14ac:dyDescent="0.3">
      <c r="A2440" s="58">
        <v>2440</v>
      </c>
      <c r="B2440" s="264">
        <v>45994</v>
      </c>
      <c r="C2440" s="292" t="s">
        <v>1799</v>
      </c>
      <c r="E2440" s="292" t="s">
        <v>1490</v>
      </c>
      <c r="F2440" s="269" t="s">
        <v>2670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4801</v>
      </c>
    </row>
    <row r="2441" spans="1:14" x14ac:dyDescent="0.3">
      <c r="A2441" s="58">
        <v>2441</v>
      </c>
      <c r="B2441" s="264">
        <v>45994</v>
      </c>
      <c r="C2441" s="292" t="s">
        <v>1393</v>
      </c>
      <c r="E2441" s="292" t="s">
        <v>1737</v>
      </c>
      <c r="G2441" s="265">
        <v>650000</v>
      </c>
      <c r="H2441" s="269">
        <v>1</v>
      </c>
      <c r="K2441" s="265">
        <v>650000</v>
      </c>
      <c r="N2441" t="s">
        <v>4801</v>
      </c>
    </row>
    <row r="2442" spans="1:14" x14ac:dyDescent="0.3">
      <c r="A2442" s="58">
        <v>2442</v>
      </c>
      <c r="B2442" s="264">
        <v>45994</v>
      </c>
      <c r="C2442" s="292" t="s">
        <v>1467</v>
      </c>
      <c r="E2442" s="292" t="s">
        <v>4502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4016</v>
      </c>
      <c r="E2443" s="292" t="s">
        <v>1125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1147</v>
      </c>
      <c r="E2444" s="292" t="s">
        <v>4149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1147</v>
      </c>
      <c r="E2445" s="292" t="s">
        <v>2404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4801</v>
      </c>
    </row>
    <row r="2446" spans="1:14" x14ac:dyDescent="0.3">
      <c r="A2446" s="58">
        <v>2446</v>
      </c>
      <c r="B2446" s="264">
        <v>45995</v>
      </c>
      <c r="C2446" s="292" t="s">
        <v>1393</v>
      </c>
      <c r="E2446" s="292" t="s">
        <v>1201</v>
      </c>
      <c r="F2446" s="269" t="s">
        <v>1355</v>
      </c>
      <c r="G2446" s="265">
        <v>1200000</v>
      </c>
      <c r="H2446" s="269">
        <v>1</v>
      </c>
      <c r="K2446" s="265">
        <v>1200000</v>
      </c>
      <c r="N2446" t="s">
        <v>4801</v>
      </c>
    </row>
    <row r="2447" spans="1:14" x14ac:dyDescent="0.3">
      <c r="A2447" s="58">
        <v>2447</v>
      </c>
      <c r="B2447" s="264">
        <v>45995</v>
      </c>
      <c r="C2447" s="292" t="s">
        <v>1393</v>
      </c>
      <c r="E2447" s="292" t="s">
        <v>2831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4801</v>
      </c>
    </row>
    <row r="2448" spans="1:14" x14ac:dyDescent="0.3">
      <c r="A2448" s="58">
        <v>2448</v>
      </c>
      <c r="B2448" s="264">
        <v>45995</v>
      </c>
      <c r="C2448" s="292" t="s">
        <v>4506</v>
      </c>
      <c r="E2448" s="292" t="s">
        <v>1201</v>
      </c>
      <c r="F2448" s="269" t="s">
        <v>1746</v>
      </c>
      <c r="G2448" s="265">
        <v>1100000</v>
      </c>
      <c r="H2448" s="269">
        <v>1</v>
      </c>
      <c r="K2448" s="265">
        <v>1100000</v>
      </c>
      <c r="N2448" t="s">
        <v>4801</v>
      </c>
    </row>
    <row r="2449" spans="1:14" x14ac:dyDescent="0.3">
      <c r="A2449" s="58">
        <v>2449</v>
      </c>
      <c r="B2449" s="264">
        <v>45995</v>
      </c>
      <c r="C2449" s="292" t="s">
        <v>4506</v>
      </c>
      <c r="E2449" s="292" t="s">
        <v>1794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1716</v>
      </c>
      <c r="E2450" s="292" t="s">
        <v>4512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1741</v>
      </c>
      <c r="E2451" s="292" t="s">
        <v>3767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1026</v>
      </c>
      <c r="E2452" s="292" t="s">
        <v>4515</v>
      </c>
      <c r="G2452" s="265">
        <v>600000</v>
      </c>
      <c r="H2452" s="269">
        <v>1</v>
      </c>
      <c r="K2452" s="265">
        <v>600000</v>
      </c>
      <c r="N2452" t="s">
        <v>4801</v>
      </c>
    </row>
    <row r="2453" spans="1:14" x14ac:dyDescent="0.3">
      <c r="A2453" s="58">
        <v>2453</v>
      </c>
      <c r="B2453" s="264">
        <v>45996</v>
      </c>
      <c r="C2453" s="292" t="s">
        <v>2549</v>
      </c>
      <c r="E2453" s="292" t="s">
        <v>2179</v>
      </c>
      <c r="F2453" s="269" t="s">
        <v>1198</v>
      </c>
      <c r="G2453" s="265">
        <v>900000</v>
      </c>
      <c r="H2453" s="269">
        <v>1</v>
      </c>
      <c r="K2453" s="265">
        <v>900000</v>
      </c>
      <c r="N2453" t="s">
        <v>4801</v>
      </c>
    </row>
    <row r="2454" spans="1:14" x14ac:dyDescent="0.3">
      <c r="A2454" s="58">
        <v>2454</v>
      </c>
      <c r="B2454" s="264">
        <v>45996</v>
      </c>
      <c r="C2454" s="292" t="s">
        <v>4568</v>
      </c>
      <c r="E2454" s="292" t="s">
        <v>4569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4801</v>
      </c>
    </row>
    <row r="2455" spans="1:14" x14ac:dyDescent="0.3">
      <c r="A2455" s="58">
        <v>2455</v>
      </c>
      <c r="B2455" s="264">
        <v>45996</v>
      </c>
      <c r="C2455" s="292" t="s">
        <v>1053</v>
      </c>
      <c r="E2455" s="292" t="s">
        <v>3834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1580</v>
      </c>
      <c r="E2456" s="292" t="s">
        <v>4448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3874</v>
      </c>
      <c r="E2457" s="292" t="s">
        <v>3454</v>
      </c>
      <c r="F2457" s="269" t="s">
        <v>1205</v>
      </c>
      <c r="G2457" s="265">
        <v>560000</v>
      </c>
      <c r="H2457" s="269">
        <v>1</v>
      </c>
      <c r="K2457" s="265">
        <v>560000</v>
      </c>
      <c r="N2457" t="s">
        <v>4801</v>
      </c>
    </row>
    <row r="2458" spans="1:14" x14ac:dyDescent="0.3">
      <c r="A2458" s="58">
        <v>2458</v>
      </c>
      <c r="B2458" s="264">
        <v>45999</v>
      </c>
      <c r="C2458" s="292" t="s">
        <v>1741</v>
      </c>
      <c r="E2458" s="292" t="s">
        <v>4523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1147</v>
      </c>
      <c r="E2459" s="292" t="s">
        <v>2391</v>
      </c>
      <c r="F2459" s="269" t="s">
        <v>2390</v>
      </c>
      <c r="G2459" s="265">
        <v>900000</v>
      </c>
      <c r="H2459" s="269">
        <v>1</v>
      </c>
      <c r="K2459" s="265">
        <v>900000</v>
      </c>
      <c r="N2459" t="s">
        <v>4801</v>
      </c>
    </row>
    <row r="2460" spans="1:14" x14ac:dyDescent="0.3">
      <c r="A2460" s="58">
        <v>2460</v>
      </c>
      <c r="B2460" s="264">
        <v>45999</v>
      </c>
      <c r="C2460" s="292" t="s">
        <v>1393</v>
      </c>
      <c r="E2460" s="292" t="s">
        <v>1737</v>
      </c>
      <c r="G2460" s="265">
        <v>650000</v>
      </c>
      <c r="H2460" s="269">
        <v>1</v>
      </c>
      <c r="K2460" s="265">
        <v>650000</v>
      </c>
      <c r="N2460" t="s">
        <v>4801</v>
      </c>
    </row>
    <row r="2461" spans="1:14" x14ac:dyDescent="0.3">
      <c r="A2461" s="58">
        <v>2461</v>
      </c>
      <c r="B2461" s="264">
        <v>45999</v>
      </c>
      <c r="C2461" s="292" t="s">
        <v>1574</v>
      </c>
      <c r="E2461" s="292" t="s">
        <v>1737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1574</v>
      </c>
      <c r="E2462" s="292" t="s">
        <v>1699</v>
      </c>
      <c r="F2462" s="269" t="s">
        <v>1698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1971</v>
      </c>
      <c r="E2463" s="292" t="s">
        <v>2173</v>
      </c>
      <c r="F2463" s="269" t="s">
        <v>1199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4801</v>
      </c>
    </row>
    <row r="2464" spans="1:14" x14ac:dyDescent="0.3">
      <c r="A2464" s="58">
        <v>2464</v>
      </c>
      <c r="B2464" s="264">
        <v>45999</v>
      </c>
      <c r="C2464" s="292" t="s">
        <v>1971</v>
      </c>
      <c r="E2464" s="292" t="s">
        <v>1513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4801</v>
      </c>
    </row>
    <row r="2465" spans="1:14" x14ac:dyDescent="0.3">
      <c r="A2465" s="58">
        <v>2465</v>
      </c>
      <c r="B2465" s="264">
        <v>45999</v>
      </c>
      <c r="C2465" s="292" t="s">
        <v>3874</v>
      </c>
      <c r="E2465" s="292" t="s">
        <v>3878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2549</v>
      </c>
      <c r="E2466" s="292" t="s">
        <v>4530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1548</v>
      </c>
      <c r="E2467" s="292" t="s">
        <v>4531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1971</v>
      </c>
      <c r="E2468" s="292" t="s">
        <v>4122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2018</v>
      </c>
      <c r="E2469" s="292" t="s">
        <v>1203</v>
      </c>
      <c r="F2469" s="269" t="s">
        <v>1202</v>
      </c>
      <c r="G2469" s="265">
        <v>1300000</v>
      </c>
      <c r="H2469" s="269">
        <v>1</v>
      </c>
      <c r="K2469" s="265">
        <v>1300000</v>
      </c>
      <c r="N2469" t="s">
        <v>4801</v>
      </c>
    </row>
    <row r="2470" spans="1:14" x14ac:dyDescent="0.3">
      <c r="A2470" s="58">
        <v>2470</v>
      </c>
      <c r="B2470" s="264">
        <v>46000</v>
      </c>
      <c r="C2470" s="292" t="s">
        <v>1592</v>
      </c>
      <c r="E2470" s="292" t="s">
        <v>3454</v>
      </c>
      <c r="F2470" s="269" t="s">
        <v>1205</v>
      </c>
      <c r="G2470" s="265">
        <v>560000</v>
      </c>
      <c r="H2470" s="269">
        <v>1</v>
      </c>
      <c r="K2470" s="265">
        <v>560000</v>
      </c>
      <c r="N2470" t="s">
        <v>4801</v>
      </c>
    </row>
    <row r="2471" spans="1:14" x14ac:dyDescent="0.3">
      <c r="A2471" s="58">
        <v>2471</v>
      </c>
      <c r="B2471" s="264">
        <v>46000</v>
      </c>
      <c r="C2471" s="292" t="s">
        <v>1592</v>
      </c>
      <c r="E2471" s="292" t="s">
        <v>2183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4801</v>
      </c>
    </row>
    <row r="2472" spans="1:14" x14ac:dyDescent="0.3">
      <c r="A2472" s="58">
        <v>2472</v>
      </c>
      <c r="B2472" s="264">
        <v>46000</v>
      </c>
      <c r="C2472" s="292" t="s">
        <v>1592</v>
      </c>
      <c r="E2472" s="292" t="s">
        <v>2184</v>
      </c>
      <c r="F2472" s="269" t="s">
        <v>1789</v>
      </c>
      <c r="G2472" s="265">
        <v>35000</v>
      </c>
      <c r="H2472" s="269">
        <v>1</v>
      </c>
      <c r="K2472" s="265">
        <v>35000</v>
      </c>
      <c r="N2472" t="s">
        <v>4801</v>
      </c>
    </row>
    <row r="2473" spans="1:14" x14ac:dyDescent="0.3">
      <c r="A2473" s="58">
        <v>2473</v>
      </c>
      <c r="B2473" s="264">
        <v>46000</v>
      </c>
      <c r="C2473" s="292" t="s">
        <v>1171</v>
      </c>
      <c r="E2473" s="292" t="s">
        <v>2189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4801</v>
      </c>
    </row>
    <row r="2474" spans="1:14" x14ac:dyDescent="0.3">
      <c r="A2474" s="58">
        <v>2474</v>
      </c>
      <c r="B2474" s="264">
        <v>46000</v>
      </c>
      <c r="C2474" s="292" t="s">
        <v>3280</v>
      </c>
      <c r="E2474" s="292" t="s">
        <v>1856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4801</v>
      </c>
    </row>
    <row r="2475" spans="1:14" x14ac:dyDescent="0.3">
      <c r="A2475" s="58">
        <v>2475</v>
      </c>
      <c r="B2475" s="264">
        <v>46000</v>
      </c>
      <c r="C2475" s="292" t="s">
        <v>2989</v>
      </c>
      <c r="E2475" s="292" t="s">
        <v>1201</v>
      </c>
      <c r="F2475" s="269" t="s">
        <v>1746</v>
      </c>
      <c r="G2475" s="265">
        <v>1200000</v>
      </c>
      <c r="H2475" s="269">
        <v>1</v>
      </c>
      <c r="K2475" s="265">
        <v>1200000</v>
      </c>
      <c r="N2475" t="s">
        <v>4801</v>
      </c>
    </row>
    <row r="2476" spans="1:14" x14ac:dyDescent="0.3">
      <c r="A2476" s="58">
        <v>2476</v>
      </c>
      <c r="B2476" s="264">
        <v>46000</v>
      </c>
      <c r="C2476" s="292" t="s">
        <v>2549</v>
      </c>
      <c r="E2476" s="292" t="s">
        <v>1201</v>
      </c>
      <c r="F2476" s="269" t="s">
        <v>1746</v>
      </c>
      <c r="G2476" s="265">
        <v>1200000</v>
      </c>
      <c r="H2476" s="269">
        <v>1</v>
      </c>
      <c r="K2476" s="265">
        <v>1200000</v>
      </c>
      <c r="N2476" t="s">
        <v>4801</v>
      </c>
    </row>
    <row r="2477" spans="1:14" x14ac:dyDescent="0.3">
      <c r="A2477" s="58">
        <v>2477</v>
      </c>
      <c r="B2477" s="264">
        <v>46000</v>
      </c>
      <c r="C2477" s="292" t="s">
        <v>4564</v>
      </c>
      <c r="E2477" s="292" t="s">
        <v>4565</v>
      </c>
      <c r="F2477" s="269" t="s">
        <v>4566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1741</v>
      </c>
      <c r="E2478" s="292" t="s">
        <v>1513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1393</v>
      </c>
      <c r="E2479" s="292" t="s">
        <v>2174</v>
      </c>
      <c r="F2479" s="269" t="s">
        <v>1797</v>
      </c>
      <c r="G2479" s="265">
        <v>50000</v>
      </c>
      <c r="H2479" s="269">
        <v>1</v>
      </c>
      <c r="K2479" s="265">
        <v>50000</v>
      </c>
      <c r="N2479" t="s">
        <v>4801</v>
      </c>
    </row>
    <row r="2480" spans="1:14" x14ac:dyDescent="0.3">
      <c r="A2480" s="58">
        <v>2480</v>
      </c>
      <c r="B2480" s="264">
        <v>46000</v>
      </c>
      <c r="C2480" s="292" t="s">
        <v>1393</v>
      </c>
      <c r="E2480" s="292" t="s">
        <v>2195</v>
      </c>
      <c r="F2480" s="269" t="s">
        <v>1950</v>
      </c>
      <c r="G2480" s="265">
        <v>1900000</v>
      </c>
      <c r="H2480" s="269">
        <v>1</v>
      </c>
      <c r="K2480" s="265">
        <v>1900000</v>
      </c>
      <c r="N2480" t="s">
        <v>4801</v>
      </c>
    </row>
    <row r="2481" spans="1:14" x14ac:dyDescent="0.3">
      <c r="A2481" s="58">
        <v>2481</v>
      </c>
      <c r="B2481" s="264">
        <v>46000</v>
      </c>
      <c r="C2481" s="292" t="s">
        <v>1393</v>
      </c>
      <c r="E2481" s="292" t="s">
        <v>3640</v>
      </c>
      <c r="G2481" s="265">
        <v>200000</v>
      </c>
      <c r="H2481" s="269">
        <v>1</v>
      </c>
      <c r="K2481" s="265">
        <v>200000</v>
      </c>
      <c r="N2481" t="s">
        <v>4801</v>
      </c>
    </row>
    <row r="2482" spans="1:14" x14ac:dyDescent="0.3">
      <c r="A2482" s="58">
        <v>2482</v>
      </c>
      <c r="B2482" s="264">
        <v>46000</v>
      </c>
      <c r="C2482" s="292" t="s">
        <v>2018</v>
      </c>
      <c r="E2482" s="292" t="s">
        <v>4542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3280</v>
      </c>
      <c r="E2483" s="292" t="s">
        <v>4280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1232</v>
      </c>
      <c r="E2484" s="292" t="s">
        <v>4261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1018</v>
      </c>
      <c r="E2485" s="292" t="s">
        <v>3879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2716</v>
      </c>
      <c r="E2486" s="292" t="s">
        <v>4544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1592</v>
      </c>
      <c r="E2487" s="292" t="s">
        <v>3852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1784</v>
      </c>
      <c r="E2488" s="292" t="s">
        <v>4114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2549</v>
      </c>
      <c r="E2489" s="292" t="s">
        <v>4530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1438</v>
      </c>
      <c r="E2490" s="292" t="s">
        <v>4546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1393</v>
      </c>
      <c r="E2491" s="292" t="s">
        <v>1699</v>
      </c>
      <c r="F2491" s="269" t="s">
        <v>1698</v>
      </c>
      <c r="G2491" s="265">
        <v>50000</v>
      </c>
      <c r="H2491" s="269">
        <v>1</v>
      </c>
      <c r="K2491" s="265">
        <v>50000</v>
      </c>
      <c r="N2491" t="s">
        <v>4801</v>
      </c>
    </row>
    <row r="2492" spans="1:14" x14ac:dyDescent="0.3">
      <c r="A2492" s="58">
        <v>2492</v>
      </c>
      <c r="B2492" s="264">
        <v>46001</v>
      </c>
      <c r="C2492" s="292" t="s">
        <v>1015</v>
      </c>
      <c r="E2492" s="292" t="s">
        <v>3454</v>
      </c>
      <c r="F2492" s="269" t="s">
        <v>1205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4801</v>
      </c>
    </row>
    <row r="2493" spans="1:14" x14ac:dyDescent="0.3">
      <c r="A2493" s="58">
        <v>2493</v>
      </c>
      <c r="B2493" s="264">
        <v>46001</v>
      </c>
      <c r="C2493" s="292" t="s">
        <v>1015</v>
      </c>
      <c r="E2493" s="292" t="s">
        <v>2183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4801</v>
      </c>
    </row>
    <row r="2494" spans="1:14" x14ac:dyDescent="0.3">
      <c r="A2494" s="58">
        <v>2494</v>
      </c>
      <c r="B2494" s="264">
        <v>46001</v>
      </c>
      <c r="C2494" s="292" t="s">
        <v>1015</v>
      </c>
      <c r="E2494" s="292" t="s">
        <v>2184</v>
      </c>
      <c r="F2494" s="269" t="s">
        <v>1789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4801</v>
      </c>
    </row>
    <row r="2495" spans="1:14" x14ac:dyDescent="0.3">
      <c r="A2495" s="58">
        <v>2495</v>
      </c>
      <c r="B2495" s="264">
        <v>46001</v>
      </c>
      <c r="C2495" s="292" t="s">
        <v>2593</v>
      </c>
      <c r="E2495" s="292" t="s">
        <v>1711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4801</v>
      </c>
    </row>
    <row r="2496" spans="1:14" x14ac:dyDescent="0.3">
      <c r="A2496" s="58">
        <v>2496</v>
      </c>
      <c r="B2496" s="264">
        <v>46001</v>
      </c>
      <c r="C2496" s="292" t="s">
        <v>1716</v>
      </c>
      <c r="E2496" s="292" t="s">
        <v>2283</v>
      </c>
      <c r="G2496" s="265">
        <v>1700000</v>
      </c>
      <c r="H2496" s="269">
        <v>1</v>
      </c>
      <c r="K2496" s="265">
        <v>1700000</v>
      </c>
      <c r="N2496" t="s">
        <v>4801</v>
      </c>
    </row>
    <row r="2497" spans="1:14" x14ac:dyDescent="0.3">
      <c r="A2497" s="58">
        <v>2497</v>
      </c>
      <c r="B2497" s="264">
        <v>46001</v>
      </c>
      <c r="C2497" s="292" t="s">
        <v>1438</v>
      </c>
      <c r="E2497" s="292" t="s">
        <v>2910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4801</v>
      </c>
    </row>
    <row r="2498" spans="1:14" x14ac:dyDescent="0.3">
      <c r="A2498" s="58">
        <v>2498</v>
      </c>
      <c r="B2498" s="264">
        <v>46001</v>
      </c>
      <c r="C2498" s="292" t="s">
        <v>1955</v>
      </c>
      <c r="E2498" s="292" t="s">
        <v>3569</v>
      </c>
      <c r="F2498" s="269" t="s">
        <v>3579</v>
      </c>
      <c r="G2498" s="265">
        <v>2500000</v>
      </c>
      <c r="H2498" s="269">
        <v>1</v>
      </c>
      <c r="K2498" s="265">
        <v>2500000</v>
      </c>
      <c r="N2498" t="s">
        <v>4801</v>
      </c>
    </row>
    <row r="2499" spans="1:14" x14ac:dyDescent="0.3">
      <c r="A2499" s="58">
        <v>2499</v>
      </c>
      <c r="B2499" s="264">
        <v>46002</v>
      </c>
      <c r="C2499" s="292" t="s">
        <v>2907</v>
      </c>
      <c r="E2499" s="292" t="s">
        <v>4556</v>
      </c>
      <c r="F2499" s="269" t="s">
        <v>4555</v>
      </c>
      <c r="G2499" s="265">
        <v>850000</v>
      </c>
      <c r="H2499" s="269">
        <v>1</v>
      </c>
      <c r="K2499" s="265">
        <v>850000</v>
      </c>
      <c r="N2499" t="s">
        <v>4801</v>
      </c>
    </row>
    <row r="2500" spans="1:14" x14ac:dyDescent="0.3">
      <c r="A2500" s="58">
        <v>2500</v>
      </c>
      <c r="B2500" s="264">
        <v>46002</v>
      </c>
      <c r="C2500" s="292" t="s">
        <v>3106</v>
      </c>
      <c r="E2500" s="292" t="s">
        <v>2189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4801</v>
      </c>
    </row>
    <row r="2501" spans="1:14" x14ac:dyDescent="0.3">
      <c r="A2501" s="58">
        <v>2501</v>
      </c>
      <c r="B2501" s="264">
        <v>46002</v>
      </c>
      <c r="C2501" s="292" t="s">
        <v>1393</v>
      </c>
      <c r="E2501" s="292" t="s">
        <v>1555</v>
      </c>
      <c r="F2501" s="269" t="s">
        <v>1220</v>
      </c>
      <c r="G2501" s="265">
        <v>1600000</v>
      </c>
      <c r="H2501" s="269">
        <v>1</v>
      </c>
      <c r="K2501" s="265">
        <v>1600000</v>
      </c>
      <c r="M2501" s="292" t="s">
        <v>4559</v>
      </c>
      <c r="N2501" t="s">
        <v>4801</v>
      </c>
    </row>
    <row r="2502" spans="1:14" x14ac:dyDescent="0.3">
      <c r="A2502" s="58">
        <v>2502</v>
      </c>
      <c r="B2502" s="264">
        <v>46002</v>
      </c>
      <c r="C2502" s="292" t="s">
        <v>3106</v>
      </c>
      <c r="E2502" s="292" t="s">
        <v>4561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2907</v>
      </c>
      <c r="E2503" s="292" t="s">
        <v>4294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1864</v>
      </c>
      <c r="E2504" s="292" t="s">
        <v>2189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4562</v>
      </c>
      <c r="N2504" t="s">
        <v>4801</v>
      </c>
    </row>
    <row r="2505" spans="1:14" x14ac:dyDescent="0.3">
      <c r="A2505" s="58">
        <v>2505</v>
      </c>
      <c r="B2505" s="264">
        <v>46002</v>
      </c>
      <c r="C2505" s="292" t="s">
        <v>1864</v>
      </c>
      <c r="E2505" s="292" t="s">
        <v>2050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1015</v>
      </c>
      <c r="E2506" s="292" t="s">
        <v>3802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1741</v>
      </c>
      <c r="E2507" s="292" t="s">
        <v>4567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987</v>
      </c>
      <c r="E2508" s="292" t="s">
        <v>3569</v>
      </c>
      <c r="F2508" s="269" t="s">
        <v>3579</v>
      </c>
      <c r="G2508" s="265">
        <v>2200000</v>
      </c>
      <c r="H2508" s="269">
        <v>1</v>
      </c>
      <c r="K2508" s="265">
        <v>2200000</v>
      </c>
      <c r="N2508" t="s">
        <v>4801</v>
      </c>
    </row>
    <row r="2509" spans="1:14" x14ac:dyDescent="0.3">
      <c r="A2509" s="58">
        <v>2509</v>
      </c>
      <c r="B2509" s="264">
        <v>46003</v>
      </c>
      <c r="C2509" s="292" t="s">
        <v>1015</v>
      </c>
      <c r="E2509" s="292" t="s">
        <v>4573</v>
      </c>
      <c r="F2509" s="269" t="s">
        <v>4572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4801</v>
      </c>
    </row>
    <row r="2510" spans="1:14" x14ac:dyDescent="0.3">
      <c r="A2510" s="58">
        <v>2510</v>
      </c>
      <c r="B2510" s="264">
        <v>46003</v>
      </c>
      <c r="C2510" s="292" t="s">
        <v>1716</v>
      </c>
      <c r="E2510" s="292" t="s">
        <v>4576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4801</v>
      </c>
    </row>
    <row r="2511" spans="1:14" x14ac:dyDescent="0.3">
      <c r="A2511" s="58">
        <v>2511</v>
      </c>
      <c r="B2511" s="264">
        <v>46003</v>
      </c>
      <c r="C2511" s="292" t="s">
        <v>1535</v>
      </c>
      <c r="E2511" s="292" t="s">
        <v>1201</v>
      </c>
      <c r="F2511" s="269" t="s">
        <v>1746</v>
      </c>
      <c r="G2511" s="265">
        <v>1200000</v>
      </c>
      <c r="H2511" s="269">
        <v>1</v>
      </c>
      <c r="K2511" s="265">
        <v>1200000</v>
      </c>
      <c r="N2511" t="s">
        <v>4801</v>
      </c>
    </row>
    <row r="2512" spans="1:14" x14ac:dyDescent="0.3">
      <c r="A2512" s="58">
        <v>2512</v>
      </c>
      <c r="B2512" s="264">
        <v>46003</v>
      </c>
      <c r="C2512" s="292" t="s">
        <v>1535</v>
      </c>
      <c r="E2512" s="292" t="s">
        <v>1490</v>
      </c>
      <c r="F2512" s="269" t="s">
        <v>2670</v>
      </c>
      <c r="G2512" s="265">
        <v>300000</v>
      </c>
      <c r="H2512" s="269">
        <v>1</v>
      </c>
      <c r="K2512" s="265">
        <v>300000</v>
      </c>
      <c r="N2512" t="s">
        <v>4801</v>
      </c>
    </row>
    <row r="2513" spans="1:14" x14ac:dyDescent="0.3">
      <c r="A2513" s="58">
        <v>2513</v>
      </c>
      <c r="B2513" s="264">
        <v>46003</v>
      </c>
      <c r="C2513" s="292" t="s">
        <v>1535</v>
      </c>
      <c r="E2513" s="292" t="s">
        <v>2740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4801</v>
      </c>
    </row>
    <row r="2514" spans="1:14" x14ac:dyDescent="0.3">
      <c r="A2514" s="58">
        <v>2514</v>
      </c>
      <c r="B2514" s="264">
        <v>46003</v>
      </c>
      <c r="C2514" s="292" t="s">
        <v>1015</v>
      </c>
      <c r="E2514" s="292" t="s">
        <v>2766</v>
      </c>
      <c r="F2514" s="269" t="s">
        <v>1210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4801</v>
      </c>
    </row>
    <row r="2515" spans="1:14" x14ac:dyDescent="0.3">
      <c r="A2515" s="58">
        <v>2515</v>
      </c>
      <c r="B2515" s="264">
        <v>46003</v>
      </c>
      <c r="C2515" s="292" t="s">
        <v>4184</v>
      </c>
      <c r="E2515" s="292" t="s">
        <v>4580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987</v>
      </c>
      <c r="E2516" s="292" t="s">
        <v>4581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1461</v>
      </c>
      <c r="E2517" s="292" t="s">
        <v>4296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4339</v>
      </c>
      <c r="E2518" s="292" t="s">
        <v>2375</v>
      </c>
      <c r="F2518" s="269" t="s">
        <v>2408</v>
      </c>
      <c r="G2518" s="265">
        <v>750000</v>
      </c>
      <c r="H2518" s="269">
        <v>1</v>
      </c>
      <c r="K2518" s="265">
        <v>750000</v>
      </c>
      <c r="N2518" t="s">
        <v>4801</v>
      </c>
    </row>
    <row r="2519" spans="1:14" x14ac:dyDescent="0.3">
      <c r="A2519" s="58">
        <v>2519</v>
      </c>
      <c r="B2519" s="264">
        <v>46006</v>
      </c>
      <c r="C2519" s="292" t="s">
        <v>1535</v>
      </c>
      <c r="E2519" s="292" t="s">
        <v>1737</v>
      </c>
      <c r="G2519" s="265">
        <v>1100000</v>
      </c>
      <c r="H2519" s="269">
        <v>1</v>
      </c>
      <c r="K2519" s="265">
        <v>1100000</v>
      </c>
      <c r="N2519" t="s">
        <v>4801</v>
      </c>
    </row>
    <row r="2520" spans="1:14" x14ac:dyDescent="0.3">
      <c r="A2520" s="58">
        <v>2520</v>
      </c>
      <c r="B2520" s="264">
        <v>46006</v>
      </c>
      <c r="C2520" s="292" t="s">
        <v>1393</v>
      </c>
      <c r="E2520" s="292" t="s">
        <v>1737</v>
      </c>
      <c r="G2520" s="265">
        <v>650000</v>
      </c>
      <c r="H2520" s="269">
        <v>1</v>
      </c>
      <c r="K2520" s="265">
        <v>650000</v>
      </c>
      <c r="N2520" t="s">
        <v>4801</v>
      </c>
    </row>
    <row r="2521" spans="1:14" x14ac:dyDescent="0.3">
      <c r="A2521" s="58">
        <v>2521</v>
      </c>
      <c r="B2521" s="264">
        <v>46006</v>
      </c>
      <c r="C2521" s="292" t="s">
        <v>1716</v>
      </c>
      <c r="E2521" s="292" t="s">
        <v>4637</v>
      </c>
      <c r="G2521" s="265">
        <v>850000</v>
      </c>
      <c r="H2521" s="269">
        <v>1</v>
      </c>
      <c r="K2521" s="265">
        <v>850000</v>
      </c>
      <c r="N2521" t="s">
        <v>4801</v>
      </c>
    </row>
    <row r="2522" spans="1:14" x14ac:dyDescent="0.3">
      <c r="A2522" s="58">
        <v>2522</v>
      </c>
      <c r="B2522" s="264">
        <v>46004</v>
      </c>
      <c r="C2522" s="292" t="s">
        <v>1026</v>
      </c>
      <c r="E2522" s="292" t="s">
        <v>4644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4339</v>
      </c>
      <c r="E2523" s="292" t="s">
        <v>4394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1367</v>
      </c>
      <c r="E2524" s="292" t="s">
        <v>4645</v>
      </c>
      <c r="G2524" s="265">
        <v>250000</v>
      </c>
      <c r="H2524" s="269">
        <v>1</v>
      </c>
      <c r="K2524" s="265">
        <v>250000</v>
      </c>
      <c r="N2524" t="s">
        <v>4801</v>
      </c>
    </row>
    <row r="2525" spans="1:14" x14ac:dyDescent="0.3">
      <c r="A2525" s="58">
        <v>2525</v>
      </c>
      <c r="B2525" s="264">
        <v>46007</v>
      </c>
      <c r="C2525" s="292" t="s">
        <v>1535</v>
      </c>
      <c r="E2525" s="292" t="s">
        <v>2171</v>
      </c>
      <c r="F2525" s="269" t="s">
        <v>1458</v>
      </c>
      <c r="G2525" s="265">
        <v>1500000</v>
      </c>
      <c r="H2525" s="269">
        <v>1</v>
      </c>
      <c r="K2525" s="265">
        <v>1500000</v>
      </c>
      <c r="N2525" t="s">
        <v>4801</v>
      </c>
    </row>
    <row r="2526" spans="1:14" x14ac:dyDescent="0.3">
      <c r="A2526" s="58">
        <v>2526</v>
      </c>
      <c r="B2526" s="264">
        <v>46007</v>
      </c>
      <c r="C2526" s="292" t="s">
        <v>1716</v>
      </c>
      <c r="E2526" s="292" t="s">
        <v>2130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4801</v>
      </c>
    </row>
    <row r="2527" spans="1:14" x14ac:dyDescent="0.3">
      <c r="A2527" s="58">
        <v>2527</v>
      </c>
      <c r="B2527" s="264">
        <v>46007</v>
      </c>
      <c r="C2527" s="292" t="s">
        <v>3874</v>
      </c>
      <c r="E2527" s="292" t="s">
        <v>3454</v>
      </c>
      <c r="F2527" s="269" t="s">
        <v>1205</v>
      </c>
      <c r="G2527" s="265">
        <v>560000</v>
      </c>
      <c r="H2527" s="269">
        <v>1</v>
      </c>
      <c r="K2527" s="265">
        <v>560000</v>
      </c>
      <c r="N2527" t="s">
        <v>4801</v>
      </c>
    </row>
    <row r="2528" spans="1:14" x14ac:dyDescent="0.3">
      <c r="A2528" s="58">
        <v>2528</v>
      </c>
      <c r="B2528" s="264">
        <v>46007</v>
      </c>
      <c r="C2528" s="292" t="s">
        <v>1372</v>
      </c>
      <c r="E2528" s="292" t="s">
        <v>3862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4801</v>
      </c>
    </row>
    <row r="2529" spans="1:14" x14ac:dyDescent="0.3">
      <c r="A2529" s="58">
        <v>2529</v>
      </c>
      <c r="B2529" s="264">
        <v>46007</v>
      </c>
      <c r="C2529" s="292" t="s">
        <v>1393</v>
      </c>
      <c r="E2529" s="292" t="s">
        <v>1201</v>
      </c>
      <c r="F2529" s="269" t="s">
        <v>1746</v>
      </c>
      <c r="G2529" s="265">
        <v>1200000</v>
      </c>
      <c r="H2529" s="269">
        <v>1</v>
      </c>
      <c r="K2529" s="265">
        <v>1200000</v>
      </c>
      <c r="N2529" t="s">
        <v>4801</v>
      </c>
    </row>
    <row r="2530" spans="1:14" x14ac:dyDescent="0.3">
      <c r="A2530" s="58">
        <v>2530</v>
      </c>
      <c r="B2530" s="264">
        <v>46007</v>
      </c>
      <c r="C2530" s="292" t="s">
        <v>1393</v>
      </c>
      <c r="E2530" s="292" t="s">
        <v>2831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4801</v>
      </c>
    </row>
    <row r="2531" spans="1:14" x14ac:dyDescent="0.3">
      <c r="A2531" s="58">
        <v>2531</v>
      </c>
      <c r="B2531" s="264">
        <v>46007</v>
      </c>
      <c r="C2531" s="292" t="s">
        <v>1393</v>
      </c>
      <c r="E2531" s="292" t="s">
        <v>2023</v>
      </c>
      <c r="G2531" s="265">
        <v>80000</v>
      </c>
      <c r="H2531" s="269">
        <v>1</v>
      </c>
      <c r="K2531" s="265">
        <v>80000</v>
      </c>
      <c r="N2531" t="s">
        <v>4801</v>
      </c>
    </row>
    <row r="2532" spans="1:14" x14ac:dyDescent="0.3">
      <c r="A2532" s="58">
        <v>2532</v>
      </c>
      <c r="B2532" s="264">
        <v>46007</v>
      </c>
      <c r="C2532" s="292" t="s">
        <v>2774</v>
      </c>
      <c r="E2532" s="292" t="s">
        <v>1201</v>
      </c>
      <c r="F2532" s="269" t="s">
        <v>1746</v>
      </c>
      <c r="G2532" s="265">
        <v>1200000</v>
      </c>
      <c r="H2532" s="269">
        <v>1</v>
      </c>
      <c r="K2532" s="265">
        <v>1200000</v>
      </c>
      <c r="N2532" t="s">
        <v>4801</v>
      </c>
    </row>
    <row r="2533" spans="1:14" x14ac:dyDescent="0.3">
      <c r="A2533" s="58">
        <v>2533</v>
      </c>
      <c r="B2533" s="264">
        <v>46007</v>
      </c>
      <c r="C2533" s="292" t="s">
        <v>2774</v>
      </c>
      <c r="E2533" s="292" t="s">
        <v>1490</v>
      </c>
      <c r="F2533" s="269" t="s">
        <v>2670</v>
      </c>
      <c r="G2533" s="265">
        <v>350000</v>
      </c>
      <c r="H2533" s="269">
        <v>1</v>
      </c>
      <c r="K2533" s="265">
        <v>350000</v>
      </c>
      <c r="N2533" t="s">
        <v>4801</v>
      </c>
    </row>
    <row r="2534" spans="1:14" x14ac:dyDescent="0.3">
      <c r="A2534" s="58">
        <v>2534</v>
      </c>
      <c r="B2534" s="264">
        <v>46007</v>
      </c>
      <c r="C2534" s="292" t="s">
        <v>987</v>
      </c>
      <c r="E2534" s="292" t="s">
        <v>2187</v>
      </c>
      <c r="G2534" s="265">
        <v>600000</v>
      </c>
      <c r="H2534" s="269">
        <v>1</v>
      </c>
      <c r="K2534" s="265">
        <v>600000</v>
      </c>
      <c r="N2534" t="s">
        <v>4801</v>
      </c>
    </row>
    <row r="2535" spans="1:14" x14ac:dyDescent="0.3">
      <c r="A2535" s="58">
        <v>2535</v>
      </c>
      <c r="B2535" s="264">
        <v>46007</v>
      </c>
      <c r="C2535" s="292" t="s">
        <v>987</v>
      </c>
      <c r="E2535" s="292" t="s">
        <v>3454</v>
      </c>
      <c r="F2535" s="269" t="s">
        <v>1205</v>
      </c>
      <c r="G2535" s="265">
        <v>560000</v>
      </c>
      <c r="H2535" s="269">
        <v>1</v>
      </c>
      <c r="K2535" s="265">
        <v>560000</v>
      </c>
      <c r="N2535" t="s">
        <v>4801</v>
      </c>
    </row>
    <row r="2536" spans="1:14" x14ac:dyDescent="0.3">
      <c r="A2536" s="58">
        <v>2536</v>
      </c>
      <c r="B2536" s="264">
        <v>46007</v>
      </c>
      <c r="C2536" s="292" t="s">
        <v>987</v>
      </c>
      <c r="E2536" s="292" t="s">
        <v>2183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4801</v>
      </c>
    </row>
    <row r="2537" spans="1:14" x14ac:dyDescent="0.3">
      <c r="A2537" s="58">
        <v>2537</v>
      </c>
      <c r="B2537" s="264">
        <v>46007</v>
      </c>
      <c r="C2537" s="292" t="s">
        <v>2989</v>
      </c>
      <c r="E2537" s="292" t="s">
        <v>1737</v>
      </c>
      <c r="G2537" s="265">
        <v>650000</v>
      </c>
      <c r="H2537" s="269">
        <v>1</v>
      </c>
      <c r="K2537" s="265">
        <v>650000</v>
      </c>
      <c r="N2537" t="s">
        <v>4801</v>
      </c>
    </row>
    <row r="2538" spans="1:14" x14ac:dyDescent="0.3">
      <c r="A2538" s="58">
        <v>2538</v>
      </c>
      <c r="B2538" s="264">
        <v>46007</v>
      </c>
      <c r="C2538" s="292" t="s">
        <v>1571</v>
      </c>
      <c r="E2538" s="292" t="s">
        <v>2910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4801</v>
      </c>
    </row>
    <row r="2539" spans="1:14" x14ac:dyDescent="0.3">
      <c r="A2539" s="58">
        <v>2539</v>
      </c>
      <c r="B2539" s="264">
        <v>46007</v>
      </c>
      <c r="C2539" s="292" t="s">
        <v>1571</v>
      </c>
      <c r="E2539" s="292" t="s">
        <v>3836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4801</v>
      </c>
    </row>
    <row r="2540" spans="1:14" x14ac:dyDescent="0.3">
      <c r="A2540" s="58">
        <v>2540</v>
      </c>
      <c r="B2540" s="264">
        <v>46007</v>
      </c>
      <c r="C2540" s="292" t="s">
        <v>2251</v>
      </c>
      <c r="E2540" s="292" t="s">
        <v>2189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4801</v>
      </c>
    </row>
    <row r="2541" spans="1:14" x14ac:dyDescent="0.3">
      <c r="A2541" s="58">
        <v>2541</v>
      </c>
      <c r="B2541" s="264">
        <v>46007</v>
      </c>
      <c r="C2541" s="292" t="s">
        <v>2251</v>
      </c>
      <c r="E2541" s="292" t="s">
        <v>4147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987</v>
      </c>
      <c r="E2542" s="292" t="s">
        <v>4164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2774</v>
      </c>
      <c r="E2543" s="292" t="s">
        <v>4657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3874</v>
      </c>
      <c r="E2544" s="292" t="s">
        <v>3878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1393</v>
      </c>
      <c r="E2545" s="292" t="s">
        <v>1856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4801</v>
      </c>
    </row>
    <row r="2546" spans="1:14" x14ac:dyDescent="0.3">
      <c r="A2546" s="58">
        <v>2546</v>
      </c>
      <c r="B2546" s="264">
        <v>46008</v>
      </c>
      <c r="C2546" s="292" t="s">
        <v>1393</v>
      </c>
      <c r="E2546" s="292" t="s">
        <v>1758</v>
      </c>
      <c r="F2546" s="269" t="s">
        <v>1760</v>
      </c>
      <c r="G2546" s="265">
        <v>110000</v>
      </c>
      <c r="H2546" s="269">
        <v>1</v>
      </c>
      <c r="K2546" s="265">
        <v>110000</v>
      </c>
      <c r="N2546" t="s">
        <v>4801</v>
      </c>
    </row>
    <row r="2547" spans="1:14" x14ac:dyDescent="0.3">
      <c r="A2547" s="58">
        <v>2547</v>
      </c>
      <c r="B2547" s="264">
        <v>46008</v>
      </c>
      <c r="C2547" s="292" t="s">
        <v>1535</v>
      </c>
      <c r="E2547" s="292" t="s">
        <v>1529</v>
      </c>
      <c r="G2547" s="265">
        <v>450000</v>
      </c>
      <c r="H2547" s="269">
        <v>1</v>
      </c>
      <c r="K2547" s="265">
        <v>450000</v>
      </c>
      <c r="N2547" t="s">
        <v>4801</v>
      </c>
    </row>
    <row r="2548" spans="1:14" x14ac:dyDescent="0.3">
      <c r="A2548" s="58">
        <v>2548</v>
      </c>
      <c r="B2548" s="264">
        <v>46008</v>
      </c>
      <c r="C2548" s="292" t="s">
        <v>2138</v>
      </c>
      <c r="E2548" s="292" t="s">
        <v>4664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4801</v>
      </c>
    </row>
    <row r="2549" spans="1:14" x14ac:dyDescent="0.3">
      <c r="A2549" s="58">
        <v>2549</v>
      </c>
      <c r="B2549" s="264">
        <v>46008</v>
      </c>
      <c r="C2549" s="292" t="s">
        <v>2138</v>
      </c>
      <c r="E2549" s="292" t="s">
        <v>4665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4801</v>
      </c>
    </row>
    <row r="2550" spans="1:14" x14ac:dyDescent="0.3">
      <c r="A2550" s="58">
        <v>2550</v>
      </c>
      <c r="B2550" s="264">
        <v>46008</v>
      </c>
      <c r="C2550" s="292" t="s">
        <v>1147</v>
      </c>
      <c r="E2550" s="292" t="s">
        <v>1711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4801</v>
      </c>
    </row>
    <row r="2551" spans="1:14" x14ac:dyDescent="0.3">
      <c r="A2551" s="58">
        <v>2551</v>
      </c>
      <c r="B2551" s="264">
        <v>46008</v>
      </c>
      <c r="C2551" s="292" t="s">
        <v>1026</v>
      </c>
      <c r="E2551" s="292" t="s">
        <v>3937</v>
      </c>
      <c r="F2551" s="269" t="s">
        <v>1205</v>
      </c>
      <c r="G2551" s="265">
        <v>450000</v>
      </c>
      <c r="H2551" s="269">
        <v>1</v>
      </c>
      <c r="K2551" s="265">
        <v>450000</v>
      </c>
      <c r="N2551" t="s">
        <v>4801</v>
      </c>
    </row>
    <row r="2552" spans="1:14" x14ac:dyDescent="0.3">
      <c r="A2552" s="58">
        <v>2552</v>
      </c>
      <c r="B2552" s="264">
        <v>46008</v>
      </c>
      <c r="C2552" s="292" t="s">
        <v>1385</v>
      </c>
      <c r="E2552" s="292" t="s">
        <v>1737</v>
      </c>
      <c r="G2552" s="265">
        <v>1100000</v>
      </c>
      <c r="H2552" s="269">
        <v>1</v>
      </c>
      <c r="K2552" s="265">
        <v>1100000</v>
      </c>
      <c r="N2552" t="s">
        <v>4801</v>
      </c>
    </row>
    <row r="2553" spans="1:14" x14ac:dyDescent="0.3">
      <c r="A2553" s="58">
        <v>2553</v>
      </c>
      <c r="B2553" s="264">
        <v>46008</v>
      </c>
      <c r="C2553" s="292" t="s">
        <v>4686</v>
      </c>
      <c r="D2553" s="295" t="s">
        <v>4078</v>
      </c>
      <c r="E2553" s="292" t="s">
        <v>4687</v>
      </c>
      <c r="F2553" s="269" t="s">
        <v>4688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1443</v>
      </c>
      <c r="E2554" s="292" t="s">
        <v>3454</v>
      </c>
      <c r="F2554" s="269" t="s">
        <v>1205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4801</v>
      </c>
    </row>
    <row r="2555" spans="1:14" x14ac:dyDescent="0.3">
      <c r="A2555" s="58">
        <v>2555</v>
      </c>
      <c r="B2555" s="264">
        <v>46008</v>
      </c>
      <c r="C2555" s="292" t="s">
        <v>1443</v>
      </c>
      <c r="E2555" s="292" t="s">
        <v>2183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4801</v>
      </c>
    </row>
    <row r="2556" spans="1:14" x14ac:dyDescent="0.3">
      <c r="A2556" s="58">
        <v>2556</v>
      </c>
      <c r="B2556" s="264">
        <v>46008</v>
      </c>
      <c r="C2556" s="292" t="s">
        <v>1443</v>
      </c>
      <c r="E2556" s="292" t="s">
        <v>2185</v>
      </c>
      <c r="F2556" s="269" t="s">
        <v>1816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4801</v>
      </c>
    </row>
    <row r="2557" spans="1:14" x14ac:dyDescent="0.3">
      <c r="A2557" s="58">
        <v>2557</v>
      </c>
      <c r="B2557" s="264">
        <v>46008</v>
      </c>
      <c r="C2557" s="292" t="s">
        <v>1443</v>
      </c>
      <c r="E2557" s="292" t="s">
        <v>2184</v>
      </c>
      <c r="F2557" s="269" t="s">
        <v>1789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4801</v>
      </c>
    </row>
    <row r="2558" spans="1:14" x14ac:dyDescent="0.3">
      <c r="A2558" s="58">
        <v>2558</v>
      </c>
      <c r="B2558" s="264">
        <v>46008</v>
      </c>
      <c r="C2558" s="292" t="s">
        <v>1443</v>
      </c>
      <c r="E2558" s="292" t="s">
        <v>2184</v>
      </c>
      <c r="F2558" s="269" t="s">
        <v>1789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4801</v>
      </c>
    </row>
    <row r="2559" spans="1:14" x14ac:dyDescent="0.3">
      <c r="A2559" s="58">
        <v>2559</v>
      </c>
      <c r="B2559" s="264">
        <v>46008</v>
      </c>
      <c r="C2559" s="292" t="s">
        <v>2774</v>
      </c>
      <c r="E2559" s="292" t="s">
        <v>1555</v>
      </c>
      <c r="F2559" s="269" t="s">
        <v>1762</v>
      </c>
      <c r="G2559" s="265">
        <v>1400000</v>
      </c>
      <c r="H2559" s="269">
        <v>1</v>
      </c>
      <c r="K2559" s="265">
        <v>1400000</v>
      </c>
      <c r="N2559" t="s">
        <v>4801</v>
      </c>
    </row>
    <row r="2560" spans="1:14" x14ac:dyDescent="0.3">
      <c r="A2560" s="58">
        <v>2560</v>
      </c>
      <c r="B2560" s="264">
        <v>46008</v>
      </c>
      <c r="C2560" s="292" t="s">
        <v>2774</v>
      </c>
      <c r="E2560" s="292" t="s">
        <v>4673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2989</v>
      </c>
      <c r="E2561" s="292" t="s">
        <v>4674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4675</v>
      </c>
      <c r="E2562" s="292" t="s">
        <v>2190</v>
      </c>
      <c r="F2562" s="269" t="s">
        <v>1196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4801</v>
      </c>
    </row>
    <row r="2563" spans="1:14" x14ac:dyDescent="0.3">
      <c r="A2563" s="58">
        <v>2563</v>
      </c>
      <c r="B2563" s="264">
        <v>46009</v>
      </c>
      <c r="C2563" s="292" t="s">
        <v>1580</v>
      </c>
      <c r="E2563" s="292" t="s">
        <v>1737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4801</v>
      </c>
    </row>
    <row r="2564" spans="1:14" x14ac:dyDescent="0.3">
      <c r="A2564" s="58">
        <v>2564</v>
      </c>
      <c r="B2564" s="264">
        <v>46009</v>
      </c>
      <c r="C2564" s="292" t="s">
        <v>2549</v>
      </c>
      <c r="E2564" s="292" t="s">
        <v>1737</v>
      </c>
      <c r="G2564" s="265">
        <v>1100000</v>
      </c>
      <c r="H2564" s="269">
        <v>1</v>
      </c>
      <c r="K2564" s="265">
        <v>1100000</v>
      </c>
      <c r="N2564" t="s">
        <v>4801</v>
      </c>
    </row>
    <row r="2565" spans="1:14" x14ac:dyDescent="0.3">
      <c r="A2565" s="58">
        <v>2565</v>
      </c>
      <c r="B2565" s="264">
        <v>46009</v>
      </c>
      <c r="C2565" s="292" t="s">
        <v>2780</v>
      </c>
      <c r="E2565" s="292" t="s">
        <v>2189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4801</v>
      </c>
    </row>
    <row r="2566" spans="1:14" x14ac:dyDescent="0.3">
      <c r="A2566" s="58">
        <v>2566</v>
      </c>
      <c r="B2566" s="264">
        <v>46009</v>
      </c>
      <c r="C2566" s="292" t="s">
        <v>1716</v>
      </c>
      <c r="E2566" s="292" t="s">
        <v>1555</v>
      </c>
      <c r="F2566" s="269" t="s">
        <v>2688</v>
      </c>
      <c r="G2566" s="265">
        <v>1600000</v>
      </c>
      <c r="H2566" s="269">
        <v>1</v>
      </c>
      <c r="K2566" s="265">
        <v>1600000</v>
      </c>
      <c r="N2566" t="s">
        <v>4801</v>
      </c>
    </row>
    <row r="2567" spans="1:14" x14ac:dyDescent="0.3">
      <c r="A2567" s="58">
        <v>2567</v>
      </c>
      <c r="B2567" s="264">
        <v>46009</v>
      </c>
      <c r="C2567" s="292" t="s">
        <v>2593</v>
      </c>
      <c r="E2567" s="292" t="s">
        <v>3130</v>
      </c>
      <c r="G2567" s="265">
        <v>250000</v>
      </c>
      <c r="H2567" s="269">
        <v>1</v>
      </c>
      <c r="K2567" s="265">
        <v>250000</v>
      </c>
      <c r="N2567" t="s">
        <v>4801</v>
      </c>
    </row>
    <row r="2568" spans="1:14" x14ac:dyDescent="0.3">
      <c r="A2568" s="58">
        <v>2568</v>
      </c>
      <c r="B2568" s="264">
        <v>46009</v>
      </c>
      <c r="C2568" s="292" t="s">
        <v>2593</v>
      </c>
      <c r="E2568" s="292" t="s">
        <v>1513</v>
      </c>
      <c r="G2568" s="265">
        <v>20000</v>
      </c>
      <c r="H2568" s="269">
        <v>1</v>
      </c>
      <c r="K2568" s="265">
        <v>20000</v>
      </c>
      <c r="N2568" t="s">
        <v>4801</v>
      </c>
    </row>
    <row r="2569" spans="1:14" x14ac:dyDescent="0.3">
      <c r="A2569" s="58">
        <v>2569</v>
      </c>
      <c r="B2569" s="264">
        <v>46009</v>
      </c>
      <c r="C2569" s="292" t="s">
        <v>4675</v>
      </c>
      <c r="E2569" s="292" t="s">
        <v>4684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2138</v>
      </c>
      <c r="E2570" s="292" t="s">
        <v>3851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1443</v>
      </c>
      <c r="E2571" s="292" t="s">
        <v>4691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1574</v>
      </c>
      <c r="E2572" s="292" t="s">
        <v>1201</v>
      </c>
      <c r="F2572" s="269" t="s">
        <v>1746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1574</v>
      </c>
      <c r="E2573" s="292" t="s">
        <v>1490</v>
      </c>
      <c r="F2573" s="269" t="s">
        <v>2670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979</v>
      </c>
      <c r="E2574" s="292" t="s">
        <v>2375</v>
      </c>
      <c r="F2574" s="269" t="s">
        <v>2408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4801</v>
      </c>
    </row>
    <row r="2575" spans="1:14" x14ac:dyDescent="0.3">
      <c r="A2575" s="58">
        <v>2575</v>
      </c>
      <c r="B2575" s="264">
        <v>46010</v>
      </c>
      <c r="C2575" s="292" t="s">
        <v>1171</v>
      </c>
      <c r="E2575" s="292" t="s">
        <v>3042</v>
      </c>
      <c r="F2575" s="269" t="s">
        <v>1946</v>
      </c>
      <c r="G2575" s="265">
        <v>1000000</v>
      </c>
      <c r="H2575" s="269">
        <v>1</v>
      </c>
      <c r="K2575" s="265">
        <v>1000000</v>
      </c>
      <c r="N2575" t="s">
        <v>4801</v>
      </c>
    </row>
    <row r="2576" spans="1:14" x14ac:dyDescent="0.3">
      <c r="A2576" s="58">
        <v>2576</v>
      </c>
      <c r="B2576" s="264">
        <v>46010</v>
      </c>
      <c r="C2576" s="292" t="s">
        <v>1393</v>
      </c>
      <c r="E2576" s="292" t="s">
        <v>2181</v>
      </c>
      <c r="F2576" s="269" t="s">
        <v>1253</v>
      </c>
      <c r="G2576" s="265">
        <v>130000</v>
      </c>
      <c r="H2576" s="269">
        <v>2</v>
      </c>
      <c r="K2576" s="265">
        <v>260000</v>
      </c>
      <c r="N2576" t="s">
        <v>4801</v>
      </c>
    </row>
    <row r="2577" spans="1:14" x14ac:dyDescent="0.3">
      <c r="A2577" s="58">
        <v>2577</v>
      </c>
      <c r="B2577" s="264">
        <v>46010</v>
      </c>
      <c r="C2577" s="292" t="s">
        <v>1446</v>
      </c>
      <c r="E2577" s="292" t="s">
        <v>2766</v>
      </c>
      <c r="F2577" s="269" t="s">
        <v>1210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4801</v>
      </c>
    </row>
    <row r="2578" spans="1:14" x14ac:dyDescent="0.3">
      <c r="A2578" s="58">
        <v>2578</v>
      </c>
      <c r="B2578" s="264">
        <v>46011</v>
      </c>
      <c r="C2578" s="292" t="s">
        <v>2549</v>
      </c>
      <c r="E2578" s="292" t="s">
        <v>1737</v>
      </c>
      <c r="G2578" s="265">
        <v>1100000</v>
      </c>
      <c r="H2578" s="269">
        <v>1</v>
      </c>
      <c r="K2578" s="265">
        <v>1100000</v>
      </c>
      <c r="N2578" t="s">
        <v>4801</v>
      </c>
    </row>
    <row r="2579" spans="1:14" x14ac:dyDescent="0.3">
      <c r="A2579" s="58">
        <v>2579</v>
      </c>
      <c r="B2579" s="264">
        <v>46011</v>
      </c>
      <c r="C2579" s="292" t="s">
        <v>979</v>
      </c>
      <c r="E2579" s="292" t="s">
        <v>4701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1372</v>
      </c>
      <c r="E2580" s="292" t="s">
        <v>4180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1955</v>
      </c>
      <c r="E2581" s="292" t="s">
        <v>2052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2549</v>
      </c>
      <c r="E2582" s="292" t="s">
        <v>4703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2780</v>
      </c>
      <c r="E2583" s="292" t="s">
        <v>2082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1171</v>
      </c>
      <c r="E2584" s="292" t="s">
        <v>3880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1888</v>
      </c>
      <c r="E2585" s="292" t="s">
        <v>1201</v>
      </c>
      <c r="F2585" s="269" t="s">
        <v>1746</v>
      </c>
      <c r="G2585" s="265">
        <v>1200000</v>
      </c>
      <c r="H2585" s="269">
        <v>1</v>
      </c>
      <c r="K2585" s="265">
        <v>1200000</v>
      </c>
      <c r="N2585" t="s">
        <v>4801</v>
      </c>
    </row>
    <row r="2586" spans="1:14" x14ac:dyDescent="0.3">
      <c r="A2586" s="58">
        <v>2586</v>
      </c>
      <c r="B2586" s="264">
        <v>46013</v>
      </c>
      <c r="C2586" s="292" t="s">
        <v>1716</v>
      </c>
      <c r="E2586" s="292" t="s">
        <v>4238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4801</v>
      </c>
    </row>
    <row r="2587" spans="1:14" x14ac:dyDescent="0.3">
      <c r="A2587" s="58">
        <v>2587</v>
      </c>
      <c r="B2587" s="264">
        <v>46013</v>
      </c>
      <c r="C2587" s="292" t="s">
        <v>1716</v>
      </c>
      <c r="E2587" s="292" t="s">
        <v>2910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4801</v>
      </c>
    </row>
    <row r="2588" spans="1:14" x14ac:dyDescent="0.3">
      <c r="A2588" s="58">
        <v>2588</v>
      </c>
      <c r="B2588" s="264">
        <v>46013</v>
      </c>
      <c r="C2588" s="292" t="s">
        <v>1716</v>
      </c>
      <c r="E2588" s="292" t="s">
        <v>4707</v>
      </c>
      <c r="F2588" s="269" t="s">
        <v>4706</v>
      </c>
      <c r="G2588" s="265">
        <v>22000</v>
      </c>
      <c r="H2588" s="269">
        <v>1</v>
      </c>
      <c r="K2588" s="265">
        <v>22000</v>
      </c>
      <c r="N2588" t="s">
        <v>4801</v>
      </c>
    </row>
    <row r="2589" spans="1:14" x14ac:dyDescent="0.3">
      <c r="A2589" s="58">
        <v>2589</v>
      </c>
      <c r="B2589" s="264">
        <v>46013</v>
      </c>
      <c r="C2589" s="292" t="s">
        <v>3140</v>
      </c>
      <c r="E2589" s="292" t="s">
        <v>3454</v>
      </c>
      <c r="F2589" s="269" t="s">
        <v>1205</v>
      </c>
      <c r="G2589" s="265">
        <v>580000</v>
      </c>
      <c r="H2589" s="269">
        <v>1</v>
      </c>
      <c r="K2589" s="265">
        <v>580000</v>
      </c>
      <c r="N2589" t="s">
        <v>4801</v>
      </c>
    </row>
    <row r="2590" spans="1:14" x14ac:dyDescent="0.3">
      <c r="A2590" s="58">
        <v>2590</v>
      </c>
      <c r="B2590" s="264">
        <v>46013</v>
      </c>
      <c r="C2590" s="292" t="s">
        <v>3140</v>
      </c>
      <c r="E2590" s="292" t="s">
        <v>2181</v>
      </c>
      <c r="F2590" s="269" t="s">
        <v>1253</v>
      </c>
      <c r="G2590" s="265">
        <v>130000</v>
      </c>
      <c r="H2590" s="269">
        <v>1</v>
      </c>
      <c r="K2590" s="265">
        <v>130000</v>
      </c>
      <c r="N2590" t="s">
        <v>4801</v>
      </c>
    </row>
    <row r="2591" spans="1:14" x14ac:dyDescent="0.3">
      <c r="A2591" s="58">
        <v>2591</v>
      </c>
      <c r="B2591" s="264">
        <v>46013</v>
      </c>
      <c r="C2591" s="292" t="s">
        <v>3140</v>
      </c>
      <c r="E2591" s="292" t="s">
        <v>2183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4801</v>
      </c>
    </row>
    <row r="2592" spans="1:14" x14ac:dyDescent="0.3">
      <c r="A2592" s="58">
        <v>2592</v>
      </c>
      <c r="B2592" s="264">
        <v>46013</v>
      </c>
      <c r="C2592" s="292" t="s">
        <v>3140</v>
      </c>
      <c r="E2592" s="292" t="s">
        <v>4709</v>
      </c>
      <c r="G2592" s="265">
        <v>10000</v>
      </c>
      <c r="H2592" s="269">
        <v>2</v>
      </c>
      <c r="K2592" s="265">
        <v>20000</v>
      </c>
      <c r="N2592" t="s">
        <v>4801</v>
      </c>
    </row>
    <row r="2593" spans="1:14" x14ac:dyDescent="0.3">
      <c r="A2593" s="58">
        <v>2593</v>
      </c>
      <c r="B2593" s="264">
        <v>46013</v>
      </c>
      <c r="C2593" s="292" t="s">
        <v>1438</v>
      </c>
      <c r="E2593" s="292" t="s">
        <v>1711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4801</v>
      </c>
    </row>
    <row r="2594" spans="1:14" x14ac:dyDescent="0.3">
      <c r="A2594" s="58">
        <v>2594</v>
      </c>
      <c r="B2594" s="264">
        <v>46013</v>
      </c>
      <c r="C2594" s="292" t="s">
        <v>3192</v>
      </c>
      <c r="E2594" s="292" t="s">
        <v>2173</v>
      </c>
      <c r="F2594" s="269" t="s">
        <v>1199</v>
      </c>
      <c r="G2594" s="265">
        <v>1500000</v>
      </c>
      <c r="H2594" s="269">
        <v>1</v>
      </c>
      <c r="K2594" s="265">
        <v>1500000</v>
      </c>
      <c r="N2594" t="s">
        <v>4801</v>
      </c>
    </row>
    <row r="2595" spans="1:14" x14ac:dyDescent="0.3">
      <c r="A2595" s="58">
        <v>2595</v>
      </c>
      <c r="B2595" s="264">
        <v>46013</v>
      </c>
      <c r="C2595" s="292" t="s">
        <v>3192</v>
      </c>
      <c r="E2595" s="292" t="s">
        <v>2174</v>
      </c>
      <c r="F2595" s="269" t="s">
        <v>1797</v>
      </c>
      <c r="G2595" s="265">
        <v>50000</v>
      </c>
      <c r="H2595" s="269">
        <v>1</v>
      </c>
      <c r="K2595" s="265">
        <v>50000</v>
      </c>
      <c r="N2595" t="s">
        <v>4801</v>
      </c>
    </row>
    <row r="2596" spans="1:14" x14ac:dyDescent="0.3">
      <c r="A2596" s="58">
        <v>2596</v>
      </c>
      <c r="B2596" s="264">
        <v>46013</v>
      </c>
      <c r="C2596" s="292" t="s">
        <v>4675</v>
      </c>
      <c r="E2596" s="292" t="s">
        <v>3033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4801</v>
      </c>
    </row>
    <row r="2597" spans="1:14" x14ac:dyDescent="0.3">
      <c r="A2597" s="58">
        <v>2597</v>
      </c>
      <c r="B2597" s="264">
        <v>46013</v>
      </c>
      <c r="C2597" s="292" t="s">
        <v>1652</v>
      </c>
      <c r="E2597" s="292" t="s">
        <v>3569</v>
      </c>
      <c r="F2597" s="269" t="s">
        <v>3579</v>
      </c>
      <c r="G2597" s="265">
        <v>2500000</v>
      </c>
      <c r="H2597" s="269">
        <v>1</v>
      </c>
      <c r="K2597" s="265">
        <v>2500000</v>
      </c>
      <c r="N2597" t="s">
        <v>4801</v>
      </c>
    </row>
    <row r="2598" spans="1:14" x14ac:dyDescent="0.3">
      <c r="A2598" s="58">
        <v>2598</v>
      </c>
      <c r="B2598" s="264">
        <v>46013</v>
      </c>
      <c r="C2598" s="292" t="s">
        <v>1652</v>
      </c>
      <c r="E2598" s="292" t="s">
        <v>4715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1385</v>
      </c>
      <c r="E2599" s="292" t="s">
        <v>4295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1741</v>
      </c>
      <c r="E2600" s="292" t="s">
        <v>2183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1741</v>
      </c>
      <c r="E2601" s="292" t="s">
        <v>2181</v>
      </c>
      <c r="F2601" s="269" t="s">
        <v>1253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1741</v>
      </c>
      <c r="E2602" s="292" t="s">
        <v>2184</v>
      </c>
      <c r="F2602" s="269" t="s">
        <v>1789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1535</v>
      </c>
      <c r="E2603" s="292" t="s">
        <v>1201</v>
      </c>
      <c r="F2603" s="269" t="s">
        <v>1746</v>
      </c>
      <c r="G2603" s="265">
        <v>1200000</v>
      </c>
      <c r="H2603" s="269">
        <v>1</v>
      </c>
      <c r="K2603" s="265">
        <v>1200000</v>
      </c>
      <c r="N2603" t="s">
        <v>4801</v>
      </c>
    </row>
    <row r="2604" spans="1:14" x14ac:dyDescent="0.3">
      <c r="A2604" s="58">
        <v>2604</v>
      </c>
      <c r="B2604" s="264">
        <v>46014</v>
      </c>
      <c r="C2604" s="292" t="s">
        <v>3943</v>
      </c>
      <c r="E2604" s="292" t="s">
        <v>1849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4801</v>
      </c>
    </row>
    <row r="2605" spans="1:14" x14ac:dyDescent="0.3">
      <c r="A2605" s="58">
        <v>2605</v>
      </c>
      <c r="B2605" s="264">
        <v>46014</v>
      </c>
      <c r="C2605" s="292" t="s">
        <v>1538</v>
      </c>
      <c r="E2605" s="292" t="s">
        <v>1737</v>
      </c>
      <c r="G2605" s="265">
        <v>1100000</v>
      </c>
      <c r="H2605" s="269">
        <v>1</v>
      </c>
      <c r="K2605" s="265">
        <v>1100000</v>
      </c>
      <c r="N2605" t="s">
        <v>4801</v>
      </c>
    </row>
    <row r="2606" spans="1:14" x14ac:dyDescent="0.3">
      <c r="A2606" s="58">
        <v>2606</v>
      </c>
      <c r="B2606" s="264">
        <v>46014</v>
      </c>
      <c r="C2606" s="292" t="s">
        <v>4396</v>
      </c>
      <c r="E2606" s="292" t="s">
        <v>1738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4801</v>
      </c>
    </row>
    <row r="2607" spans="1:14" x14ac:dyDescent="0.3">
      <c r="A2607" s="58">
        <v>2607</v>
      </c>
      <c r="B2607" s="264">
        <v>46014</v>
      </c>
      <c r="C2607" s="292" t="s">
        <v>1436</v>
      </c>
      <c r="E2607" s="292" t="s">
        <v>4721</v>
      </c>
      <c r="F2607" s="269" t="s">
        <v>4720</v>
      </c>
      <c r="G2607" s="265">
        <v>600000</v>
      </c>
      <c r="H2607" s="269">
        <v>1</v>
      </c>
      <c r="K2607" s="265">
        <v>600000</v>
      </c>
      <c r="N2607" t="s">
        <v>4801</v>
      </c>
    </row>
    <row r="2608" spans="1:14" x14ac:dyDescent="0.3">
      <c r="A2608" s="58">
        <v>2608</v>
      </c>
      <c r="B2608" s="264">
        <v>46014</v>
      </c>
      <c r="C2608" s="292" t="s">
        <v>1716</v>
      </c>
      <c r="E2608" s="292" t="s">
        <v>2790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4801</v>
      </c>
    </row>
    <row r="2609" spans="1:14" x14ac:dyDescent="0.3">
      <c r="A2609" s="58">
        <v>2609</v>
      </c>
      <c r="B2609" s="264">
        <v>46014</v>
      </c>
      <c r="C2609" s="292" t="s">
        <v>1716</v>
      </c>
      <c r="E2609" s="292" t="s">
        <v>1753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4801</v>
      </c>
    </row>
    <row r="2610" spans="1:14" x14ac:dyDescent="0.3">
      <c r="A2610" s="58">
        <v>2610</v>
      </c>
      <c r="B2610" s="264">
        <v>46014</v>
      </c>
      <c r="C2610" s="292" t="s">
        <v>1716</v>
      </c>
      <c r="E2610" s="292" t="s">
        <v>2105</v>
      </c>
      <c r="F2610" s="269" t="s">
        <v>2573</v>
      </c>
      <c r="G2610" s="265">
        <v>60000</v>
      </c>
      <c r="H2610" s="269">
        <v>1</v>
      </c>
      <c r="K2610" s="265">
        <v>60000</v>
      </c>
      <c r="N2610" t="s">
        <v>4801</v>
      </c>
    </row>
    <row r="2611" spans="1:14" x14ac:dyDescent="0.3">
      <c r="A2611" s="58">
        <v>2611</v>
      </c>
      <c r="B2611" s="264">
        <v>46014</v>
      </c>
      <c r="C2611" s="292" t="s">
        <v>1448</v>
      </c>
      <c r="E2611" s="292" t="s">
        <v>3937</v>
      </c>
      <c r="F2611" s="269" t="s">
        <v>1205</v>
      </c>
      <c r="G2611" s="265">
        <v>450000</v>
      </c>
      <c r="H2611" s="269">
        <v>1</v>
      </c>
      <c r="K2611" s="265">
        <v>450000</v>
      </c>
      <c r="N2611" t="s">
        <v>4801</v>
      </c>
    </row>
    <row r="2612" spans="1:14" x14ac:dyDescent="0.3">
      <c r="A2612" s="58">
        <v>2612</v>
      </c>
      <c r="B2612" s="264">
        <v>46014</v>
      </c>
      <c r="C2612" s="292" t="s">
        <v>4396</v>
      </c>
      <c r="E2612" s="292" t="s">
        <v>4730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4675</v>
      </c>
      <c r="E2613" s="292" t="s">
        <v>4731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3943</v>
      </c>
      <c r="E2614" s="292" t="s">
        <v>4732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3140</v>
      </c>
      <c r="E2615" s="292" t="s">
        <v>4733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1538</v>
      </c>
      <c r="E2616" s="292" t="s">
        <v>4734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1393</v>
      </c>
      <c r="E2617" s="292" t="s">
        <v>1203</v>
      </c>
      <c r="F2617" s="269" t="s">
        <v>1202</v>
      </c>
      <c r="G2617" s="265">
        <v>1200000</v>
      </c>
      <c r="H2617" s="269">
        <v>1</v>
      </c>
      <c r="K2617" s="265">
        <v>1200000</v>
      </c>
      <c r="N2617" t="s">
        <v>4801</v>
      </c>
    </row>
    <row r="2618" spans="1:14" x14ac:dyDescent="0.3">
      <c r="A2618" s="58">
        <v>2618</v>
      </c>
      <c r="B2618" s="264">
        <v>46015</v>
      </c>
      <c r="C2618" s="292" t="s">
        <v>1592</v>
      </c>
      <c r="E2618" s="292" t="s">
        <v>2375</v>
      </c>
      <c r="F2618" s="269" t="s">
        <v>2867</v>
      </c>
      <c r="G2618" s="265">
        <v>750000</v>
      </c>
      <c r="H2618" s="269">
        <v>1</v>
      </c>
      <c r="K2618" s="265">
        <v>750000</v>
      </c>
      <c r="N2618" t="s">
        <v>4801</v>
      </c>
    </row>
    <row r="2619" spans="1:14" x14ac:dyDescent="0.3">
      <c r="A2619" s="58">
        <v>2619</v>
      </c>
      <c r="B2619" s="264">
        <v>46015</v>
      </c>
      <c r="C2619" s="292" t="s">
        <v>2254</v>
      </c>
      <c r="E2619" s="292" t="s">
        <v>2084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4801</v>
      </c>
    </row>
    <row r="2620" spans="1:14" x14ac:dyDescent="0.3">
      <c r="A2620" s="58">
        <v>2620</v>
      </c>
      <c r="B2620" s="264">
        <v>46015</v>
      </c>
      <c r="C2620" s="292" t="s">
        <v>2549</v>
      </c>
      <c r="E2620" s="292" t="s">
        <v>2283</v>
      </c>
      <c r="G2620" s="265">
        <v>1650000</v>
      </c>
      <c r="H2620" s="269">
        <v>1</v>
      </c>
      <c r="K2620" s="265">
        <v>1650000</v>
      </c>
      <c r="N2620" t="s">
        <v>4801</v>
      </c>
    </row>
    <row r="2621" spans="1:14" x14ac:dyDescent="0.3">
      <c r="A2621" s="58">
        <v>2621</v>
      </c>
      <c r="B2621" s="264">
        <v>46015</v>
      </c>
      <c r="C2621" s="292" t="s">
        <v>2254</v>
      </c>
      <c r="E2621" s="292" t="s">
        <v>4301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2549</v>
      </c>
      <c r="E2622" s="292" t="s">
        <v>4740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1026</v>
      </c>
      <c r="E2623" s="292" t="s">
        <v>4644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1592</v>
      </c>
      <c r="E2624" s="292" t="s">
        <v>4741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1580</v>
      </c>
      <c r="E2625" s="292" t="s">
        <v>4742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2549</v>
      </c>
      <c r="E2626" s="292" t="s">
        <v>4530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1580</v>
      </c>
      <c r="E2627" s="292" t="s">
        <v>2375</v>
      </c>
      <c r="F2627" s="269" t="s">
        <v>2408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4801</v>
      </c>
    </row>
    <row r="2628" spans="1:14" x14ac:dyDescent="0.3">
      <c r="A2628" s="58">
        <v>2628</v>
      </c>
      <c r="B2628" s="264">
        <v>46017</v>
      </c>
      <c r="C2628" s="292" t="s">
        <v>1367</v>
      </c>
      <c r="E2628" s="292" t="s">
        <v>1529</v>
      </c>
      <c r="G2628" s="265">
        <v>200000</v>
      </c>
      <c r="H2628" s="269">
        <v>1</v>
      </c>
      <c r="K2628" s="265">
        <v>200000</v>
      </c>
      <c r="N2628" t="s">
        <v>4801</v>
      </c>
    </row>
    <row r="2629" spans="1:14" x14ac:dyDescent="0.3">
      <c r="A2629" s="58">
        <v>2629</v>
      </c>
      <c r="B2629" s="264">
        <v>46017</v>
      </c>
      <c r="C2629" s="292" t="s">
        <v>1446</v>
      </c>
      <c r="E2629" s="292" t="s">
        <v>1737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4801</v>
      </c>
    </row>
    <row r="2630" spans="1:14" x14ac:dyDescent="0.3">
      <c r="A2630" s="58">
        <v>2630</v>
      </c>
      <c r="B2630" s="264">
        <v>46017</v>
      </c>
      <c r="C2630" s="292" t="s">
        <v>1367</v>
      </c>
      <c r="E2630" s="292" t="s">
        <v>4746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1467</v>
      </c>
      <c r="E2631" s="292" t="s">
        <v>2037</v>
      </c>
      <c r="F2631" s="269" t="s">
        <v>3589</v>
      </c>
      <c r="G2631" s="265">
        <v>1000000</v>
      </c>
      <c r="H2631" s="269">
        <v>1</v>
      </c>
      <c r="K2631" s="265">
        <v>1000000</v>
      </c>
      <c r="N2631" t="s">
        <v>4801</v>
      </c>
    </row>
    <row r="2632" spans="1:14" x14ac:dyDescent="0.3">
      <c r="A2632" s="58">
        <v>2632</v>
      </c>
      <c r="B2632" s="264">
        <v>46018</v>
      </c>
      <c r="C2632" s="292" t="s">
        <v>2774</v>
      </c>
      <c r="E2632" s="292" t="s">
        <v>1737</v>
      </c>
      <c r="G2632" s="265">
        <v>1100000</v>
      </c>
      <c r="H2632" s="269">
        <v>1</v>
      </c>
      <c r="K2632" s="265">
        <v>1100000</v>
      </c>
      <c r="N2632" t="s">
        <v>4801</v>
      </c>
    </row>
    <row r="2633" spans="1:14" x14ac:dyDescent="0.3">
      <c r="A2633" s="58">
        <v>2633</v>
      </c>
      <c r="B2633" s="264">
        <v>46020</v>
      </c>
      <c r="C2633" s="292" t="s">
        <v>3192</v>
      </c>
      <c r="E2633" s="292" t="s">
        <v>4749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1855</v>
      </c>
      <c r="E2634" s="292" t="s">
        <v>2173</v>
      </c>
      <c r="F2634" s="269" t="s">
        <v>1199</v>
      </c>
      <c r="G2634" s="265">
        <v>1500000</v>
      </c>
      <c r="H2634" s="269">
        <v>1</v>
      </c>
      <c r="K2634" s="265">
        <v>1500000</v>
      </c>
      <c r="M2634" s="292" t="s">
        <v>4750</v>
      </c>
      <c r="N2634" t="s">
        <v>4801</v>
      </c>
    </row>
    <row r="2635" spans="1:14" x14ac:dyDescent="0.3">
      <c r="A2635" s="58">
        <v>2635</v>
      </c>
      <c r="B2635" s="264">
        <v>46020</v>
      </c>
      <c r="C2635" s="292" t="s">
        <v>1855</v>
      </c>
      <c r="E2635" s="292" t="s">
        <v>2174</v>
      </c>
      <c r="F2635" s="269" t="s">
        <v>1797</v>
      </c>
      <c r="G2635" s="265">
        <v>50000</v>
      </c>
      <c r="H2635" s="269">
        <v>1</v>
      </c>
      <c r="K2635" s="265">
        <v>50000</v>
      </c>
      <c r="N2635" t="s">
        <v>4801</v>
      </c>
    </row>
    <row r="2636" spans="1:14" x14ac:dyDescent="0.3">
      <c r="A2636" s="58">
        <v>2636</v>
      </c>
      <c r="B2636" s="264">
        <v>46020</v>
      </c>
      <c r="C2636" s="292" t="s">
        <v>1548</v>
      </c>
      <c r="E2636" s="292" t="s">
        <v>1853</v>
      </c>
      <c r="F2636" s="269" t="s">
        <v>4752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4753</v>
      </c>
      <c r="N2636" t="s">
        <v>4801</v>
      </c>
    </row>
    <row r="2637" spans="1:14" x14ac:dyDescent="0.3">
      <c r="A2637" s="58">
        <v>2637</v>
      </c>
      <c r="B2637" s="264">
        <v>46020</v>
      </c>
      <c r="C2637" s="292" t="s">
        <v>1548</v>
      </c>
      <c r="E2637" s="292" t="s">
        <v>4754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4801</v>
      </c>
    </row>
    <row r="2638" spans="1:14" x14ac:dyDescent="0.3">
      <c r="A2638" s="58">
        <v>2638</v>
      </c>
      <c r="B2638" s="264">
        <v>46020</v>
      </c>
      <c r="C2638" s="292" t="s">
        <v>1548</v>
      </c>
      <c r="E2638" s="292" t="s">
        <v>2404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4801</v>
      </c>
    </row>
    <row r="2639" spans="1:14" x14ac:dyDescent="0.3">
      <c r="A2639" s="58">
        <v>2639</v>
      </c>
      <c r="B2639" s="264">
        <v>46020</v>
      </c>
      <c r="C2639" s="292" t="s">
        <v>1448</v>
      </c>
      <c r="E2639" s="292" t="s">
        <v>1928</v>
      </c>
      <c r="F2639" s="269" t="s">
        <v>1927</v>
      </c>
      <c r="G2639" s="265">
        <v>1050000</v>
      </c>
      <c r="H2639" s="269">
        <v>1</v>
      </c>
      <c r="K2639" s="265">
        <v>1050000</v>
      </c>
      <c r="N2639" t="s">
        <v>4801</v>
      </c>
    </row>
    <row r="2640" spans="1:14" x14ac:dyDescent="0.3">
      <c r="A2640" s="58">
        <v>2640</v>
      </c>
      <c r="B2640" s="264">
        <v>46020</v>
      </c>
      <c r="C2640" s="292" t="s">
        <v>2849</v>
      </c>
      <c r="E2640" s="292" t="s">
        <v>4757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4758</v>
      </c>
      <c r="N2640" t="s">
        <v>4801</v>
      </c>
    </row>
    <row r="2641" spans="1:14" x14ac:dyDescent="0.3">
      <c r="A2641" s="58">
        <v>2641</v>
      </c>
      <c r="B2641" s="264">
        <v>46020</v>
      </c>
      <c r="C2641" s="292" t="s">
        <v>3388</v>
      </c>
      <c r="E2641" s="292" t="s">
        <v>1201</v>
      </c>
      <c r="F2641" s="269" t="s">
        <v>1746</v>
      </c>
      <c r="G2641" s="265">
        <v>1100000</v>
      </c>
      <c r="H2641" s="269">
        <v>1</v>
      </c>
      <c r="K2641" s="265">
        <v>1100000</v>
      </c>
      <c r="M2641" s="292" t="s">
        <v>4760</v>
      </c>
      <c r="N2641" t="s">
        <v>4801</v>
      </c>
    </row>
    <row r="2642" spans="1:14" x14ac:dyDescent="0.3">
      <c r="A2642" s="58">
        <v>2642</v>
      </c>
      <c r="B2642" s="264">
        <v>46020</v>
      </c>
      <c r="C2642" s="292" t="s">
        <v>1450</v>
      </c>
      <c r="E2642" s="292" t="s">
        <v>1711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4801</v>
      </c>
    </row>
    <row r="2643" spans="1:14" x14ac:dyDescent="0.3">
      <c r="A2643" s="58">
        <v>2643</v>
      </c>
      <c r="B2643" s="264">
        <v>46021</v>
      </c>
      <c r="C2643" s="292" t="s">
        <v>2774</v>
      </c>
      <c r="E2643" s="292" t="s">
        <v>2082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3388</v>
      </c>
      <c r="E2644" s="292" t="s">
        <v>3855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1443</v>
      </c>
      <c r="E2645" s="292" t="s">
        <v>3454</v>
      </c>
      <c r="F2645" s="269" t="s">
        <v>1205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2989</v>
      </c>
      <c r="E2646" s="292" t="s">
        <v>1201</v>
      </c>
      <c r="F2646" s="269" t="s">
        <v>1746</v>
      </c>
      <c r="G2646" s="265">
        <v>1200000</v>
      </c>
      <c r="H2646" s="269">
        <v>1</v>
      </c>
      <c r="K2646" s="265">
        <v>1200000</v>
      </c>
      <c r="N2646" t="s">
        <v>4801</v>
      </c>
    </row>
    <row r="2647" spans="1:14" x14ac:dyDescent="0.3">
      <c r="A2647" s="58">
        <v>2647</v>
      </c>
      <c r="B2647" s="264">
        <v>46021</v>
      </c>
      <c r="C2647" s="292" t="s">
        <v>2763</v>
      </c>
      <c r="E2647" s="292" t="s">
        <v>3937</v>
      </c>
      <c r="F2647" s="269" t="s">
        <v>1205</v>
      </c>
      <c r="G2647" s="265">
        <v>450000</v>
      </c>
      <c r="H2647" s="269">
        <v>1</v>
      </c>
      <c r="K2647" s="265">
        <v>450000</v>
      </c>
      <c r="N2647" t="s">
        <v>4801</v>
      </c>
    </row>
    <row r="2648" spans="1:14" x14ac:dyDescent="0.3">
      <c r="A2648" s="58">
        <v>2648</v>
      </c>
      <c r="B2648" s="264">
        <v>46021</v>
      </c>
      <c r="C2648" s="292" t="s">
        <v>2763</v>
      </c>
      <c r="E2648" s="292" t="s">
        <v>4279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1393</v>
      </c>
      <c r="E2649" s="292" t="s">
        <v>2084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4801</v>
      </c>
    </row>
    <row r="2650" spans="1:14" x14ac:dyDescent="0.3">
      <c r="A2650" s="58">
        <v>2650</v>
      </c>
      <c r="B2650" s="264">
        <v>46021</v>
      </c>
      <c r="C2650" s="292" t="s">
        <v>1393</v>
      </c>
      <c r="E2650" s="292" t="s">
        <v>2186</v>
      </c>
      <c r="F2650" s="269" t="s">
        <v>2006</v>
      </c>
      <c r="G2650" s="265">
        <v>280000</v>
      </c>
      <c r="H2650" s="269">
        <v>1</v>
      </c>
      <c r="K2650" s="265">
        <v>280000</v>
      </c>
      <c r="M2650" s="292" t="s">
        <v>4767</v>
      </c>
      <c r="N2650" t="s">
        <v>4801</v>
      </c>
    </row>
    <row r="2651" spans="1:14" x14ac:dyDescent="0.3">
      <c r="A2651" s="58">
        <v>2651</v>
      </c>
      <c r="B2651" s="264">
        <v>46022</v>
      </c>
      <c r="C2651" s="292" t="s">
        <v>1888</v>
      </c>
      <c r="E2651" s="292" t="s">
        <v>4197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1446</v>
      </c>
      <c r="E2652" s="292" t="s">
        <v>4769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1436</v>
      </c>
      <c r="E2653" s="292" t="s">
        <v>4447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1548</v>
      </c>
      <c r="E2654" s="292" t="s">
        <v>4770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2849</v>
      </c>
      <c r="E2655" s="292" t="s">
        <v>4771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2989</v>
      </c>
      <c r="E2656" s="292" t="s">
        <v>4772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1393</v>
      </c>
      <c r="E2657" s="292" t="s">
        <v>4773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4774</v>
      </c>
    </row>
    <row r="2658" spans="1:13" x14ac:dyDescent="0.3">
      <c r="A2658" s="58">
        <v>2658</v>
      </c>
      <c r="B2658" s="264">
        <v>46022</v>
      </c>
      <c r="C2658" s="292" t="s">
        <v>1393</v>
      </c>
      <c r="E2658" s="292" t="s">
        <v>3763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1855</v>
      </c>
      <c r="E2659" s="292" t="s">
        <v>4776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1574</v>
      </c>
      <c r="E2660" s="292" t="s">
        <v>2050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1147</v>
      </c>
      <c r="E2661" s="292" t="s">
        <v>4149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1448</v>
      </c>
      <c r="E2662" s="292" t="s">
        <v>4778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1535</v>
      </c>
      <c r="E2663" s="292" t="s">
        <v>3768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1580</v>
      </c>
      <c r="E2664" s="292" t="s">
        <v>4448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1015</v>
      </c>
      <c r="E2665" s="292" t="s">
        <v>3802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1571</v>
      </c>
      <c r="E2666" s="292" t="s">
        <v>4476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1799</v>
      </c>
      <c r="E2667" s="292" t="s">
        <v>3727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4784</v>
      </c>
      <c r="E2668" s="292" t="s">
        <v>1796</v>
      </c>
      <c r="F2668" s="269" t="s">
        <v>1988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1053</v>
      </c>
      <c r="E2669" s="292" t="s">
        <v>1203</v>
      </c>
      <c r="F2669" s="269" t="s">
        <v>4252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4787</v>
      </c>
      <c r="E2670" s="292" t="s">
        <v>1887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1590</v>
      </c>
      <c r="E2671" s="292" t="s">
        <v>3937</v>
      </c>
      <c r="F2671" s="269" t="s">
        <v>1205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1590</v>
      </c>
      <c r="E2672" s="292" t="s">
        <v>2183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1590</v>
      </c>
      <c r="E2673" s="292" t="s">
        <v>2184</v>
      </c>
      <c r="F2673" s="269" t="s">
        <v>1789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1590</v>
      </c>
      <c r="E2674" s="292" t="s">
        <v>2185</v>
      </c>
      <c r="F2674" s="269" t="s">
        <v>1816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3888</v>
      </c>
      <c r="E2675" s="292" t="s">
        <v>1529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4815</v>
      </c>
      <c r="E2676" s="292" t="s">
        <v>4816</v>
      </c>
      <c r="F2676" s="269" t="s">
        <v>4817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1741</v>
      </c>
      <c r="E2677" s="292" t="s">
        <v>2183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1741</v>
      </c>
      <c r="E2678" s="292" t="s">
        <v>2181</v>
      </c>
      <c r="F2678" s="269" t="s">
        <v>1253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1741</v>
      </c>
      <c r="E2679" s="292" t="s">
        <v>2183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1741</v>
      </c>
      <c r="E2680" s="292" t="s">
        <v>1513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4784</v>
      </c>
      <c r="E2681" s="292" t="s">
        <v>4798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4787</v>
      </c>
      <c r="E2682" s="292" t="s">
        <v>4799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1046</v>
      </c>
      <c r="E2683" s="292" t="s">
        <v>1947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1053</v>
      </c>
      <c r="E2684" s="292" t="s">
        <v>3834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4810</v>
      </c>
      <c r="E2685" s="292" t="s">
        <v>4811</v>
      </c>
      <c r="F2685" s="269" t="s">
        <v>4812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1592</v>
      </c>
      <c r="E2686" s="292" t="s">
        <v>1201</v>
      </c>
      <c r="F2686" s="269" t="s">
        <v>1746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1592</v>
      </c>
      <c r="E2687" s="292" t="s">
        <v>1490</v>
      </c>
      <c r="F2687" s="269" t="s">
        <v>2670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1784</v>
      </c>
      <c r="E2688" s="292" t="s">
        <v>1737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1467</v>
      </c>
      <c r="E2689" s="292" t="s">
        <v>4806</v>
      </c>
      <c r="F2689" s="269" t="s">
        <v>1202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2141</v>
      </c>
      <c r="E2690" s="292" t="s">
        <v>1711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1147</v>
      </c>
      <c r="E2691" s="292" t="s">
        <v>1711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1147</v>
      </c>
      <c r="E2692" s="292" t="s">
        <v>1513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3068</v>
      </c>
      <c r="E2693" s="292" t="s">
        <v>4813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1741</v>
      </c>
      <c r="E2694" s="292" t="s">
        <v>4814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1592</v>
      </c>
      <c r="E2695" s="292" t="s">
        <v>3852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2593</v>
      </c>
      <c r="E2696" s="292" t="s">
        <v>4319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2141</v>
      </c>
      <c r="E2697" s="292" t="s">
        <v>4818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978</v>
      </c>
      <c r="E2698" s="292" t="s">
        <v>3988</v>
      </c>
      <c r="F2698" s="269" t="s">
        <v>3987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978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1574</v>
      </c>
      <c r="E2700" s="292" t="s">
        <v>1699</v>
      </c>
      <c r="F2700" s="269" t="s">
        <v>1698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1535</v>
      </c>
      <c r="E2701" s="292" t="s">
        <v>4009</v>
      </c>
      <c r="F2701" s="269" t="s">
        <v>2210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1393</v>
      </c>
      <c r="E2702" s="292" t="s">
        <v>1737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2018</v>
      </c>
      <c r="E2703" s="292" t="s">
        <v>1730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1479</v>
      </c>
      <c r="E2704" s="292" t="s">
        <v>4825</v>
      </c>
      <c r="F2704" s="269" t="s">
        <v>4824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1571</v>
      </c>
      <c r="E2705" s="292" t="s">
        <v>1737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1571</v>
      </c>
      <c r="E2706" s="292" t="s">
        <v>1513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978</v>
      </c>
      <c r="E2707" s="292" t="s">
        <v>4257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2018</v>
      </c>
      <c r="E2708" s="292" t="s">
        <v>4542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1450</v>
      </c>
      <c r="E2709" s="292" t="s">
        <v>4828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4675</v>
      </c>
      <c r="E2710" s="292" t="s">
        <v>4165</v>
      </c>
      <c r="F2710" s="269" t="s">
        <v>4830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4675</v>
      </c>
      <c r="E2711" s="292" t="s">
        <v>4831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1018</v>
      </c>
      <c r="E2712" s="292" t="s">
        <v>2186</v>
      </c>
      <c r="F2712" s="269" t="s">
        <v>2006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1574</v>
      </c>
      <c r="E2713" s="292" t="s">
        <v>3454</v>
      </c>
      <c r="F2713" s="269" t="s">
        <v>1205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1574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1574</v>
      </c>
      <c r="E2715" s="292" t="s">
        <v>2183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1574</v>
      </c>
      <c r="E2716" s="292" t="s">
        <v>2185</v>
      </c>
      <c r="F2716" s="269" t="s">
        <v>1816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1592</v>
      </c>
      <c r="E2717" s="292" t="s">
        <v>2145</v>
      </c>
      <c r="F2717" s="269" t="s">
        <v>4835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4675</v>
      </c>
      <c r="E2718" s="292" t="s">
        <v>4837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1592</v>
      </c>
      <c r="E2719" s="292" t="s">
        <v>3852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1438</v>
      </c>
      <c r="E2720" s="292" t="s">
        <v>4842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1438</v>
      </c>
      <c r="E2721" s="292" t="s">
        <v>2021</v>
      </c>
      <c r="F2721" s="269" t="s">
        <v>1213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1438</v>
      </c>
      <c r="E2722" s="292" t="s">
        <v>3150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4854</v>
      </c>
      <c r="E2723" s="292" t="s">
        <v>3569</v>
      </c>
      <c r="F2723" s="269" t="s">
        <v>3579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4854</v>
      </c>
      <c r="E2724" s="292" t="s">
        <v>2184</v>
      </c>
      <c r="F2724" s="269" t="s">
        <v>1789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1861</v>
      </c>
      <c r="E2725" s="292" t="s">
        <v>2189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1393</v>
      </c>
      <c r="E2726" s="292" t="s">
        <v>3937</v>
      </c>
      <c r="F2726" s="269" t="s">
        <v>1205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1393</v>
      </c>
      <c r="E2727" s="292" t="s">
        <v>2181</v>
      </c>
      <c r="F2727" s="269" t="s">
        <v>1253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1393</v>
      </c>
      <c r="E2728" s="292" t="s">
        <v>2184</v>
      </c>
      <c r="F2728" s="269" t="s">
        <v>1789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1393</v>
      </c>
      <c r="E2729" s="292" t="s">
        <v>2185</v>
      </c>
      <c r="F2729" s="269" t="s">
        <v>1816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1393</v>
      </c>
      <c r="E2730" s="292" t="s">
        <v>4846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1479</v>
      </c>
      <c r="E2731" s="292" t="s">
        <v>1529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1861</v>
      </c>
      <c r="E2732" s="292" t="s">
        <v>4849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1479</v>
      </c>
      <c r="E2733" s="292" t="s">
        <v>3932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1590</v>
      </c>
      <c r="E2734" s="292" t="s">
        <v>4368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4852</v>
      </c>
      <c r="E2735" s="292" t="s">
        <v>4855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1716</v>
      </c>
      <c r="E2736" s="292" t="s">
        <v>4857</v>
      </c>
      <c r="L2736" s="265">
        <v>-2500000</v>
      </c>
    </row>
    <row r="2737" spans="1:12" x14ac:dyDescent="0.3">
      <c r="A2737" s="58">
        <v>2737</v>
      </c>
      <c r="B2737" s="264">
        <v>46031</v>
      </c>
      <c r="C2737" s="292" t="s">
        <v>1888</v>
      </c>
      <c r="E2737" s="292" t="s">
        <v>1201</v>
      </c>
      <c r="F2737" s="269" t="s">
        <v>1746</v>
      </c>
      <c r="G2737" s="265">
        <v>1200000</v>
      </c>
      <c r="H2737" s="269">
        <v>1</v>
      </c>
      <c r="K2737" s="265">
        <v>1200000</v>
      </c>
    </row>
    <row r="2738" spans="1:12" x14ac:dyDescent="0.3">
      <c r="A2738" s="58">
        <v>2738</v>
      </c>
      <c r="B2738" s="264">
        <v>46031</v>
      </c>
      <c r="C2738" s="292" t="s">
        <v>1438</v>
      </c>
      <c r="E2738" s="292" t="s">
        <v>4860</v>
      </c>
      <c r="F2738" s="269" t="s">
        <v>4859</v>
      </c>
      <c r="G2738" s="265">
        <v>1000000</v>
      </c>
      <c r="H2738" s="269">
        <v>1</v>
      </c>
      <c r="K2738" s="265">
        <v>1000000</v>
      </c>
    </row>
    <row r="2739" spans="1:12" x14ac:dyDescent="0.3">
      <c r="A2739" s="58">
        <v>2739</v>
      </c>
      <c r="B2739" s="264">
        <v>46031</v>
      </c>
      <c r="C2739" s="292" t="s">
        <v>1438</v>
      </c>
      <c r="E2739" s="292" t="s">
        <v>3454</v>
      </c>
      <c r="F2739" s="269" t="s">
        <v>1205</v>
      </c>
      <c r="G2739" s="265">
        <v>560000</v>
      </c>
      <c r="H2739" s="269">
        <v>1</v>
      </c>
      <c r="K2739" s="265">
        <v>560000</v>
      </c>
    </row>
    <row r="2740" spans="1:12" x14ac:dyDescent="0.3">
      <c r="A2740" s="58">
        <v>2740</v>
      </c>
      <c r="B2740" s="264">
        <v>46031</v>
      </c>
      <c r="C2740" s="292" t="s">
        <v>1438</v>
      </c>
      <c r="E2740" s="292" t="s">
        <v>2183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2" x14ac:dyDescent="0.3">
      <c r="A2741" s="58">
        <v>2741</v>
      </c>
      <c r="B2741" s="264">
        <v>46031</v>
      </c>
      <c r="C2741" s="292" t="s">
        <v>1574</v>
      </c>
      <c r="E2741" s="292" t="s">
        <v>1699</v>
      </c>
      <c r="F2741" s="269" t="s">
        <v>1698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2" x14ac:dyDescent="0.3">
      <c r="A2742" s="58">
        <v>2742</v>
      </c>
      <c r="B2742" s="264">
        <v>46031</v>
      </c>
      <c r="C2742" s="292" t="s">
        <v>978</v>
      </c>
      <c r="E2742" s="292" t="s">
        <v>4851</v>
      </c>
      <c r="F2742" s="269" t="s">
        <v>4850</v>
      </c>
      <c r="G2742" s="265">
        <v>1818182</v>
      </c>
      <c r="H2742" s="269">
        <v>1</v>
      </c>
      <c r="J2742" s="266">
        <v>181818</v>
      </c>
      <c r="K2742" s="265">
        <v>2000000</v>
      </c>
    </row>
    <row r="2743" spans="1:12" x14ac:dyDescent="0.3">
      <c r="A2743" s="58">
        <v>2743</v>
      </c>
      <c r="B2743" s="264">
        <v>46031</v>
      </c>
      <c r="C2743" s="292" t="s">
        <v>1974</v>
      </c>
      <c r="E2743" s="292" t="s">
        <v>1201</v>
      </c>
      <c r="F2743" s="269" t="s">
        <v>1746</v>
      </c>
      <c r="G2743" s="265">
        <v>1200000</v>
      </c>
      <c r="H2743" s="269">
        <v>1</v>
      </c>
      <c r="K2743" s="265">
        <v>1200000</v>
      </c>
    </row>
    <row r="2744" spans="1:12" x14ac:dyDescent="0.3">
      <c r="A2744" s="58">
        <v>2744</v>
      </c>
      <c r="B2744" s="264">
        <v>46031</v>
      </c>
      <c r="C2744" s="292" t="s">
        <v>1974</v>
      </c>
      <c r="E2744" s="292" t="s">
        <v>1699</v>
      </c>
      <c r="F2744" s="269" t="s">
        <v>1698</v>
      </c>
      <c r="G2744" s="265">
        <v>50000</v>
      </c>
      <c r="H2744" s="269">
        <v>10</v>
      </c>
      <c r="K2744" s="265">
        <v>500000</v>
      </c>
    </row>
    <row r="2745" spans="1:12" x14ac:dyDescent="0.3">
      <c r="A2745" s="58">
        <v>2745</v>
      </c>
      <c r="B2745" s="264">
        <v>46031</v>
      </c>
      <c r="C2745" s="292" t="s">
        <v>1974</v>
      </c>
      <c r="E2745" s="292" t="s">
        <v>1260</v>
      </c>
      <c r="F2745" s="269" t="s">
        <v>1259</v>
      </c>
      <c r="G2745" s="265">
        <v>50000</v>
      </c>
      <c r="H2745" s="269">
        <v>6</v>
      </c>
      <c r="K2745" s="265">
        <v>300000</v>
      </c>
    </row>
    <row r="2746" spans="1:12" x14ac:dyDescent="0.3">
      <c r="A2746" s="58">
        <v>2746</v>
      </c>
      <c r="B2746" s="264">
        <v>46031</v>
      </c>
      <c r="C2746" s="292" t="s">
        <v>1974</v>
      </c>
      <c r="E2746" s="292" t="s">
        <v>1543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2" x14ac:dyDescent="0.3">
      <c r="A2747" s="58">
        <v>2747</v>
      </c>
      <c r="B2747" s="264">
        <v>46031</v>
      </c>
      <c r="C2747" s="292" t="s">
        <v>1741</v>
      </c>
      <c r="E2747" s="292" t="s">
        <v>1529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2" x14ac:dyDescent="0.3">
      <c r="A2748" s="58">
        <v>2748</v>
      </c>
      <c r="B2748" s="264">
        <v>46031</v>
      </c>
      <c r="C2748" s="292" t="s">
        <v>1741</v>
      </c>
      <c r="E2748" s="292" t="s">
        <v>1513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2" x14ac:dyDescent="0.3">
      <c r="A2749" s="58">
        <v>2749</v>
      </c>
      <c r="B2749" s="264">
        <v>46032</v>
      </c>
      <c r="C2749" s="292" t="s">
        <v>1535</v>
      </c>
      <c r="E2749" s="292" t="s">
        <v>2333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2" x14ac:dyDescent="0.3">
      <c r="A2750" s="58">
        <v>2750</v>
      </c>
      <c r="B2750" s="264">
        <v>46032</v>
      </c>
      <c r="C2750" s="292" t="s">
        <v>1716</v>
      </c>
      <c r="E2750" s="292" t="s">
        <v>4220</v>
      </c>
      <c r="L2750" s="265">
        <v>-5172000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4372</v>
      </c>
    </row>
    <row r="4" spans="1:1" x14ac:dyDescent="0.3">
      <c r="A4" s="306" t="s">
        <v>4374</v>
      </c>
    </row>
    <row r="5" spans="1:1" x14ac:dyDescent="0.3">
      <c r="A5" s="306" t="s">
        <v>4375</v>
      </c>
    </row>
    <row r="6" spans="1:1" x14ac:dyDescent="0.3">
      <c r="A6" s="306" t="s">
        <v>4376</v>
      </c>
    </row>
    <row r="7" spans="1:1" x14ac:dyDescent="0.3">
      <c r="A7" s="306" t="s">
        <v>4377</v>
      </c>
    </row>
    <row r="8" spans="1:1" x14ac:dyDescent="0.3">
      <c r="A8" s="306" t="s">
        <v>4378</v>
      </c>
    </row>
    <row r="9" spans="1:1" x14ac:dyDescent="0.3">
      <c r="A9" s="306" t="s">
        <v>4379</v>
      </c>
    </row>
    <row r="10" spans="1:1" x14ac:dyDescent="0.3">
      <c r="A10" s="306" t="s">
        <v>4380</v>
      </c>
    </row>
    <row r="11" spans="1:1" x14ac:dyDescent="0.3">
      <c r="A11" s="306" t="s">
        <v>4381</v>
      </c>
    </row>
    <row r="12" spans="1:1" x14ac:dyDescent="0.3">
      <c r="A12" s="306" t="s">
        <v>4382</v>
      </c>
    </row>
    <row r="13" spans="1:1" x14ac:dyDescent="0.3">
      <c r="A13" s="306" t="s">
        <v>4383</v>
      </c>
    </row>
    <row r="14" spans="1:1" x14ac:dyDescent="0.3">
      <c r="A14" s="306" t="s">
        <v>4373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76" workbookViewId="0">
      <selection activeCell="G94" sqref="G94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46031</v>
      </c>
      <c r="B3" s="235" t="s">
        <v>1126</v>
      </c>
      <c r="C3" s="286">
        <f>SUMIF($B:$B,A3,I:I)</f>
        <v>8707000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1210001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1127</v>
      </c>
      <c r="C4" s="236">
        <f>SUMIFS($I:$I,$B:$B,"&gt;="&amp;DATE(A5,A4,1),$B:$B,"&lt;="&amp;EOMONTH(DATE(A5,A4,1),0))</f>
        <v>33595500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1535</v>
      </c>
      <c r="D9" s="112" t="s">
        <v>3768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1580</v>
      </c>
      <c r="D10" s="112" t="s">
        <v>4448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1015</v>
      </c>
      <c r="D11" s="112" t="s">
        <v>3802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1799</v>
      </c>
      <c r="D12" s="112" t="s">
        <v>3727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4784</v>
      </c>
      <c r="D13" s="112" t="s">
        <v>1796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1053</v>
      </c>
      <c r="D14" s="112" t="s">
        <v>1203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4787</v>
      </c>
      <c r="D15" s="112" t="s">
        <v>1887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1590</v>
      </c>
      <c r="D16" s="113" t="s">
        <v>3937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1590</v>
      </c>
      <c r="D17" s="112" t="s">
        <v>2183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1590</v>
      </c>
      <c r="D18" s="112" t="s">
        <v>2184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1590</v>
      </c>
      <c r="D19" s="112" t="s">
        <v>2185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3888</v>
      </c>
      <c r="D20" s="112" t="s">
        <v>1529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1450</v>
      </c>
      <c r="D21" s="112" t="s">
        <v>2375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1741</v>
      </c>
      <c r="D22" s="112" t="s">
        <v>2183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1741</v>
      </c>
      <c r="D23" s="112" t="s">
        <v>2181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1741</v>
      </c>
      <c r="D24" s="112" t="s">
        <v>2183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1741</v>
      </c>
      <c r="D25" s="112" t="s">
        <v>1513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4784</v>
      </c>
      <c r="D26" s="112" t="s">
        <v>4798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4787</v>
      </c>
      <c r="D27" s="112" t="s">
        <v>4799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1046</v>
      </c>
      <c r="D28" s="112" t="s">
        <v>1947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1053</v>
      </c>
      <c r="D29" s="112" t="s">
        <v>3834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3068</v>
      </c>
      <c r="D30" s="112" t="s">
        <v>4802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1592</v>
      </c>
      <c r="D31" s="112" t="s">
        <v>1201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1592</v>
      </c>
      <c r="D32" s="112" t="s">
        <v>1490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1784</v>
      </c>
      <c r="D33" s="112" t="s">
        <v>1737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1467</v>
      </c>
      <c r="D34" s="113" t="s">
        <v>4806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2141</v>
      </c>
      <c r="D35" s="113" t="s">
        <v>1711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1147</v>
      </c>
      <c r="D36" s="113" t="s">
        <v>1711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1147</v>
      </c>
      <c r="D37" s="113" t="s">
        <v>1513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3068</v>
      </c>
      <c r="D38" s="113" t="s">
        <v>4813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1741</v>
      </c>
      <c r="D39" s="113" t="s">
        <v>4814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1592</v>
      </c>
      <c r="D40" s="113" t="s">
        <v>3852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2593</v>
      </c>
      <c r="D41" s="113" t="s">
        <v>4319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2141</v>
      </c>
      <c r="D42" s="112" t="s">
        <v>4818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978</v>
      </c>
      <c r="D43" s="112" t="s">
        <v>3988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978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1574</v>
      </c>
      <c r="D45" s="112" t="s">
        <v>1699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1535</v>
      </c>
      <c r="D46" s="112" t="s">
        <v>4009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1393</v>
      </c>
      <c r="D47" s="113" t="s">
        <v>1737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2018</v>
      </c>
      <c r="D48" s="113" t="s">
        <v>1730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1479</v>
      </c>
      <c r="D49" s="113" t="s">
        <v>4825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1571</v>
      </c>
      <c r="D50" s="113" t="s">
        <v>1737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1571</v>
      </c>
      <c r="D51" s="113" t="s">
        <v>1513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978</v>
      </c>
      <c r="D52" s="113" t="s">
        <v>4257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2018</v>
      </c>
      <c r="D53" s="113" t="s">
        <v>4542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1450</v>
      </c>
      <c r="D54" s="113" t="s">
        <v>4828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4675</v>
      </c>
      <c r="D55" s="113" t="s">
        <v>4165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4675</v>
      </c>
      <c r="D56" s="113" t="s">
        <v>4831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1018</v>
      </c>
      <c r="D57" s="113" t="s">
        <v>2186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1574</v>
      </c>
      <c r="D58" s="113" t="s">
        <v>3454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1574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1574</v>
      </c>
      <c r="D60" s="113" t="s">
        <v>2183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1574</v>
      </c>
      <c r="D61" s="113" t="s">
        <v>2185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1592</v>
      </c>
      <c r="D62" s="113" t="s">
        <v>2145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4675</v>
      </c>
      <c r="D63" s="113" t="s">
        <v>4837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1592</v>
      </c>
      <c r="D64" s="113" t="s">
        <v>3852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1438</v>
      </c>
      <c r="D65" s="113" t="s">
        <v>4842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1438</v>
      </c>
      <c r="D66" s="113" t="s">
        <v>2021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1438</v>
      </c>
      <c r="D67" s="113" t="s">
        <v>3150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4852</v>
      </c>
      <c r="D68" s="113" t="s">
        <v>3569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4852</v>
      </c>
      <c r="D69" s="113" t="s">
        <v>2184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1861</v>
      </c>
      <c r="D70" s="113" t="s">
        <v>2189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1393</v>
      </c>
      <c r="D71" s="113" t="s">
        <v>3937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1393</v>
      </c>
      <c r="D72" s="113" t="s">
        <v>2181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1393</v>
      </c>
      <c r="D73" s="113" t="s">
        <v>2184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1393</v>
      </c>
      <c r="D74" s="113" t="s">
        <v>2185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1393</v>
      </c>
      <c r="D75" s="113" t="s">
        <v>4846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1479</v>
      </c>
      <c r="D76" s="113" t="s">
        <v>1529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1861</v>
      </c>
      <c r="D77" s="113" t="s">
        <v>4849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1479</v>
      </c>
      <c r="D78" s="113" t="s">
        <v>3932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1590</v>
      </c>
      <c r="D79" s="113" t="s">
        <v>4368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4852</v>
      </c>
      <c r="D80" s="113" t="s">
        <v>4855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1716</v>
      </c>
      <c r="D81" s="113" t="s">
        <v>2931</v>
      </c>
      <c r="F81" s="120">
        <v>1100000</v>
      </c>
      <c r="G81" s="85">
        <v>1</v>
      </c>
      <c r="I81" s="80">
        <v>1100000</v>
      </c>
    </row>
    <row r="82" spans="1:10" ht="18" customHeight="1" x14ac:dyDescent="0.3">
      <c r="A82" s="82">
        <v>2737</v>
      </c>
      <c r="B82" s="93">
        <v>46031</v>
      </c>
      <c r="C82" s="83" t="s">
        <v>1716</v>
      </c>
      <c r="D82" s="113" t="s">
        <v>4857</v>
      </c>
      <c r="J82" s="80">
        <v>-2500000</v>
      </c>
    </row>
    <row r="83" spans="1:10" ht="18" customHeight="1" x14ac:dyDescent="0.3">
      <c r="A83" s="82">
        <v>2738</v>
      </c>
      <c r="B83" s="93">
        <v>46031</v>
      </c>
      <c r="C83" s="83" t="s">
        <v>1888</v>
      </c>
      <c r="D83" s="113" t="s">
        <v>1201</v>
      </c>
      <c r="F83" s="120">
        <v>1200000</v>
      </c>
      <c r="G83" s="85">
        <v>1</v>
      </c>
      <c r="I83" s="80">
        <v>1200000</v>
      </c>
    </row>
    <row r="84" spans="1:10" ht="18" customHeight="1" x14ac:dyDescent="0.3">
      <c r="A84" s="82">
        <v>2739</v>
      </c>
      <c r="B84" s="93">
        <v>46031</v>
      </c>
      <c r="C84" s="83" t="s">
        <v>1438</v>
      </c>
      <c r="D84" s="113" t="s">
        <v>4860</v>
      </c>
      <c r="F84" s="120">
        <v>1000000</v>
      </c>
      <c r="G84" s="85">
        <v>1</v>
      </c>
      <c r="I84" s="80">
        <v>1000000</v>
      </c>
    </row>
    <row r="85" spans="1:10" ht="18" customHeight="1" x14ac:dyDescent="0.3">
      <c r="A85" s="82">
        <v>2740</v>
      </c>
      <c r="B85" s="93">
        <v>46031</v>
      </c>
      <c r="C85" s="83" t="s">
        <v>1438</v>
      </c>
      <c r="D85" s="113" t="s">
        <v>3454</v>
      </c>
      <c r="F85" s="120">
        <v>560000</v>
      </c>
      <c r="G85" s="85">
        <v>1</v>
      </c>
      <c r="I85" s="80">
        <v>560000</v>
      </c>
    </row>
    <row r="86" spans="1:10" ht="18" customHeight="1" x14ac:dyDescent="0.3">
      <c r="A86" s="82">
        <v>2741</v>
      </c>
      <c r="B86" s="93">
        <v>46031</v>
      </c>
      <c r="C86" s="83" t="s">
        <v>1438</v>
      </c>
      <c r="D86" s="113" t="s">
        <v>2183</v>
      </c>
      <c r="F86" s="80">
        <v>70000</v>
      </c>
      <c r="G86" s="85">
        <v>1</v>
      </c>
      <c r="I86" s="80">
        <v>70000</v>
      </c>
    </row>
    <row r="87" spans="1:10" ht="18" customHeight="1" x14ac:dyDescent="0.3">
      <c r="A87" s="82">
        <v>2742</v>
      </c>
      <c r="B87" s="93">
        <v>46031</v>
      </c>
      <c r="C87" s="83" t="s">
        <v>1574</v>
      </c>
      <c r="D87" s="113" t="s">
        <v>1699</v>
      </c>
      <c r="F87" s="120">
        <v>50000</v>
      </c>
      <c r="G87" s="85">
        <v>2</v>
      </c>
      <c r="H87" s="126">
        <v>10000</v>
      </c>
      <c r="I87" s="80">
        <v>110000</v>
      </c>
    </row>
    <row r="88" spans="1:10" ht="18" customHeight="1" x14ac:dyDescent="0.3">
      <c r="A88" s="82">
        <v>2743</v>
      </c>
      <c r="B88" s="93">
        <v>46031</v>
      </c>
      <c r="C88" s="83" t="s">
        <v>978</v>
      </c>
      <c r="D88" s="113" t="s">
        <v>4851</v>
      </c>
      <c r="F88" s="80">
        <v>1818182</v>
      </c>
      <c r="G88" s="85">
        <v>1</v>
      </c>
      <c r="H88" s="126">
        <v>181818</v>
      </c>
      <c r="I88" s="80">
        <v>2000000</v>
      </c>
    </row>
    <row r="89" spans="1:10" ht="18" customHeight="1" x14ac:dyDescent="0.3">
      <c r="A89" s="82">
        <v>2744</v>
      </c>
      <c r="B89" s="93">
        <v>46031</v>
      </c>
      <c r="C89" s="83" t="s">
        <v>1974</v>
      </c>
      <c r="D89" s="113" t="s">
        <v>1201</v>
      </c>
      <c r="F89" s="120">
        <v>1200000</v>
      </c>
      <c r="G89" s="85">
        <v>1</v>
      </c>
      <c r="I89" s="80">
        <v>1200000</v>
      </c>
    </row>
    <row r="90" spans="1:10" ht="18" customHeight="1" x14ac:dyDescent="0.3">
      <c r="A90" s="82">
        <v>2745</v>
      </c>
      <c r="B90" s="93">
        <v>46031</v>
      </c>
      <c r="C90" s="83" t="s">
        <v>1974</v>
      </c>
      <c r="D90" s="113" t="s">
        <v>1699</v>
      </c>
      <c r="F90" s="80">
        <v>50000</v>
      </c>
      <c r="G90" s="85">
        <v>10</v>
      </c>
      <c r="I90" s="80">
        <v>500000</v>
      </c>
    </row>
    <row r="91" spans="1:10" ht="18" customHeight="1" x14ac:dyDescent="0.3">
      <c r="A91" s="82">
        <v>2746</v>
      </c>
      <c r="B91" s="93">
        <v>46031</v>
      </c>
      <c r="C91" s="83" t="s">
        <v>1974</v>
      </c>
      <c r="D91" s="113" t="s">
        <v>1260</v>
      </c>
      <c r="F91" s="120">
        <v>50000</v>
      </c>
      <c r="G91" s="85">
        <v>6</v>
      </c>
      <c r="I91" s="80">
        <v>300000</v>
      </c>
    </row>
    <row r="92" spans="1:10" ht="18" customHeight="1" x14ac:dyDescent="0.3">
      <c r="A92" s="82">
        <v>2747</v>
      </c>
      <c r="B92" s="93">
        <v>46031</v>
      </c>
      <c r="C92" s="83" t="s">
        <v>1974</v>
      </c>
      <c r="D92" s="113" t="s">
        <v>1543</v>
      </c>
      <c r="F92" s="80">
        <v>50000</v>
      </c>
      <c r="G92" s="120">
        <v>3</v>
      </c>
      <c r="I92" s="80">
        <v>150000</v>
      </c>
    </row>
    <row r="93" spans="1:10" ht="18" customHeight="1" x14ac:dyDescent="0.3">
      <c r="A93" s="82">
        <v>2748</v>
      </c>
      <c r="B93" s="93">
        <v>46031</v>
      </c>
      <c r="C93" s="83" t="s">
        <v>1741</v>
      </c>
      <c r="D93" s="113" t="s">
        <v>1529</v>
      </c>
      <c r="F93" s="80">
        <v>450000</v>
      </c>
      <c r="G93" s="120">
        <v>1</v>
      </c>
      <c r="H93" s="126">
        <v>45000</v>
      </c>
      <c r="I93" s="80">
        <v>495000</v>
      </c>
    </row>
    <row r="94" spans="1:10" ht="18" customHeight="1" x14ac:dyDescent="0.3">
      <c r="A94" s="82">
        <v>2749</v>
      </c>
      <c r="B94" s="93">
        <v>46031</v>
      </c>
      <c r="C94" s="83" t="s">
        <v>1741</v>
      </c>
      <c r="D94" s="113" t="s">
        <v>1513</v>
      </c>
      <c r="F94" s="80">
        <v>20000</v>
      </c>
      <c r="G94" s="120">
        <v>1</v>
      </c>
      <c r="H94" s="126">
        <v>2000</v>
      </c>
      <c r="I94" s="80">
        <v>22000</v>
      </c>
    </row>
    <row r="95" spans="1:10" ht="18" customHeight="1" x14ac:dyDescent="0.3">
      <c r="F95" s="80"/>
      <c r="G95" s="120"/>
    </row>
    <row r="96" spans="1:10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2315</v>
      </c>
      <c r="C1" s="462" t="s">
        <v>2515</v>
      </c>
      <c r="D1" s="459" t="s">
        <v>2544</v>
      </c>
      <c r="E1" s="459" t="s">
        <v>36</v>
      </c>
      <c r="F1" s="459" t="s">
        <v>2699</v>
      </c>
      <c r="G1" s="459"/>
      <c r="H1" s="459" t="s">
        <v>2700</v>
      </c>
      <c r="I1" s="459"/>
      <c r="J1" s="459" t="s">
        <v>2701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2516</v>
      </c>
      <c r="G2" s="281" t="s">
        <v>2517</v>
      </c>
      <c r="H2" s="281" t="s">
        <v>2518</v>
      </c>
      <c r="I2" s="281" t="s">
        <v>2519</v>
      </c>
      <c r="J2" s="281" t="s">
        <v>2518</v>
      </c>
      <c r="K2" s="281" t="s">
        <v>2519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2520</v>
      </c>
      <c r="D3" s="277" t="s">
        <v>2521</v>
      </c>
      <c r="E3" s="277" t="s">
        <v>2522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2523</v>
      </c>
      <c r="D4" s="252" t="s">
        <v>2524</v>
      </c>
      <c r="E4" s="252" t="s">
        <v>2522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2520</v>
      </c>
      <c r="D5" s="252" t="s">
        <v>2521</v>
      </c>
      <c r="E5" s="252" t="s">
        <v>2522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2520</v>
      </c>
      <c r="D6" s="252" t="s">
        <v>2521</v>
      </c>
      <c r="E6" s="252" t="s">
        <v>2522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2520</v>
      </c>
      <c r="D7" s="252" t="s">
        <v>2521</v>
      </c>
      <c r="E7" s="252" t="s">
        <v>2525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2526</v>
      </c>
      <c r="D8" s="252" t="s">
        <v>2527</v>
      </c>
      <c r="E8" s="252" t="s">
        <v>2522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2528</v>
      </c>
      <c r="D9" s="252" t="s">
        <v>2529</v>
      </c>
      <c r="E9" s="252" t="s">
        <v>2522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2530</v>
      </c>
      <c r="D10" s="252" t="s">
        <v>2521</v>
      </c>
      <c r="E10" s="252" t="s">
        <v>2525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2531</v>
      </c>
      <c r="D11" s="252" t="s">
        <v>2521</v>
      </c>
      <c r="E11" s="252" t="s">
        <v>2525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2520</v>
      </c>
      <c r="D12" s="252" t="s">
        <v>2521</v>
      </c>
      <c r="E12" s="252" t="s">
        <v>2522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2520</v>
      </c>
      <c r="D13" s="252" t="s">
        <v>2521</v>
      </c>
      <c r="E13" s="252" t="s">
        <v>2522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2523</v>
      </c>
      <c r="D14" s="252" t="s">
        <v>2524</v>
      </c>
      <c r="E14" s="252" t="s">
        <v>2525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2520</v>
      </c>
      <c r="D15" s="252" t="s">
        <v>2521</v>
      </c>
      <c r="E15" s="252" t="s">
        <v>2525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2532</v>
      </c>
      <c r="D16" s="252" t="s">
        <v>2533</v>
      </c>
      <c r="E16" s="252" t="s">
        <v>2525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2520</v>
      </c>
      <c r="D17" s="252" t="s">
        <v>2521</v>
      </c>
      <c r="E17" s="252" t="s">
        <v>2525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2531</v>
      </c>
      <c r="D18" s="252" t="s">
        <v>2521</v>
      </c>
      <c r="E18" s="252" t="s">
        <v>2522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2534</v>
      </c>
      <c r="D19" s="252" t="s">
        <v>2535</v>
      </c>
      <c r="E19" s="252" t="s">
        <v>2525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2530</v>
      </c>
      <c r="D20" s="252" t="s">
        <v>2521</v>
      </c>
      <c r="E20" s="252" t="s">
        <v>2525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2536</v>
      </c>
      <c r="D21" s="252" t="s">
        <v>2533</v>
      </c>
      <c r="E21" s="252" t="s">
        <v>2525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2537</v>
      </c>
      <c r="D22" s="252" t="s">
        <v>2538</v>
      </c>
      <c r="E22" s="252" t="s">
        <v>2525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2539</v>
      </c>
      <c r="D23" s="252" t="s">
        <v>2540</v>
      </c>
      <c r="E23" s="252" t="s">
        <v>2525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2523</v>
      </c>
      <c r="D24" s="252" t="s">
        <v>2524</v>
      </c>
      <c r="E24" s="252" t="s">
        <v>2525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2520</v>
      </c>
      <c r="D25" s="252" t="s">
        <v>2521</v>
      </c>
      <c r="E25" s="252" t="s">
        <v>2525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2520</v>
      </c>
      <c r="D26" s="252" t="s">
        <v>2541</v>
      </c>
      <c r="E26" s="252" t="s">
        <v>2525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2542</v>
      </c>
      <c r="D27" s="252" t="s">
        <v>2521</v>
      </c>
      <c r="E27" s="252" t="s">
        <v>2525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2520</v>
      </c>
      <c r="D28" s="252" t="s">
        <v>2521</v>
      </c>
      <c r="E28" s="252" t="s">
        <v>2525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2520</v>
      </c>
      <c r="D29" s="252" t="s">
        <v>2521</v>
      </c>
      <c r="E29" s="252" t="s">
        <v>2525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2530</v>
      </c>
      <c r="D30" s="252" t="s">
        <v>2521</v>
      </c>
      <c r="E30" s="252" t="s">
        <v>2525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2534</v>
      </c>
      <c r="D31" s="252" t="s">
        <v>2535</v>
      </c>
      <c r="E31" s="252" t="s">
        <v>2525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2532</v>
      </c>
      <c r="D32" s="252" t="s">
        <v>2533</v>
      </c>
      <c r="E32" s="252" t="s">
        <v>2525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2531</v>
      </c>
      <c r="D33" s="252" t="s">
        <v>2521</v>
      </c>
      <c r="E33" s="252" t="s">
        <v>2525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2536</v>
      </c>
      <c r="D34" s="252" t="s">
        <v>2533</v>
      </c>
      <c r="E34" s="252" t="s">
        <v>2525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2523</v>
      </c>
      <c r="D35" s="252" t="s">
        <v>2524</v>
      </c>
      <c r="E35" s="252" t="s">
        <v>2525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2520</v>
      </c>
      <c r="D36" s="252" t="s">
        <v>2521</v>
      </c>
      <c r="E36" s="252" t="s">
        <v>2525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2523</v>
      </c>
      <c r="D37" s="252" t="s">
        <v>2524</v>
      </c>
      <c r="E37" s="252" t="s">
        <v>2525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2539</v>
      </c>
      <c r="D38" s="252" t="s">
        <v>2540</v>
      </c>
      <c r="E38" s="252" t="s">
        <v>2525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2520</v>
      </c>
      <c r="D39" s="252" t="s">
        <v>2521</v>
      </c>
      <c r="E39" s="252" t="s">
        <v>2525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2523</v>
      </c>
      <c r="D40" s="252" t="s">
        <v>2524</v>
      </c>
      <c r="E40" s="252" t="s">
        <v>2525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2537</v>
      </c>
      <c r="D41" s="252" t="s">
        <v>2538</v>
      </c>
      <c r="E41" s="252" t="s">
        <v>2525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2539</v>
      </c>
      <c r="D42" s="252" t="s">
        <v>2540</v>
      </c>
      <c r="E42" s="252" t="s">
        <v>2525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2520</v>
      </c>
      <c r="D43" s="252" t="s">
        <v>2521</v>
      </c>
      <c r="E43" s="252" t="s">
        <v>2525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2530</v>
      </c>
      <c r="D44" s="252" t="s">
        <v>2521</v>
      </c>
      <c r="E44" s="252" t="s">
        <v>2525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2536</v>
      </c>
      <c r="D45" s="252" t="s">
        <v>2533</v>
      </c>
      <c r="E45" s="252" t="s">
        <v>2525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2531</v>
      </c>
      <c r="D46" s="252" t="s">
        <v>2521</v>
      </c>
      <c r="E46" s="252" t="s">
        <v>2525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2532</v>
      </c>
      <c r="D47" s="252" t="s">
        <v>2533</v>
      </c>
      <c r="E47" s="252" t="s">
        <v>2525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2964</v>
      </c>
      <c r="D48" s="252" t="s">
        <v>2965</v>
      </c>
      <c r="E48" s="252" t="s">
        <v>2525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3043</v>
      </c>
      <c r="D49" s="252" t="s">
        <v>3044</v>
      </c>
      <c r="E49" s="252" t="s">
        <v>2525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2520</v>
      </c>
      <c r="D50" s="252" t="s">
        <v>2965</v>
      </c>
      <c r="E50" s="252" t="s">
        <v>2525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2539</v>
      </c>
      <c r="D51" s="252" t="s">
        <v>3047</v>
      </c>
      <c r="E51" s="252" t="s">
        <v>2525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3045</v>
      </c>
      <c r="D52" s="252" t="s">
        <v>3046</v>
      </c>
      <c r="E52" s="252" t="s">
        <v>2525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2539</v>
      </c>
      <c r="D53" s="252" t="s">
        <v>3047</v>
      </c>
      <c r="E53" s="252" t="s">
        <v>2525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3048</v>
      </c>
      <c r="D54" s="252" t="s">
        <v>3049</v>
      </c>
      <c r="E54" s="252" t="s">
        <v>2525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2530</v>
      </c>
      <c r="D55" s="252" t="s">
        <v>2521</v>
      </c>
      <c r="E55" s="252" t="s">
        <v>2525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2536</v>
      </c>
      <c r="D56" s="252" t="s">
        <v>2533</v>
      </c>
      <c r="E56" s="252" t="s">
        <v>2525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2532</v>
      </c>
      <c r="D57" s="252" t="s">
        <v>2533</v>
      </c>
      <c r="E57" s="252" t="s">
        <v>2525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2531</v>
      </c>
      <c r="D58" s="252" t="s">
        <v>2521</v>
      </c>
      <c r="E58" s="252" t="s">
        <v>2525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2526</v>
      </c>
      <c r="D59" s="252" t="s">
        <v>2527</v>
      </c>
      <c r="E59" s="252" t="s">
        <v>2525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2520</v>
      </c>
      <c r="D60" s="252" t="s">
        <v>2521</v>
      </c>
      <c r="E60" s="252" t="s">
        <v>2525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2525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2525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2525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2525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2525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2525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2525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2525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2525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2525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2525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2525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2525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2525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2525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2525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2525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2525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2525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2525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2525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2525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2525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2525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2525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2525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2525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2525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2522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2525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2525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2525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2525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2525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2525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2525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2525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2525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2525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2525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2525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2525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2525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2525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2525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2525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2525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2525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2525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2525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2525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2525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2525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2525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2525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2525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2525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2525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2525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2525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2525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2525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2525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2525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2525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2525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2525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2525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2525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2525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2525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2525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2525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2525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2543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3656</v>
      </c>
      <c r="B1" s="283" t="s">
        <v>49</v>
      </c>
      <c r="C1" s="299" t="s">
        <v>2823</v>
      </c>
      <c r="D1" s="283" t="s">
        <v>2822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1660000</v>
      </c>
      <c r="D2" s="58">
        <f t="shared" ref="D2:D65" si="0">RANK(C2,C:C,0)</f>
        <v>6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25</v>
      </c>
    </row>
    <row r="4" spans="1:6" x14ac:dyDescent="0.3">
      <c r="B4" s="58" t="s">
        <v>1273</v>
      </c>
      <c r="C4" s="301">
        <f>SUMIF(BTS_매출관리!C:C,B4,BTS_매출관리!I:I)</f>
        <v>450000</v>
      </c>
      <c r="D4" s="58">
        <f t="shared" si="0"/>
        <v>19</v>
      </c>
    </row>
    <row r="5" spans="1:6" x14ac:dyDescent="0.3">
      <c r="B5" s="58" t="s">
        <v>1330</v>
      </c>
      <c r="C5" s="301">
        <f>SUMIF(BTS_매출관리!C:C,B5,BTS_매출관리!I:I)</f>
        <v>1100000</v>
      </c>
      <c r="D5" s="58">
        <f t="shared" si="0"/>
        <v>11</v>
      </c>
    </row>
    <row r="6" spans="1:6" x14ac:dyDescent="0.3">
      <c r="B6" s="58" t="s">
        <v>1347</v>
      </c>
      <c r="C6" s="301">
        <f>SUMIF(BTS_매출관리!C:C,B6,BTS_매출관리!I:I)</f>
        <v>1089000</v>
      </c>
      <c r="D6" s="58">
        <f t="shared" si="0"/>
        <v>12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25</v>
      </c>
    </row>
    <row r="8" spans="1:6" x14ac:dyDescent="0.3">
      <c r="B8" s="58" t="s">
        <v>1268</v>
      </c>
      <c r="C8" s="301">
        <f>SUMIF(BTS_매출관리!C:C,B8,BTS_매출관리!I:I)</f>
        <v>737000</v>
      </c>
      <c r="D8" s="58">
        <f t="shared" si="0"/>
        <v>15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25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25</v>
      </c>
    </row>
    <row r="11" spans="1:6" x14ac:dyDescent="0.3">
      <c r="B11" s="58" t="s">
        <v>1327</v>
      </c>
      <c r="C11" s="301">
        <f>SUMIF(BTS_매출관리!C:C,B11,BTS_매출관리!I:I)</f>
        <v>250000</v>
      </c>
      <c r="D11" s="58">
        <f t="shared" si="0"/>
        <v>20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25</v>
      </c>
      <c r="F12" t="str">
        <f>IF(D12 &lt; 10,,"")</f>
        <v/>
      </c>
    </row>
    <row r="13" spans="1:6" x14ac:dyDescent="0.3">
      <c r="B13" s="269" t="s">
        <v>3391</v>
      </c>
      <c r="C13" s="268">
        <f>SUMIF(BTS_매출관리!C:C,B13,BTS_매출관리!I:I)</f>
        <v>0</v>
      </c>
      <c r="D13" s="269">
        <f t="shared" si="0"/>
        <v>25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25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2900000</v>
      </c>
      <c r="D15" s="58">
        <f t="shared" si="0"/>
        <v>3</v>
      </c>
    </row>
    <row r="16" spans="1:6" x14ac:dyDescent="0.3">
      <c r="B16" s="269" t="s">
        <v>1309</v>
      </c>
      <c r="C16" s="268">
        <f>SUMIF(BTS_매출관리!C:C,B16,BTS_매출관리!I:I)</f>
        <v>1600000</v>
      </c>
      <c r="D16" s="269">
        <f t="shared" si="0"/>
        <v>7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25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25</v>
      </c>
    </row>
    <row r="19" spans="2:18" x14ac:dyDescent="0.3">
      <c r="B19" s="58" t="s">
        <v>1148</v>
      </c>
      <c r="C19" s="301">
        <f>SUMIF(BTS_매출관리!C:C,B19,BTS_매출관리!I:I)</f>
        <v>170000</v>
      </c>
      <c r="D19" s="58">
        <f t="shared" si="0"/>
        <v>21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25</v>
      </c>
    </row>
    <row r="21" spans="2:18" x14ac:dyDescent="0.3">
      <c r="B21" s="58" t="s">
        <v>1335</v>
      </c>
      <c r="C21" s="301">
        <f>SUMIF(BTS_매출관리!C:C,B21,BTS_매출관리!I:I)</f>
        <v>100000</v>
      </c>
      <c r="D21" s="58">
        <f t="shared" si="0"/>
        <v>22</v>
      </c>
      <c r="F21" t="s">
        <v>3682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25</v>
      </c>
      <c r="F22" t="s">
        <v>3657</v>
      </c>
      <c r="G22" t="s">
        <v>3785</v>
      </c>
      <c r="I22" t="s">
        <v>3660</v>
      </c>
      <c r="J22" s="303" t="s">
        <v>3700</v>
      </c>
      <c r="O22" t="s">
        <v>3683</v>
      </c>
      <c r="P22">
        <v>2</v>
      </c>
      <c r="Q22" t="s">
        <v>3786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25</v>
      </c>
      <c r="F23" t="s">
        <v>3658</v>
      </c>
      <c r="G23" t="s">
        <v>3785</v>
      </c>
      <c r="I23" t="s">
        <v>3662</v>
      </c>
      <c r="J23" s="303" t="s">
        <v>3700</v>
      </c>
      <c r="O23" t="s">
        <v>3684</v>
      </c>
      <c r="P23">
        <v>3</v>
      </c>
      <c r="Q23" t="s">
        <v>3786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25</v>
      </c>
      <c r="F24" t="s">
        <v>3659</v>
      </c>
      <c r="G24" t="s">
        <v>3785</v>
      </c>
      <c r="I24" t="s">
        <v>3664</v>
      </c>
      <c r="J24" s="303" t="s">
        <v>3700</v>
      </c>
      <c r="O24" t="s">
        <v>3685</v>
      </c>
      <c r="P24">
        <v>2</v>
      </c>
      <c r="Q24" t="s">
        <v>3786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25</v>
      </c>
      <c r="F25" t="s">
        <v>3661</v>
      </c>
      <c r="G25" t="s">
        <v>3700</v>
      </c>
      <c r="I25" t="s">
        <v>3667</v>
      </c>
      <c r="J25" s="303" t="s">
        <v>3785</v>
      </c>
      <c r="O25" t="s">
        <v>3686</v>
      </c>
      <c r="P25">
        <v>1</v>
      </c>
      <c r="R25" t="s">
        <v>3785</v>
      </c>
    </row>
    <row r="26" spans="2:18" x14ac:dyDescent="0.3">
      <c r="B26" s="269" t="s">
        <v>1189</v>
      </c>
      <c r="C26" s="268">
        <f>SUMIF(BTS_매출관리!C:C,B26,BTS_매출관리!I:I)</f>
        <v>1850000</v>
      </c>
      <c r="D26" s="269">
        <f t="shared" si="0"/>
        <v>5</v>
      </c>
      <c r="F26" t="s">
        <v>3663</v>
      </c>
      <c r="G26" t="s">
        <v>3785</v>
      </c>
      <c r="I26" t="s">
        <v>3680</v>
      </c>
      <c r="J26" s="303" t="s">
        <v>3719</v>
      </c>
      <c r="O26" t="s">
        <v>3687</v>
      </c>
      <c r="P26">
        <v>2</v>
      </c>
      <c r="Q26" t="s">
        <v>3701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25</v>
      </c>
      <c r="F27" t="s">
        <v>3772</v>
      </c>
      <c r="G27" t="s">
        <v>3793</v>
      </c>
      <c r="I27" t="s">
        <v>2851</v>
      </c>
      <c r="J27" s="303" t="s">
        <v>3719</v>
      </c>
      <c r="O27" t="s">
        <v>3688</v>
      </c>
      <c r="P27">
        <v>1</v>
      </c>
      <c r="Q27" t="s">
        <v>3700</v>
      </c>
    </row>
    <row r="28" spans="2:18" x14ac:dyDescent="0.3">
      <c r="B28" s="58" t="s">
        <v>2352</v>
      </c>
      <c r="C28" s="301">
        <f>SUMIF(BTS_매출관리!C:C,B28,BTS_매출관리!I:I)</f>
        <v>0</v>
      </c>
      <c r="D28" s="58">
        <f t="shared" si="0"/>
        <v>25</v>
      </c>
      <c r="F28" t="s">
        <v>3666</v>
      </c>
      <c r="G28" t="s">
        <v>3791</v>
      </c>
      <c r="I28" t="s">
        <v>2251</v>
      </c>
      <c r="J28" s="303" t="s">
        <v>3719</v>
      </c>
      <c r="O28" t="s">
        <v>3689</v>
      </c>
      <c r="P28">
        <v>2</v>
      </c>
      <c r="R28" t="s">
        <v>3792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25</v>
      </c>
      <c r="F29" t="s">
        <v>3668</v>
      </c>
      <c r="G29" t="s">
        <v>3785</v>
      </c>
      <c r="O29" t="s">
        <v>3690</v>
      </c>
      <c r="P29">
        <v>2</v>
      </c>
      <c r="Q29" t="s">
        <v>3786</v>
      </c>
    </row>
    <row r="30" spans="2:18" x14ac:dyDescent="0.3">
      <c r="B30" s="58" t="s">
        <v>2775</v>
      </c>
      <c r="C30" s="301">
        <f>SUMIF(BTS_매출관리!C:C,B30,BTS_매출관리!I:I)</f>
        <v>0</v>
      </c>
      <c r="D30" s="58">
        <f t="shared" si="0"/>
        <v>25</v>
      </c>
      <c r="F30" t="s">
        <v>3669</v>
      </c>
      <c r="G30" t="s">
        <v>3791</v>
      </c>
      <c r="O30" t="s">
        <v>3691</v>
      </c>
      <c r="P30">
        <v>2</v>
      </c>
      <c r="Q30" t="s">
        <v>3718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25</v>
      </c>
      <c r="F31" t="s">
        <v>3670</v>
      </c>
      <c r="G31" t="s">
        <v>3785</v>
      </c>
      <c r="O31" t="s">
        <v>3692</v>
      </c>
      <c r="P31">
        <v>1</v>
      </c>
      <c r="R31" t="s">
        <v>3791</v>
      </c>
    </row>
    <row r="32" spans="2:18" x14ac:dyDescent="0.3">
      <c r="B32" s="58" t="s">
        <v>2552</v>
      </c>
      <c r="C32" s="301">
        <f>SUMIF(BTS_매출관리!C:C,B32,BTS_매출관리!I:I)</f>
        <v>0</v>
      </c>
      <c r="D32" s="58">
        <f t="shared" si="0"/>
        <v>25</v>
      </c>
      <c r="F32" t="s">
        <v>3671</v>
      </c>
      <c r="G32" t="s">
        <v>3785</v>
      </c>
      <c r="O32" t="s">
        <v>3693</v>
      </c>
      <c r="P32">
        <v>1</v>
      </c>
      <c r="R32" t="s">
        <v>3785</v>
      </c>
    </row>
    <row r="33" spans="2:17" x14ac:dyDescent="0.3">
      <c r="B33" s="269" t="s">
        <v>3619</v>
      </c>
      <c r="C33" s="268">
        <f>SUMIF(BTS_매출관리!C:C,B33,BTS_매출관리!I:I)</f>
        <v>0</v>
      </c>
      <c r="D33" s="269">
        <f t="shared" si="0"/>
        <v>25</v>
      </c>
      <c r="F33" t="s">
        <v>3672</v>
      </c>
      <c r="G33" t="s">
        <v>3785</v>
      </c>
      <c r="O33" t="s">
        <v>3694</v>
      </c>
      <c r="P33">
        <v>1</v>
      </c>
      <c r="Q33" t="s">
        <v>3702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25</v>
      </c>
      <c r="F34" t="s">
        <v>3673</v>
      </c>
      <c r="G34" t="s">
        <v>3791</v>
      </c>
      <c r="O34" t="s">
        <v>3665</v>
      </c>
      <c r="P34">
        <v>2</v>
      </c>
      <c r="Q34" t="s">
        <v>3786</v>
      </c>
    </row>
    <row r="35" spans="2:17" x14ac:dyDescent="0.3">
      <c r="B35" s="58" t="s">
        <v>1283</v>
      </c>
      <c r="C35" s="301">
        <f>SUMIF(BTS_매출관리!C:C,B35,BTS_매출관리!I:I)</f>
        <v>3210000</v>
      </c>
      <c r="D35" s="58">
        <f t="shared" si="0"/>
        <v>2</v>
      </c>
      <c r="F35" t="s">
        <v>3674</v>
      </c>
      <c r="G35" t="s">
        <v>3791</v>
      </c>
      <c r="O35" t="s">
        <v>3695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25</v>
      </c>
      <c r="F36" t="s">
        <v>3675</v>
      </c>
      <c r="G36" t="s">
        <v>3785</v>
      </c>
      <c r="O36" t="s">
        <v>3696</v>
      </c>
      <c r="P36">
        <v>1</v>
      </c>
      <c r="Q36" t="s">
        <v>3786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25</v>
      </c>
      <c r="F37" t="s">
        <v>3676</v>
      </c>
      <c r="G37" t="s">
        <v>3785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25</v>
      </c>
      <c r="F38" t="s">
        <v>3677</v>
      </c>
      <c r="G38" t="s">
        <v>3791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25</v>
      </c>
      <c r="F39" t="s">
        <v>3678</v>
      </c>
      <c r="G39" t="s">
        <v>3791</v>
      </c>
    </row>
    <row r="40" spans="2:17" x14ac:dyDescent="0.3">
      <c r="B40" s="58" t="s">
        <v>1290</v>
      </c>
      <c r="C40" s="301">
        <f>SUMIF(BTS_매출관리!C:C,B40,BTS_매출관리!I:I)</f>
        <v>1200000</v>
      </c>
      <c r="D40" s="58">
        <f t="shared" si="0"/>
        <v>8</v>
      </c>
      <c r="F40" t="s">
        <v>3679</v>
      </c>
      <c r="G40" t="s">
        <v>3791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25</v>
      </c>
      <c r="F41" t="s">
        <v>3681</v>
      </c>
      <c r="G41" t="s">
        <v>3785</v>
      </c>
    </row>
    <row r="42" spans="2:17" x14ac:dyDescent="0.3">
      <c r="B42" s="58" t="s">
        <v>1482</v>
      </c>
      <c r="C42" s="301">
        <f>SUMIF(BTS_매출관리!C:C,B42,BTS_매출관리!I:I)</f>
        <v>100000</v>
      </c>
      <c r="D42" s="58">
        <f t="shared" si="0"/>
        <v>22</v>
      </c>
      <c r="F42" t="s">
        <v>1322</v>
      </c>
      <c r="G42" t="s">
        <v>3791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25</v>
      </c>
      <c r="F43" t="s">
        <v>3773</v>
      </c>
      <c r="G43" t="s">
        <v>3785</v>
      </c>
    </row>
    <row r="44" spans="2:17" x14ac:dyDescent="0.3">
      <c r="B44" s="58" t="s">
        <v>1281</v>
      </c>
      <c r="C44" s="301">
        <f>SUMIF(BTS_매출관리!C:C,B44,BTS_매출관리!I:I)</f>
        <v>952500</v>
      </c>
      <c r="D44" s="58">
        <f t="shared" si="0"/>
        <v>13</v>
      </c>
      <c r="F44" t="s">
        <v>3774</v>
      </c>
      <c r="G44" t="s">
        <v>3785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25</v>
      </c>
      <c r="F45" t="s">
        <v>3775</v>
      </c>
      <c r="G45" t="s">
        <v>3785</v>
      </c>
      <c r="M45">
        <v>17</v>
      </c>
    </row>
    <row r="46" spans="2:17" x14ac:dyDescent="0.3">
      <c r="B46" s="269" t="s">
        <v>3142</v>
      </c>
      <c r="C46" s="268">
        <f>SUMIF(BTS_매출관리!C:C,B46,BTS_매출관리!I:I)</f>
        <v>0</v>
      </c>
      <c r="D46" s="269">
        <f t="shared" si="0"/>
        <v>25</v>
      </c>
      <c r="F46" t="s">
        <v>3787</v>
      </c>
      <c r="G46" t="s">
        <v>3785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25</v>
      </c>
      <c r="F47" s="58" t="s">
        <v>1035</v>
      </c>
      <c r="G47" t="s">
        <v>3785</v>
      </c>
      <c r="K47" t="s">
        <v>3785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25</v>
      </c>
      <c r="F48" s="58" t="s">
        <v>1351</v>
      </c>
      <c r="G48" t="s">
        <v>3791</v>
      </c>
      <c r="K48" t="s">
        <v>3791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25</v>
      </c>
      <c r="F49" t="s">
        <v>1315</v>
      </c>
      <c r="G49" t="s">
        <v>3791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25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25</v>
      </c>
    </row>
    <row r="52" spans="2:7" x14ac:dyDescent="0.3">
      <c r="B52" t="s">
        <v>3259</v>
      </c>
      <c r="C52" s="300">
        <f>SUMIF(BTS_매출관리!C:C,B52,BTS_매출관리!I:I)</f>
        <v>0</v>
      </c>
      <c r="D52">
        <f t="shared" si="0"/>
        <v>25</v>
      </c>
    </row>
    <row r="53" spans="2:7" x14ac:dyDescent="0.3">
      <c r="B53" t="s">
        <v>2478</v>
      </c>
      <c r="C53" s="300">
        <f>SUMIF(BTS_매출관리!C:C,B53,BTS_매출관리!I:I)</f>
        <v>0</v>
      </c>
      <c r="D53">
        <f t="shared" si="0"/>
        <v>25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25</v>
      </c>
    </row>
    <row r="55" spans="2:7" x14ac:dyDescent="0.3">
      <c r="B55" t="s">
        <v>2695</v>
      </c>
      <c r="C55" s="52">
        <f>SUMIF(BTS_매출관리!C:C,B55,BTS_매출관리!I:I)</f>
        <v>0</v>
      </c>
      <c r="D55">
        <f t="shared" si="0"/>
        <v>25</v>
      </c>
    </row>
    <row r="56" spans="2:7" x14ac:dyDescent="0.3">
      <c r="B56" s="47" t="s">
        <v>1018</v>
      </c>
      <c r="C56" s="302">
        <f>SUMIF(BTS_매출관리!C:C,B56,BTS_매출관리!I:I)</f>
        <v>20000</v>
      </c>
      <c r="D56" s="47">
        <f t="shared" si="0"/>
        <v>24</v>
      </c>
    </row>
    <row r="57" spans="2:7" x14ac:dyDescent="0.3">
      <c r="B57" s="47" t="s">
        <v>1778</v>
      </c>
      <c r="C57" s="302">
        <f>SUMIF(BTS_매출관리!C:C,B57,BTS_매출관리!I:I)</f>
        <v>1200000</v>
      </c>
      <c r="D57" s="47">
        <f t="shared" si="0"/>
        <v>8</v>
      </c>
    </row>
    <row r="58" spans="2:7" x14ac:dyDescent="0.3">
      <c r="B58" s="47" t="s">
        <v>2463</v>
      </c>
      <c r="C58" s="302">
        <f>SUMIF(BTS_매출관리!C:C,B58,BTS_매출관리!I:I)</f>
        <v>0</v>
      </c>
      <c r="D58" s="47">
        <f t="shared" si="0"/>
        <v>25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25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25</v>
      </c>
    </row>
    <row r="61" spans="2:7" x14ac:dyDescent="0.3">
      <c r="B61" s="47" t="s">
        <v>1340</v>
      </c>
      <c r="C61" s="302">
        <f>SUMIF(BTS_매출관리!C:C,B61,BTS_매출관리!I:I)</f>
        <v>2150000</v>
      </c>
      <c r="D61" s="47">
        <f t="shared" si="0"/>
        <v>4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25</v>
      </c>
    </row>
    <row r="63" spans="2:7" x14ac:dyDescent="0.3">
      <c r="B63" s="47" t="s">
        <v>2907</v>
      </c>
      <c r="C63" s="302">
        <f>SUMIF(BTS_매출관리!C:C,B63,BTS_매출관리!I:I)</f>
        <v>0</v>
      </c>
      <c r="D63" s="47">
        <f t="shared" si="0"/>
        <v>25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25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25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25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25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25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25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25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25</v>
      </c>
    </row>
    <row r="72" spans="2:4" x14ac:dyDescent="0.3">
      <c r="B72" s="47" t="s">
        <v>2856</v>
      </c>
      <c r="C72" s="302">
        <f>SUMIF(BTS_매출관리!C:C,B72,BTS_매출관리!I:I)</f>
        <v>0</v>
      </c>
      <c r="D72" s="47">
        <f t="shared" si="1"/>
        <v>25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25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25</v>
      </c>
    </row>
    <row r="75" spans="2:4" x14ac:dyDescent="0.3">
      <c r="B75" s="47" t="s">
        <v>3280</v>
      </c>
      <c r="C75" s="302">
        <f>SUMIF(BTS_매출관리!C:C,B75,BTS_매출관리!I:I)</f>
        <v>0</v>
      </c>
      <c r="D75" s="47">
        <f t="shared" si="1"/>
        <v>25</v>
      </c>
    </row>
    <row r="76" spans="2:4" x14ac:dyDescent="0.3">
      <c r="B76" t="s">
        <v>2851</v>
      </c>
      <c r="C76" s="52">
        <f>SUMIF(BTS_매출관리!C:C,B76,BTS_매출관리!I:I)</f>
        <v>0</v>
      </c>
      <c r="D76">
        <f t="shared" si="1"/>
        <v>25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25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25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25</v>
      </c>
    </row>
    <row r="80" spans="2:4" x14ac:dyDescent="0.3">
      <c r="B80" t="s">
        <v>3111</v>
      </c>
      <c r="C80" s="52">
        <f>SUMIF(BTS_매출관리!C:C,B80,BTS_매출관리!I:I)</f>
        <v>0</v>
      </c>
      <c r="D80">
        <f t="shared" si="1"/>
        <v>25</v>
      </c>
    </row>
    <row r="81" spans="2:4" x14ac:dyDescent="0.3">
      <c r="B81" t="s">
        <v>2366</v>
      </c>
      <c r="C81" s="52">
        <f>SUMIF(BTS_매출관리!C:C,B81,BTS_매출관리!I:I)</f>
        <v>0</v>
      </c>
      <c r="D81">
        <f t="shared" si="1"/>
        <v>25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25</v>
      </c>
    </row>
    <row r="83" spans="2:4" x14ac:dyDescent="0.3">
      <c r="B83" t="s">
        <v>2748</v>
      </c>
      <c r="C83" s="52">
        <f>SUMIF(BTS_매출관리!C:C,B83,BTS_매출관리!I:I)</f>
        <v>0</v>
      </c>
      <c r="D83">
        <f t="shared" si="1"/>
        <v>25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25</v>
      </c>
    </row>
    <row r="85" spans="2:4" x14ac:dyDescent="0.3">
      <c r="B85" t="s">
        <v>3532</v>
      </c>
      <c r="C85" s="52">
        <f>SUMIF(BTS_매출관리!C:C,B85,BTS_매출관리!I:I)</f>
        <v>0</v>
      </c>
      <c r="D85">
        <f t="shared" si="1"/>
        <v>25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25</v>
      </c>
    </row>
    <row r="87" spans="2:4" x14ac:dyDescent="0.3">
      <c r="B87" t="s">
        <v>1898</v>
      </c>
      <c r="C87" s="300">
        <f>SUMIF(BTS_매출관리!C:C,B87,BTS_매출관리!I:I)</f>
        <v>3400000</v>
      </c>
      <c r="D87">
        <f t="shared" si="1"/>
        <v>1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25</v>
      </c>
    </row>
    <row r="89" spans="2:4" x14ac:dyDescent="0.3">
      <c r="B89" t="s">
        <v>1277</v>
      </c>
      <c r="C89" s="300">
        <f>SUMIF(BTS_매출관리!C:C,B89,BTS_매출관리!I:I)</f>
        <v>600000</v>
      </c>
      <c r="D89">
        <f t="shared" si="1"/>
        <v>16</v>
      </c>
    </row>
    <row r="90" spans="2:4" x14ac:dyDescent="0.3">
      <c r="B90" t="s">
        <v>2860</v>
      </c>
      <c r="C90" s="52">
        <f>SUMIF(BTS_매출관리!C:C,B90,BTS_매출관리!I:I)</f>
        <v>0</v>
      </c>
      <c r="D90">
        <f t="shared" si="1"/>
        <v>25</v>
      </c>
    </row>
    <row r="91" spans="2:4" x14ac:dyDescent="0.3">
      <c r="B91" t="s">
        <v>2356</v>
      </c>
      <c r="C91" s="52">
        <f>SUMIF(BTS_매출관리!C:C,B91,BTS_매출관리!I:I)</f>
        <v>0</v>
      </c>
      <c r="D91">
        <f t="shared" si="1"/>
        <v>25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25</v>
      </c>
    </row>
    <row r="93" spans="2:4" x14ac:dyDescent="0.3">
      <c r="B93" t="s">
        <v>2881</v>
      </c>
      <c r="C93" s="52">
        <f>SUMIF(BTS_매출관리!C:C,B93,BTS_매출관리!I:I)</f>
        <v>0</v>
      </c>
      <c r="D93">
        <f t="shared" si="1"/>
        <v>25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25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25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25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25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25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25</v>
      </c>
    </row>
    <row r="100" spans="2:4" x14ac:dyDescent="0.3">
      <c r="B100" t="s">
        <v>2780</v>
      </c>
      <c r="C100" s="52">
        <f>SUMIF(BTS_매출관리!C:C,B100,BTS_매출관리!I:I)</f>
        <v>0</v>
      </c>
      <c r="D100">
        <f t="shared" si="1"/>
        <v>25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25</v>
      </c>
    </row>
    <row r="102" spans="2:4" x14ac:dyDescent="0.3">
      <c r="B102" t="s">
        <v>2753</v>
      </c>
      <c r="C102" s="52">
        <f>SUMIF(BTS_매출관리!C:C,B102,BTS_매출관리!I:I)</f>
        <v>0</v>
      </c>
      <c r="D102">
        <f t="shared" si="1"/>
        <v>25</v>
      </c>
    </row>
    <row r="103" spans="2:4" x14ac:dyDescent="0.3">
      <c r="B103" t="s">
        <v>2887</v>
      </c>
      <c r="C103" s="52">
        <f>SUMIF(BTS_매출관리!C:C,B103,BTS_매출관리!I:I)</f>
        <v>0</v>
      </c>
      <c r="D103">
        <f t="shared" si="1"/>
        <v>25</v>
      </c>
    </row>
    <row r="104" spans="2:4" x14ac:dyDescent="0.3">
      <c r="B104" t="s">
        <v>2733</v>
      </c>
      <c r="C104" s="52">
        <f>SUMIF(BTS_매출관리!C:C,B104,BTS_매출관리!I:I)</f>
        <v>0</v>
      </c>
      <c r="D104">
        <f t="shared" si="1"/>
        <v>25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25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25</v>
      </c>
    </row>
    <row r="107" spans="2:4" x14ac:dyDescent="0.3">
      <c r="B107" t="s">
        <v>2760</v>
      </c>
      <c r="C107" s="52">
        <f>SUMIF(BTS_매출관리!C:C,B107,BTS_매출관리!I:I)</f>
        <v>0</v>
      </c>
      <c r="D107">
        <f t="shared" si="1"/>
        <v>25</v>
      </c>
    </row>
    <row r="108" spans="2:4" x14ac:dyDescent="0.3">
      <c r="B108" t="s">
        <v>2926</v>
      </c>
      <c r="C108" s="52">
        <f>SUMIF(BTS_매출관리!C:C,B108,BTS_매출관리!I:I)</f>
        <v>0</v>
      </c>
      <c r="D108">
        <f t="shared" si="1"/>
        <v>25</v>
      </c>
    </row>
    <row r="109" spans="2:4" x14ac:dyDescent="0.3">
      <c r="B109" t="s">
        <v>3020</v>
      </c>
      <c r="C109" s="52">
        <f>SUMIF(BTS_매출관리!C:C,B109,BTS_매출관리!I:I)</f>
        <v>0</v>
      </c>
      <c r="D109">
        <f t="shared" si="1"/>
        <v>25</v>
      </c>
    </row>
    <row r="110" spans="2:4" x14ac:dyDescent="0.3">
      <c r="B110" t="s">
        <v>2933</v>
      </c>
      <c r="C110" s="52">
        <f>SUMIF(BTS_매출관리!C:C,B110,BTS_매출관리!I:I)</f>
        <v>0</v>
      </c>
      <c r="D110">
        <f t="shared" si="1"/>
        <v>25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25</v>
      </c>
    </row>
    <row r="112" spans="2:4" x14ac:dyDescent="0.3">
      <c r="B112" t="s">
        <v>2141</v>
      </c>
      <c r="C112" s="52">
        <f>SUMIF(BTS_매출관리!C:C,B112,BTS_매출관리!I:I)</f>
        <v>600000</v>
      </c>
      <c r="D112">
        <f t="shared" si="1"/>
        <v>16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25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25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25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25</v>
      </c>
    </row>
    <row r="117" spans="2:4" x14ac:dyDescent="0.3">
      <c r="B117" t="s">
        <v>3178</v>
      </c>
      <c r="C117" s="52">
        <f>SUMIF(BTS_매출관리!C:C,B117,BTS_매출관리!I:I)</f>
        <v>0</v>
      </c>
      <c r="D117">
        <f t="shared" si="1"/>
        <v>25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25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25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25</v>
      </c>
    </row>
    <row r="121" spans="2:4" x14ac:dyDescent="0.3">
      <c r="B121" t="s">
        <v>2583</v>
      </c>
      <c r="C121" s="300">
        <f>SUMIF(BTS_매출관리!C:C,B121,BTS_매출관리!I:I)</f>
        <v>0</v>
      </c>
      <c r="D121">
        <f t="shared" si="1"/>
        <v>25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25</v>
      </c>
    </row>
    <row r="123" spans="2:4" x14ac:dyDescent="0.3">
      <c r="B123" t="s">
        <v>3068</v>
      </c>
      <c r="C123" s="52">
        <f>SUMIF(BTS_매출관리!C:C,B123,BTS_매출관리!I:I)</f>
        <v>1200000</v>
      </c>
      <c r="D123">
        <f t="shared" si="1"/>
        <v>8</v>
      </c>
    </row>
    <row r="124" spans="2:4" x14ac:dyDescent="0.3">
      <c r="B124" t="s">
        <v>1342</v>
      </c>
      <c r="C124" s="52">
        <f>SUMIF(BTS_매출관리!C:C,B124,BTS_매출관리!I:I)</f>
        <v>950000</v>
      </c>
      <c r="D124">
        <f t="shared" si="1"/>
        <v>14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25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25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25</v>
      </c>
    </row>
    <row r="128" spans="2:4" x14ac:dyDescent="0.3">
      <c r="B128" t="s">
        <v>3451</v>
      </c>
      <c r="C128" s="52">
        <f>SUMIF(BTS_매출관리!C:C,B128,BTS_매출관리!I:I)</f>
        <v>0</v>
      </c>
      <c r="D128">
        <f t="shared" si="1"/>
        <v>25</v>
      </c>
    </row>
    <row r="129" spans="2:4" x14ac:dyDescent="0.3">
      <c r="B129" t="s">
        <v>2864</v>
      </c>
      <c r="C129" s="52">
        <f>SUMIF(BTS_매출관리!C:C,B129,BTS_매출관리!I:I)</f>
        <v>0</v>
      </c>
      <c r="D129">
        <f t="shared" si="1"/>
        <v>25</v>
      </c>
    </row>
    <row r="130" spans="2:4" x14ac:dyDescent="0.3">
      <c r="B130" t="s">
        <v>3012</v>
      </c>
      <c r="C130" s="52">
        <f>SUMIF(BTS_매출관리!C:C,B130,BTS_매출관리!I:I)</f>
        <v>0</v>
      </c>
      <c r="D130">
        <f t="shared" ref="D130:D193" si="2">RANK(C130,C:C,0)</f>
        <v>25</v>
      </c>
    </row>
    <row r="131" spans="2:4" x14ac:dyDescent="0.3">
      <c r="B131" t="s">
        <v>3560</v>
      </c>
      <c r="C131" s="52">
        <f>SUMIF(BTS_매출관리!C:C,B131,BTS_매출관리!I:I)</f>
        <v>0</v>
      </c>
      <c r="D131">
        <f t="shared" si="2"/>
        <v>25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25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25</v>
      </c>
    </row>
    <row r="134" spans="2:4" x14ac:dyDescent="0.3">
      <c r="B134" t="s">
        <v>2800</v>
      </c>
      <c r="C134" s="52">
        <f>SUMIF(BTS_매출관리!C:C,B134,BTS_매출관리!I:I)</f>
        <v>0</v>
      </c>
      <c r="D134">
        <f t="shared" si="2"/>
        <v>25</v>
      </c>
    </row>
    <row r="135" spans="2:4" x14ac:dyDescent="0.3">
      <c r="B135" t="s">
        <v>3200</v>
      </c>
      <c r="C135" s="52">
        <f>SUMIF(BTS_매출관리!C:C,B135,BTS_매출관리!I:I)</f>
        <v>0</v>
      </c>
      <c r="D135">
        <f t="shared" si="2"/>
        <v>25</v>
      </c>
    </row>
    <row r="136" spans="2:4" x14ac:dyDescent="0.3">
      <c r="B136" t="s">
        <v>2372</v>
      </c>
      <c r="C136" s="52">
        <f>SUMIF(BTS_매출관리!C:C,B136,BTS_매출관리!I:I)</f>
        <v>0</v>
      </c>
      <c r="D136">
        <f t="shared" si="2"/>
        <v>25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25</v>
      </c>
    </row>
    <row r="138" spans="2:4" x14ac:dyDescent="0.3">
      <c r="B138" t="s">
        <v>2482</v>
      </c>
      <c r="C138" s="52">
        <f>SUMIF(BTS_매출관리!C:C,B138,BTS_매출관리!I:I)</f>
        <v>0</v>
      </c>
      <c r="D138">
        <f t="shared" si="2"/>
        <v>25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25</v>
      </c>
    </row>
    <row r="140" spans="2:4" x14ac:dyDescent="0.3">
      <c r="B140" t="s">
        <v>2459</v>
      </c>
      <c r="C140" s="52">
        <f>SUMIF(BTS_매출관리!C:C,B140,BTS_매출관리!I:I)</f>
        <v>0</v>
      </c>
      <c r="D140">
        <f t="shared" si="2"/>
        <v>25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25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25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25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25</v>
      </c>
    </row>
    <row r="145" spans="2:4" x14ac:dyDescent="0.3">
      <c r="B145" t="s">
        <v>3447</v>
      </c>
      <c r="C145" s="52">
        <f>SUMIF(BTS_매출관리!C:C,B145,BTS_매출관리!I:I)</f>
        <v>0</v>
      </c>
      <c r="D145">
        <f t="shared" si="2"/>
        <v>25</v>
      </c>
    </row>
    <row r="146" spans="2:4" x14ac:dyDescent="0.3">
      <c r="B146" t="s">
        <v>2047</v>
      </c>
      <c r="C146" s="52">
        <f>SUMIF(BTS_매출관리!C:C,B146,BTS_매출관리!I:I)</f>
        <v>600000</v>
      </c>
      <c r="D146">
        <f t="shared" si="2"/>
        <v>16</v>
      </c>
    </row>
    <row r="147" spans="2:4" x14ac:dyDescent="0.3">
      <c r="B147" t="s">
        <v>3440</v>
      </c>
      <c r="C147" s="52">
        <f>SUMIF(BTS_매출관리!C:C,B147,BTS_매출관리!I:I)</f>
        <v>0</v>
      </c>
      <c r="D147">
        <f t="shared" si="2"/>
        <v>25</v>
      </c>
    </row>
    <row r="148" spans="2:4" x14ac:dyDescent="0.3">
      <c r="B148" t="s">
        <v>3491</v>
      </c>
      <c r="C148" s="52">
        <f>SUMIF(BTS_매출관리!C:C,B148,BTS_매출관리!I:I)</f>
        <v>0</v>
      </c>
      <c r="D148">
        <f t="shared" si="2"/>
        <v>25</v>
      </c>
    </row>
    <row r="149" spans="2:4" x14ac:dyDescent="0.3">
      <c r="B149" t="s">
        <v>2955</v>
      </c>
      <c r="C149" s="52">
        <f>SUMIF(BTS_매출관리!C:C,B149,BTS_매출관리!I:I)</f>
        <v>0</v>
      </c>
      <c r="D149">
        <f t="shared" si="2"/>
        <v>25</v>
      </c>
    </row>
    <row r="150" spans="2:4" x14ac:dyDescent="0.3">
      <c r="B150" t="s">
        <v>3710</v>
      </c>
      <c r="C150" s="52">
        <f>SUMIF(BTS_매출관리!C:C,B150,BTS_매출관리!I:I)</f>
        <v>0</v>
      </c>
      <c r="D150">
        <f t="shared" si="2"/>
        <v>25</v>
      </c>
    </row>
    <row r="151" spans="2:4" x14ac:dyDescent="0.3">
      <c r="B151" t="s">
        <v>2624</v>
      </c>
      <c r="C151" s="52">
        <f>SUMIF(BTS_매출관리!C:C,B151,BTS_매출관리!I:I)</f>
        <v>0</v>
      </c>
      <c r="D151">
        <f t="shared" si="2"/>
        <v>25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25</v>
      </c>
    </row>
    <row r="153" spans="2:4" x14ac:dyDescent="0.3">
      <c r="B153" t="s">
        <v>3339</v>
      </c>
      <c r="C153" s="52">
        <f>SUMIF(BTS_매출관리!C:C,B153,BTS_매출관리!I:I)</f>
        <v>0</v>
      </c>
      <c r="D153">
        <f t="shared" si="2"/>
        <v>25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25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25</v>
      </c>
    </row>
    <row r="156" spans="2:4" x14ac:dyDescent="0.3">
      <c r="B156" t="s">
        <v>3253</v>
      </c>
      <c r="C156" s="52">
        <f>SUMIF(BTS_매출관리!C:C,B156,BTS_매출관리!I:I)</f>
        <v>0</v>
      </c>
      <c r="D156">
        <f t="shared" si="2"/>
        <v>25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25</v>
      </c>
    </row>
    <row r="158" spans="2:4" x14ac:dyDescent="0.3">
      <c r="B158" t="s">
        <v>2723</v>
      </c>
      <c r="C158" s="52">
        <f>SUMIF(BTS_매출관리!C:C,B158,BTS_매출관리!I:I)</f>
        <v>0</v>
      </c>
      <c r="D158">
        <f t="shared" si="2"/>
        <v>25</v>
      </c>
    </row>
    <row r="159" spans="2:4" x14ac:dyDescent="0.3">
      <c r="B159" t="s">
        <v>3174</v>
      </c>
      <c r="C159" s="52">
        <f>SUMIF(BTS_매출관리!C:C,B159,BTS_매출관리!I:I)</f>
        <v>0</v>
      </c>
      <c r="D159">
        <f t="shared" si="2"/>
        <v>25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25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25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25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25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25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25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25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25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25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25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25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25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25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25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25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25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25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25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25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25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25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25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25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25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25</v>
      </c>
    </row>
    <row r="185" spans="2:4" x14ac:dyDescent="0.3">
      <c r="B185" t="s">
        <v>2362</v>
      </c>
      <c r="C185" s="52">
        <f>SUMIF(BTS_매출관리!C:C,B185,BTS_매출관리!I:I)</f>
        <v>0</v>
      </c>
      <c r="D185">
        <f t="shared" si="2"/>
        <v>25</v>
      </c>
    </row>
    <row r="186" spans="2:4" x14ac:dyDescent="0.3">
      <c r="B186" t="s">
        <v>2668</v>
      </c>
      <c r="C186" s="52">
        <f>SUMIF(BTS_매출관리!C:C,B186,BTS_매출관리!I:I)</f>
        <v>0</v>
      </c>
      <c r="D186">
        <f t="shared" si="2"/>
        <v>25</v>
      </c>
    </row>
    <row r="187" spans="2:4" x14ac:dyDescent="0.3">
      <c r="B187" t="s">
        <v>2921</v>
      </c>
      <c r="C187" s="52">
        <f>SUMIF(BTS_매출관리!C:C,B187,BTS_매출관리!I:I)</f>
        <v>0</v>
      </c>
      <c r="D187">
        <f t="shared" si="2"/>
        <v>25</v>
      </c>
    </row>
    <row r="188" spans="2:4" x14ac:dyDescent="0.3">
      <c r="C188" s="52">
        <f>SUMIF(BTS_매출관리!C:C,B188,BTS_매출관리!I:I)</f>
        <v>0</v>
      </c>
      <c r="D188">
        <f t="shared" si="2"/>
        <v>25</v>
      </c>
    </row>
    <row r="189" spans="2:4" x14ac:dyDescent="0.3">
      <c r="C189" s="52">
        <f>SUMIF(BTS_매출관리!C:C,B189,BTS_매출관리!I:I)</f>
        <v>0</v>
      </c>
      <c r="D189">
        <f t="shared" si="2"/>
        <v>25</v>
      </c>
    </row>
    <row r="190" spans="2:4" x14ac:dyDescent="0.3">
      <c r="C190" s="52">
        <f>SUMIF(BTS_매출관리!C:C,B190,BTS_매출관리!I:I)</f>
        <v>0</v>
      </c>
      <c r="D190">
        <f t="shared" si="2"/>
        <v>25</v>
      </c>
    </row>
    <row r="191" spans="2:4" x14ac:dyDescent="0.3">
      <c r="C191" s="52">
        <f>SUMIF(BTS_매출관리!C:C,B191,BTS_매출관리!I:I)</f>
        <v>0</v>
      </c>
      <c r="D191">
        <f t="shared" si="2"/>
        <v>25</v>
      </c>
    </row>
    <row r="192" spans="2:4" x14ac:dyDescent="0.3">
      <c r="C192" s="52">
        <f>SUMIF(BTS_매출관리!C:C,B192,BTS_매출관리!I:I)</f>
        <v>0</v>
      </c>
      <c r="D192">
        <f t="shared" si="2"/>
        <v>25</v>
      </c>
    </row>
    <row r="193" spans="3:4" x14ac:dyDescent="0.3">
      <c r="C193" s="52">
        <f>SUMIF(BTS_매출관리!C:C,B193,BTS_매출관리!I:I)</f>
        <v>0</v>
      </c>
      <c r="D193">
        <f t="shared" si="2"/>
        <v>25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25</v>
      </c>
    </row>
    <row r="195" spans="3:4" x14ac:dyDescent="0.3">
      <c r="C195" s="52">
        <f>SUMIF(BTS_매출관리!C:C,B195,BTS_매출관리!I:I)</f>
        <v>0</v>
      </c>
      <c r="D195">
        <f t="shared" si="3"/>
        <v>25</v>
      </c>
    </row>
    <row r="196" spans="3:4" x14ac:dyDescent="0.3">
      <c r="C196" s="52">
        <f>SUMIF(BTS_매출관리!C:C,B196,BTS_매출관리!I:I)</f>
        <v>0</v>
      </c>
      <c r="D196">
        <f t="shared" si="3"/>
        <v>25</v>
      </c>
    </row>
    <row r="197" spans="3:4" x14ac:dyDescent="0.3">
      <c r="C197" s="52">
        <f>SUMIF(BTS_매출관리!C:C,B197,BTS_매출관리!I:I)</f>
        <v>0</v>
      </c>
      <c r="D197">
        <f t="shared" si="3"/>
        <v>25</v>
      </c>
    </row>
    <row r="198" spans="3:4" x14ac:dyDescent="0.3">
      <c r="C198" s="52">
        <f>SUMIF(BTS_매출관리!C:C,B198,BTS_매출관리!I:I)</f>
        <v>0</v>
      </c>
      <c r="D198">
        <f t="shared" si="3"/>
        <v>25</v>
      </c>
    </row>
    <row r="199" spans="3:4" x14ac:dyDescent="0.3">
      <c r="C199" s="52">
        <f>SUMIF(BTS_매출관리!C:C,B199,BTS_매출관리!I:I)</f>
        <v>0</v>
      </c>
      <c r="D199">
        <f t="shared" si="3"/>
        <v>25</v>
      </c>
    </row>
    <row r="200" spans="3:4" x14ac:dyDescent="0.3">
      <c r="C200" s="52">
        <f>SUMIF(BTS_매출관리!C:C,B200,BTS_매출관리!I:I)</f>
        <v>0</v>
      </c>
      <c r="D200">
        <f t="shared" si="3"/>
        <v>25</v>
      </c>
    </row>
    <row r="201" spans="3:4" x14ac:dyDescent="0.3">
      <c r="C201" s="52">
        <f>SUMIF(BTS_매출관리!C:C,B201,BTS_매출관리!I:I)</f>
        <v>0</v>
      </c>
      <c r="D201">
        <f t="shared" si="3"/>
        <v>25</v>
      </c>
    </row>
    <row r="202" spans="3:4" x14ac:dyDescent="0.3">
      <c r="C202" s="52">
        <f>SUMIF(BTS_매출관리!C:C,B202,BTS_매출관리!I:I)</f>
        <v>0</v>
      </c>
      <c r="D202">
        <f t="shared" si="3"/>
        <v>25</v>
      </c>
    </row>
    <row r="203" spans="3:4" x14ac:dyDescent="0.3">
      <c r="C203" s="52">
        <f>SUMIF(BTS_매출관리!C:C,B203,BTS_매출관리!I:I)</f>
        <v>0</v>
      </c>
      <c r="D203">
        <f t="shared" si="3"/>
        <v>25</v>
      </c>
    </row>
    <row r="204" spans="3:4" x14ac:dyDescent="0.3">
      <c r="C204" s="52">
        <f>SUMIF(BTS_매출관리!C:C,B204,BTS_매출관리!I:I)</f>
        <v>0</v>
      </c>
      <c r="D204">
        <f t="shared" si="3"/>
        <v>25</v>
      </c>
    </row>
    <row r="205" spans="3:4" x14ac:dyDescent="0.3">
      <c r="C205" s="52">
        <f>SUMIF(BTS_매출관리!C:C,B205,BTS_매출관리!I:I)</f>
        <v>0</v>
      </c>
      <c r="D205">
        <f t="shared" si="3"/>
        <v>25</v>
      </c>
    </row>
    <row r="206" spans="3:4" x14ac:dyDescent="0.3">
      <c r="C206" s="52">
        <f>SUMIF(BTS_매출관리!C:C,B206,BTS_매출관리!I:I)</f>
        <v>0</v>
      </c>
      <c r="D206">
        <f t="shared" si="3"/>
        <v>25</v>
      </c>
    </row>
    <row r="207" spans="3:4" x14ac:dyDescent="0.3">
      <c r="C207" s="52">
        <f>SUMIF(BTS_매출관리!C:C,B207,BTS_매출관리!I:I)</f>
        <v>0</v>
      </c>
      <c r="D207">
        <f t="shared" si="3"/>
        <v>25</v>
      </c>
    </row>
    <row r="208" spans="3:4" x14ac:dyDescent="0.3">
      <c r="C208" s="52">
        <f>SUMIF(BTS_매출관리!C:C,B208,BTS_매출관리!I:I)</f>
        <v>0</v>
      </c>
      <c r="D208">
        <f t="shared" si="3"/>
        <v>25</v>
      </c>
    </row>
    <row r="209" spans="3:4" x14ac:dyDescent="0.3">
      <c r="C209" s="52">
        <f>SUMIF(BTS_매출관리!C:C,B209,BTS_매출관리!I:I)</f>
        <v>0</v>
      </c>
      <c r="D209">
        <f t="shared" si="3"/>
        <v>25</v>
      </c>
    </row>
    <row r="210" spans="3:4" x14ac:dyDescent="0.3">
      <c r="C210" s="52">
        <f>SUMIF(BTS_매출관리!C:C,B210,BTS_매출관리!I:I)</f>
        <v>0</v>
      </c>
      <c r="D210">
        <f t="shared" si="3"/>
        <v>25</v>
      </c>
    </row>
    <row r="211" spans="3:4" x14ac:dyDescent="0.3">
      <c r="C211" s="52">
        <f>SUMIF(BTS_매출관리!C:C,B211,BTS_매출관리!I:I)</f>
        <v>0</v>
      </c>
      <c r="D211">
        <f t="shared" si="3"/>
        <v>25</v>
      </c>
    </row>
    <row r="212" spans="3:4" x14ac:dyDescent="0.3">
      <c r="C212" s="52">
        <f>SUMIF(BTS_매출관리!C:C,B212,BTS_매출관리!I:I)</f>
        <v>0</v>
      </c>
      <c r="D212">
        <f t="shared" si="3"/>
        <v>25</v>
      </c>
    </row>
    <row r="213" spans="3:4" x14ac:dyDescent="0.3">
      <c r="C213" s="52">
        <f>SUMIF(BTS_매출관리!C:C,B213,BTS_매출관리!I:I)</f>
        <v>0</v>
      </c>
      <c r="D213">
        <f t="shared" si="3"/>
        <v>25</v>
      </c>
    </row>
    <row r="214" spans="3:4" x14ac:dyDescent="0.3">
      <c r="C214" s="52">
        <f>SUMIF(BTS_매출관리!C:C,B214,BTS_매출관리!I:I)</f>
        <v>0</v>
      </c>
      <c r="D214">
        <f t="shared" si="3"/>
        <v>25</v>
      </c>
    </row>
    <row r="215" spans="3:4" x14ac:dyDescent="0.3">
      <c r="C215" s="52">
        <f>SUMIF(BTS_매출관리!C:C,B215,BTS_매출관리!I:I)</f>
        <v>0</v>
      </c>
      <c r="D215">
        <f t="shared" si="3"/>
        <v>25</v>
      </c>
    </row>
    <row r="216" spans="3:4" x14ac:dyDescent="0.3">
      <c r="C216" s="52">
        <f>SUMIF(BTS_매출관리!C:C,B216,BTS_매출관리!I:I)</f>
        <v>0</v>
      </c>
      <c r="D216">
        <f t="shared" si="3"/>
        <v>25</v>
      </c>
    </row>
    <row r="217" spans="3:4" x14ac:dyDescent="0.3">
      <c r="C217" s="52">
        <f>SUMIF(BTS_매출관리!C:C,B217,BTS_매출관리!I:I)</f>
        <v>0</v>
      </c>
      <c r="D217">
        <f t="shared" si="3"/>
        <v>25</v>
      </c>
    </row>
    <row r="218" spans="3:4" x14ac:dyDescent="0.3">
      <c r="C218" s="52">
        <f>SUMIF(BTS_매출관리!C:C,B218,BTS_매출관리!I:I)</f>
        <v>0</v>
      </c>
      <c r="D218">
        <f t="shared" si="3"/>
        <v>25</v>
      </c>
    </row>
    <row r="219" spans="3:4" x14ac:dyDescent="0.3">
      <c r="C219" s="52">
        <f>SUMIF(BTS_매출관리!C:C,B219,BTS_매출관리!I:I)</f>
        <v>0</v>
      </c>
      <c r="D219">
        <f t="shared" si="3"/>
        <v>25</v>
      </c>
    </row>
    <row r="220" spans="3:4" x14ac:dyDescent="0.3">
      <c r="C220" s="52">
        <f>SUMIF(BTS_매출관리!C:C,B220,BTS_매출관리!I:I)</f>
        <v>0</v>
      </c>
      <c r="D220">
        <f t="shared" si="3"/>
        <v>25</v>
      </c>
    </row>
    <row r="221" spans="3:4" x14ac:dyDescent="0.3">
      <c r="C221" s="52">
        <f>SUMIF(BTS_매출관리!C:C,B221,BTS_매출관리!I:I)</f>
        <v>0</v>
      </c>
      <c r="D221">
        <f t="shared" si="3"/>
        <v>25</v>
      </c>
    </row>
    <row r="222" spans="3:4" x14ac:dyDescent="0.3">
      <c r="C222" s="52">
        <f>SUMIF(BTS_매출관리!C:C,B222,BTS_매출관리!I:I)</f>
        <v>0</v>
      </c>
      <c r="D222">
        <f t="shared" si="3"/>
        <v>25</v>
      </c>
    </row>
    <row r="223" spans="3:4" x14ac:dyDescent="0.3">
      <c r="C223" s="52">
        <f>SUMIF(BTS_매출관리!C:C,B223,BTS_매출관리!I:I)</f>
        <v>0</v>
      </c>
      <c r="D223">
        <f t="shared" si="3"/>
        <v>25</v>
      </c>
    </row>
    <row r="224" spans="3:4" x14ac:dyDescent="0.3">
      <c r="C224" s="52">
        <f>SUMIF(BTS_매출관리!C:C,B224,BTS_매출관리!I:I)</f>
        <v>0</v>
      </c>
      <c r="D224">
        <f t="shared" si="3"/>
        <v>25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2511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2512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2544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2545</v>
      </c>
      <c r="K8" s="77" t="s">
        <v>1619</v>
      </c>
      <c r="L8" s="77" t="s">
        <v>2545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1195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2216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1165</v>
      </c>
      <c r="B3" s="37" t="s">
        <v>59</v>
      </c>
      <c r="C3" s="497" t="s">
        <v>1535</v>
      </c>
      <c r="D3" s="498"/>
      <c r="E3" s="498"/>
      <c r="F3" s="498"/>
      <c r="G3" s="498"/>
      <c r="H3" s="498"/>
      <c r="I3" s="498"/>
      <c r="J3" s="499"/>
      <c r="K3" s="343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1093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1092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1131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1165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0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1430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2351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2353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2355</v>
      </c>
    </row>
    <row r="340" spans="1:4" x14ac:dyDescent="0.3">
      <c r="A340">
        <v>364</v>
      </c>
      <c r="B340" s="13">
        <v>45811</v>
      </c>
      <c r="C340" t="s">
        <v>2356</v>
      </c>
      <c r="D340" t="s">
        <v>2359</v>
      </c>
    </row>
    <row r="341" spans="1:4" x14ac:dyDescent="0.3">
      <c r="A341">
        <v>365</v>
      </c>
      <c r="B341" s="13">
        <v>45811</v>
      </c>
      <c r="C341" t="s">
        <v>2356</v>
      </c>
      <c r="D341" t="s">
        <v>2360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2369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2370</v>
      </c>
    </row>
    <row r="344" spans="1:4" x14ac:dyDescent="0.3">
      <c r="A344">
        <v>368</v>
      </c>
      <c r="B344" s="13">
        <v>45812</v>
      </c>
      <c r="C344" t="s">
        <v>2371</v>
      </c>
      <c r="D344" t="s">
        <v>2376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2379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2384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2385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2386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2389</v>
      </c>
    </row>
    <row r="350" spans="1:4" x14ac:dyDescent="0.3">
      <c r="A350">
        <v>374</v>
      </c>
      <c r="B350" s="13">
        <v>45813</v>
      </c>
      <c r="C350" t="s">
        <v>2396</v>
      </c>
      <c r="D350" t="s">
        <v>2397</v>
      </c>
    </row>
    <row r="351" spans="1:4" x14ac:dyDescent="0.3">
      <c r="A351">
        <v>375</v>
      </c>
      <c r="B351" s="13">
        <v>45814</v>
      </c>
      <c r="C351" t="s">
        <v>1716</v>
      </c>
      <c r="D351" t="s">
        <v>2398</v>
      </c>
    </row>
    <row r="352" spans="1:4" x14ac:dyDescent="0.3">
      <c r="A352">
        <v>376</v>
      </c>
      <c r="B352" s="13">
        <v>45815</v>
      </c>
      <c r="C352" t="s">
        <v>1716</v>
      </c>
      <c r="D352" t="s">
        <v>2399</v>
      </c>
    </row>
    <row r="353" spans="1:4" x14ac:dyDescent="0.3">
      <c r="A353">
        <v>377</v>
      </c>
      <c r="B353" s="13">
        <v>45817</v>
      </c>
      <c r="C353" t="s">
        <v>2401</v>
      </c>
      <c r="D353" t="s">
        <v>2402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2403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2406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2407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2410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2411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2412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2413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2419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2427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2428</v>
      </c>
    </row>
    <row r="364" spans="1:4" x14ac:dyDescent="0.3">
      <c r="A364">
        <v>388</v>
      </c>
      <c r="B364" s="13">
        <v>45818</v>
      </c>
      <c r="C364" t="s">
        <v>2356</v>
      </c>
      <c r="D364" t="s">
        <v>2443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2444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2445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2447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2448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2450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2452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2453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2455</v>
      </c>
    </row>
    <row r="373" spans="1:4" x14ac:dyDescent="0.3">
      <c r="A373">
        <v>397</v>
      </c>
      <c r="B373" s="13">
        <v>45819</v>
      </c>
      <c r="C373" t="s">
        <v>2362</v>
      </c>
      <c r="D373" t="s">
        <v>2466</v>
      </c>
    </row>
    <row r="374" spans="1:4" x14ac:dyDescent="0.3">
      <c r="A374">
        <v>398</v>
      </c>
      <c r="B374" s="13">
        <v>45819</v>
      </c>
      <c r="C374" t="s">
        <v>2467</v>
      </c>
      <c r="D374" t="s">
        <v>2468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2470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2471</v>
      </c>
    </row>
    <row r="377" spans="1:4" x14ac:dyDescent="0.3">
      <c r="A377">
        <v>401</v>
      </c>
      <c r="B377" s="13">
        <v>45819</v>
      </c>
      <c r="C377" t="s">
        <v>2458</v>
      </c>
      <c r="D377" t="s">
        <v>2472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2473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2474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2475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2476</v>
      </c>
    </row>
    <row r="382" spans="1:4" x14ac:dyDescent="0.3">
      <c r="A382">
        <v>406</v>
      </c>
      <c r="B382" s="13">
        <v>45821</v>
      </c>
      <c r="C382" t="s">
        <v>2477</v>
      </c>
      <c r="D382" t="s">
        <v>2483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2484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2485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2486</v>
      </c>
    </row>
    <row r="386" spans="1:4" x14ac:dyDescent="0.3">
      <c r="A386">
        <v>410</v>
      </c>
      <c r="B386" s="13">
        <v>45821</v>
      </c>
      <c r="C386" t="s">
        <v>2487</v>
      </c>
      <c r="D386" t="s">
        <v>2488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2492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2497</v>
      </c>
    </row>
    <row r="389" spans="1:4" x14ac:dyDescent="0.3">
      <c r="A389">
        <v>413</v>
      </c>
      <c r="B389" s="13">
        <v>45822</v>
      </c>
      <c r="C389" t="s">
        <v>1393</v>
      </c>
      <c r="D389" t="s">
        <v>2498</v>
      </c>
    </row>
    <row r="390" spans="1:4" x14ac:dyDescent="0.3">
      <c r="A390">
        <v>414</v>
      </c>
      <c r="B390" s="13">
        <v>45822</v>
      </c>
      <c r="C390" t="s">
        <v>1535</v>
      </c>
      <c r="D390" t="s">
        <v>2499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2500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2505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2506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2507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2547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2550</v>
      </c>
    </row>
    <row r="397" spans="1:4" x14ac:dyDescent="0.3">
      <c r="A397">
        <v>421</v>
      </c>
      <c r="B397" s="13">
        <v>45825</v>
      </c>
      <c r="C397" t="s">
        <v>2549</v>
      </c>
      <c r="D397" t="s">
        <v>2551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2555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2558</v>
      </c>
    </row>
    <row r="400" spans="1:4" x14ac:dyDescent="0.3">
      <c r="A400">
        <v>424</v>
      </c>
      <c r="B400" s="13">
        <v>45826</v>
      </c>
      <c r="C400" t="s">
        <v>2467</v>
      </c>
      <c r="D400" t="s">
        <v>2559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2560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2561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2562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2563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2565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2566</v>
      </c>
    </row>
    <row r="407" spans="1:4" x14ac:dyDescent="0.3">
      <c r="A407">
        <v>431</v>
      </c>
      <c r="B407" s="13">
        <v>45827</v>
      </c>
      <c r="C407" t="s">
        <v>2549</v>
      </c>
      <c r="D407" t="s">
        <v>2571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2574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2575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2576</v>
      </c>
    </row>
    <row r="411" spans="1:4" x14ac:dyDescent="0.3">
      <c r="A411">
        <v>435</v>
      </c>
      <c r="B411" s="13">
        <v>45827</v>
      </c>
      <c r="C411" t="s">
        <v>2401</v>
      </c>
      <c r="D411" t="s">
        <v>2577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2579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2581</v>
      </c>
    </row>
    <row r="414" spans="1:4" x14ac:dyDescent="0.3">
      <c r="A414">
        <v>438</v>
      </c>
      <c r="B414" s="13">
        <v>45828</v>
      </c>
      <c r="C414" t="s">
        <v>2588</v>
      </c>
      <c r="D414" t="s">
        <v>2589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2590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2591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2592</v>
      </c>
    </row>
    <row r="418" spans="1:4" x14ac:dyDescent="0.3">
      <c r="A418">
        <v>442</v>
      </c>
      <c r="B418" s="13">
        <v>45828</v>
      </c>
      <c r="C418" t="s">
        <v>2593</v>
      </c>
      <c r="D418" t="s">
        <v>2594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2595</v>
      </c>
    </row>
    <row r="420" spans="1:4" x14ac:dyDescent="0.3">
      <c r="A420">
        <v>444</v>
      </c>
      <c r="B420" s="13">
        <v>45828</v>
      </c>
      <c r="C420" t="s">
        <v>2601</v>
      </c>
      <c r="D420" t="s">
        <v>2602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2604</v>
      </c>
    </row>
    <row r="422" spans="1:4" x14ac:dyDescent="0.3">
      <c r="A422">
        <v>446</v>
      </c>
      <c r="B422" s="13">
        <v>45829</v>
      </c>
      <c r="C422" t="s">
        <v>2493</v>
      </c>
      <c r="D422" t="s">
        <v>2605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2608</v>
      </c>
    </row>
    <row r="424" spans="1:4" x14ac:dyDescent="0.3">
      <c r="A424">
        <v>448</v>
      </c>
      <c r="B424" s="13">
        <v>45831</v>
      </c>
      <c r="C424" t="s">
        <v>2609</v>
      </c>
      <c r="D424" t="s">
        <v>2610</v>
      </c>
    </row>
    <row r="425" spans="1:4" x14ac:dyDescent="0.3">
      <c r="A425">
        <v>449</v>
      </c>
      <c r="B425" s="13">
        <v>45831</v>
      </c>
      <c r="C425" t="s">
        <v>2614</v>
      </c>
      <c r="D425" t="s">
        <v>2615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2621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2622</v>
      </c>
    </row>
    <row r="428" spans="1:4" x14ac:dyDescent="0.3">
      <c r="A428">
        <v>452</v>
      </c>
      <c r="B428" s="13">
        <v>45832</v>
      </c>
      <c r="C428" t="s">
        <v>2467</v>
      </c>
      <c r="D428" t="s">
        <v>2629</v>
      </c>
    </row>
    <row r="429" spans="1:4" x14ac:dyDescent="0.3">
      <c r="A429">
        <v>453</v>
      </c>
      <c r="B429" s="13">
        <v>45832</v>
      </c>
      <c r="C429" t="s">
        <v>2623</v>
      </c>
      <c r="D429" t="s">
        <v>2630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2631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2632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2639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2640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2641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2643</v>
      </c>
    </row>
    <row r="436" spans="1:4" x14ac:dyDescent="0.3">
      <c r="A436">
        <v>460</v>
      </c>
      <c r="B436" s="13">
        <v>45833</v>
      </c>
      <c r="C436" t="s">
        <v>2634</v>
      </c>
      <c r="D436" t="s">
        <v>2644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2646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2647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2652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2653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2656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2657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2659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2669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2672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2683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2684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2686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2687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2689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2690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2694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2702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2705</v>
      </c>
    </row>
    <row r="455" spans="1:4" x14ac:dyDescent="0.3">
      <c r="A455">
        <v>479</v>
      </c>
      <c r="B455" s="13">
        <v>45838</v>
      </c>
      <c r="C455" t="s">
        <v>2695</v>
      </c>
      <c r="D455" t="s">
        <v>2706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2707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2708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2709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2712</v>
      </c>
    </row>
    <row r="460" spans="1:4" x14ac:dyDescent="0.3">
      <c r="A460">
        <v>484</v>
      </c>
      <c r="B460" s="13">
        <v>45839</v>
      </c>
      <c r="C460" t="s">
        <v>2716</v>
      </c>
      <c r="D460" t="s">
        <v>2717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2718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2720</v>
      </c>
    </row>
    <row r="463" spans="1:4" x14ac:dyDescent="0.3">
      <c r="A463">
        <v>487</v>
      </c>
      <c r="B463" s="13">
        <v>45839</v>
      </c>
      <c r="C463" t="s">
        <v>2723</v>
      </c>
      <c r="D463" t="s">
        <v>2726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2727</v>
      </c>
    </row>
    <row r="465" spans="1:4" x14ac:dyDescent="0.3">
      <c r="A465">
        <v>489</v>
      </c>
      <c r="B465" s="13">
        <v>45840</v>
      </c>
      <c r="C465" t="s">
        <v>2731</v>
      </c>
      <c r="D465" t="s">
        <v>2732</v>
      </c>
    </row>
    <row r="466" spans="1:4" x14ac:dyDescent="0.3">
      <c r="A466">
        <v>490</v>
      </c>
      <c r="B466" s="13">
        <v>45840</v>
      </c>
      <c r="C466" t="s">
        <v>2733</v>
      </c>
      <c r="D466" t="s">
        <v>2737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2744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2745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2746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2747</v>
      </c>
    </row>
    <row r="471" spans="1:4" x14ac:dyDescent="0.3">
      <c r="A471">
        <v>495</v>
      </c>
      <c r="B471" s="13">
        <v>45841</v>
      </c>
      <c r="C471" t="s">
        <v>2753</v>
      </c>
      <c r="D471" t="s">
        <v>2756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2757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2758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2759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2764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2765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2767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2768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2770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2771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2772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2773</v>
      </c>
    </row>
    <row r="483" spans="1:4" x14ac:dyDescent="0.3">
      <c r="A483">
        <v>507</v>
      </c>
      <c r="B483" s="13">
        <v>45845</v>
      </c>
      <c r="C483" t="s">
        <v>2780</v>
      </c>
      <c r="D483" t="s">
        <v>2784</v>
      </c>
    </row>
    <row r="484" spans="1:4" x14ac:dyDescent="0.3">
      <c r="A484">
        <v>508</v>
      </c>
      <c r="B484" s="13">
        <v>45845</v>
      </c>
      <c r="C484" t="s">
        <v>2588</v>
      </c>
      <c r="D484" t="s">
        <v>2785</v>
      </c>
    </row>
    <row r="485" spans="1:4" x14ac:dyDescent="0.3">
      <c r="A485">
        <v>509</v>
      </c>
      <c r="B485" s="13">
        <v>45845</v>
      </c>
      <c r="C485" t="s">
        <v>2774</v>
      </c>
      <c r="D485" t="s">
        <v>2786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2787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2788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2789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2791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2794</v>
      </c>
    </row>
    <row r="491" spans="1:4" x14ac:dyDescent="0.3">
      <c r="A491">
        <v>515</v>
      </c>
      <c r="B491" s="13">
        <v>45846</v>
      </c>
      <c r="C491" t="s">
        <v>2780</v>
      </c>
      <c r="D491" t="s">
        <v>2797</v>
      </c>
    </row>
    <row r="492" spans="1:4" x14ac:dyDescent="0.3">
      <c r="A492">
        <v>516</v>
      </c>
      <c r="B492" s="13">
        <v>45846</v>
      </c>
      <c r="C492" t="s">
        <v>1535</v>
      </c>
      <c r="D492" t="s">
        <v>2798</v>
      </c>
    </row>
    <row r="493" spans="1:4" x14ac:dyDescent="0.3">
      <c r="A493">
        <v>517</v>
      </c>
      <c r="B493" s="13">
        <v>45846</v>
      </c>
      <c r="C493" t="s">
        <v>1803</v>
      </c>
      <c r="D493" t="s">
        <v>2799</v>
      </c>
    </row>
    <row r="494" spans="1:4" x14ac:dyDescent="0.3">
      <c r="A494">
        <v>518</v>
      </c>
      <c r="B494" s="13">
        <v>45846</v>
      </c>
      <c r="C494" t="s">
        <v>2800</v>
      </c>
      <c r="D494" t="s">
        <v>2804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2806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2807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2808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2809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2810</v>
      </c>
    </row>
    <row r="500" spans="1:4" x14ac:dyDescent="0.3">
      <c r="A500">
        <v>524</v>
      </c>
      <c r="B500" s="13">
        <v>45847</v>
      </c>
      <c r="C500" t="s">
        <v>2401</v>
      </c>
      <c r="D500" t="s">
        <v>2812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2816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2817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2818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2819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2820</v>
      </c>
    </row>
    <row r="506" spans="1:4" x14ac:dyDescent="0.3">
      <c r="A506">
        <v>530</v>
      </c>
      <c r="B506" s="13">
        <v>45847</v>
      </c>
      <c r="C506" t="s">
        <v>2401</v>
      </c>
      <c r="D506" t="s">
        <v>2821</v>
      </c>
    </row>
    <row r="507" spans="1:4" x14ac:dyDescent="0.3">
      <c r="A507">
        <v>531</v>
      </c>
      <c r="B507" s="13">
        <v>45848</v>
      </c>
      <c r="C507" t="s">
        <v>2716</v>
      </c>
      <c r="D507" t="s">
        <v>2826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2828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2829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2830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2832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2842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2843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2844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2845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2846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2847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2848</v>
      </c>
    </row>
    <row r="519" spans="1:4" x14ac:dyDescent="0.3">
      <c r="A519">
        <v>543</v>
      </c>
      <c r="B519" s="13">
        <v>45849</v>
      </c>
      <c r="C519" t="s">
        <v>2849</v>
      </c>
      <c r="D519" t="s">
        <v>2850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2853</v>
      </c>
    </row>
    <row r="521" spans="1:4" x14ac:dyDescent="0.3">
      <c r="A521">
        <v>545</v>
      </c>
      <c r="B521" s="13">
        <v>45850</v>
      </c>
      <c r="C521" t="s">
        <v>2716</v>
      </c>
      <c r="D521" t="s">
        <v>2855</v>
      </c>
    </row>
    <row r="522" spans="1:4" x14ac:dyDescent="0.3">
      <c r="A522">
        <v>546</v>
      </c>
      <c r="B522" s="13">
        <v>45852</v>
      </c>
      <c r="C522" t="s">
        <v>2860</v>
      </c>
      <c r="D522" t="s">
        <v>2863</v>
      </c>
    </row>
    <row r="523" spans="1:4" x14ac:dyDescent="0.3">
      <c r="A523">
        <v>547</v>
      </c>
      <c r="B523" s="13">
        <v>45852</v>
      </c>
      <c r="C523" t="s">
        <v>2864</v>
      </c>
      <c r="D523" t="s">
        <v>2868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2869</v>
      </c>
    </row>
    <row r="525" spans="1:4" x14ac:dyDescent="0.3">
      <c r="A525">
        <v>549</v>
      </c>
      <c r="B525" s="13">
        <v>45852</v>
      </c>
      <c r="C525" t="s">
        <v>2401</v>
      </c>
      <c r="D525" t="s">
        <v>2870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2872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2873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2874</v>
      </c>
    </row>
    <row r="529" spans="1:4" x14ac:dyDescent="0.3">
      <c r="A529">
        <v>553</v>
      </c>
      <c r="B529" s="13">
        <v>45853</v>
      </c>
      <c r="C529" t="s">
        <v>2401</v>
      </c>
      <c r="D529" t="s">
        <v>2885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2886</v>
      </c>
    </row>
    <row r="531" spans="1:4" x14ac:dyDescent="0.3">
      <c r="A531">
        <v>555</v>
      </c>
      <c r="B531" s="13">
        <v>45853</v>
      </c>
      <c r="C531" t="s">
        <v>2887</v>
      </c>
      <c r="D531" t="s">
        <v>2890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2891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2892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2893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2894</v>
      </c>
    </row>
    <row r="536" spans="1:4" x14ac:dyDescent="0.3">
      <c r="A536">
        <v>560</v>
      </c>
      <c r="B536" s="13">
        <v>45853</v>
      </c>
      <c r="C536" t="s">
        <v>2881</v>
      </c>
      <c r="D536" t="s">
        <v>2896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2897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2903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2905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2906</v>
      </c>
    </row>
    <row r="541" spans="1:4" x14ac:dyDescent="0.3">
      <c r="A541">
        <v>565</v>
      </c>
      <c r="B541" s="13">
        <v>45854</v>
      </c>
      <c r="C541" t="s">
        <v>2907</v>
      </c>
      <c r="D541" t="s">
        <v>2909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2916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2918</v>
      </c>
    </row>
    <row r="544" spans="1:4" x14ac:dyDescent="0.3">
      <c r="A544">
        <v>568</v>
      </c>
      <c r="B544" s="13">
        <v>45855</v>
      </c>
      <c r="C544" t="s">
        <v>2614</v>
      </c>
      <c r="D544" t="s">
        <v>2919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2920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2925</v>
      </c>
    </row>
    <row r="547" spans="1:4" x14ac:dyDescent="0.3">
      <c r="A547">
        <v>571</v>
      </c>
      <c r="B547" s="13">
        <v>45856</v>
      </c>
      <c r="C547" t="s">
        <v>2926</v>
      </c>
      <c r="D547" t="s">
        <v>2930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2932</v>
      </c>
    </row>
    <row r="549" spans="1:4" x14ac:dyDescent="0.3">
      <c r="A549">
        <v>573</v>
      </c>
      <c r="B549" s="13">
        <v>45856</v>
      </c>
      <c r="C549" t="s">
        <v>2933</v>
      </c>
      <c r="D549" t="s">
        <v>2935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2936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2937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2942</v>
      </c>
    </row>
    <row r="553" spans="1:4" x14ac:dyDescent="0.3">
      <c r="A553">
        <v>577</v>
      </c>
      <c r="B553" s="13">
        <v>45859</v>
      </c>
      <c r="C553" t="s">
        <v>2601</v>
      </c>
      <c r="D553" t="s">
        <v>2944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2947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2948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2950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2951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2952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2953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2954</v>
      </c>
    </row>
    <row r="561" spans="1:4" x14ac:dyDescent="0.3">
      <c r="A561">
        <v>585</v>
      </c>
      <c r="B561" s="13">
        <v>45860</v>
      </c>
      <c r="C561" t="s">
        <v>2955</v>
      </c>
      <c r="D561" t="s">
        <v>2959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2960</v>
      </c>
    </row>
    <row r="563" spans="1:4" x14ac:dyDescent="0.3">
      <c r="A563">
        <v>587</v>
      </c>
      <c r="B563" s="13">
        <v>45860</v>
      </c>
      <c r="C563" t="s">
        <v>2881</v>
      </c>
      <c r="D563" t="s">
        <v>2961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2967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2968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2969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2970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2971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2972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2973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2980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2981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2982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2983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2984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2987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2988</v>
      </c>
    </row>
    <row r="578" spans="1:4" x14ac:dyDescent="0.3">
      <c r="A578">
        <v>602</v>
      </c>
      <c r="B578" s="13">
        <v>45862</v>
      </c>
      <c r="C578" t="s">
        <v>2989</v>
      </c>
      <c r="D578" t="s">
        <v>2990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2993</v>
      </c>
    </row>
    <row r="580" spans="1:4" x14ac:dyDescent="0.3">
      <c r="A580">
        <v>604</v>
      </c>
      <c r="B580" s="13">
        <v>45863</v>
      </c>
      <c r="C580" t="s">
        <v>2377</v>
      </c>
      <c r="D580" t="s">
        <v>2996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2997</v>
      </c>
    </row>
    <row r="582" spans="1:4" x14ac:dyDescent="0.3">
      <c r="A582">
        <v>606</v>
      </c>
      <c r="B582" s="13">
        <v>45863</v>
      </c>
      <c r="C582" t="s">
        <v>1974</v>
      </c>
      <c r="D582" t="s">
        <v>2998</v>
      </c>
    </row>
    <row r="583" spans="1:4" x14ac:dyDescent="0.3">
      <c r="A583">
        <v>607</v>
      </c>
      <c r="B583" s="13">
        <v>45863</v>
      </c>
      <c r="C583" t="s">
        <v>1592</v>
      </c>
      <c r="D583" t="s">
        <v>2999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3001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3002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3003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3004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3005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3006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3007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3008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3009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3010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3011</v>
      </c>
    </row>
    <row r="595" spans="1:4" x14ac:dyDescent="0.3">
      <c r="A595">
        <v>619</v>
      </c>
      <c r="B595" s="13">
        <v>45866</v>
      </c>
      <c r="C595" t="s">
        <v>3012</v>
      </c>
      <c r="D595" t="s">
        <v>3015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3016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3017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3018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3019</v>
      </c>
    </row>
    <row r="600" spans="1:4" x14ac:dyDescent="0.3">
      <c r="A600">
        <v>624</v>
      </c>
      <c r="B600" s="13">
        <v>45866</v>
      </c>
      <c r="C600" t="s">
        <v>3020</v>
      </c>
      <c r="D600" t="s">
        <v>3025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3052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3053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3054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3055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3056</v>
      </c>
    </row>
    <row r="606" spans="1:4" x14ac:dyDescent="0.3">
      <c r="A606">
        <v>630</v>
      </c>
      <c r="B606" s="13">
        <v>45867</v>
      </c>
      <c r="C606" t="s">
        <v>2907</v>
      </c>
      <c r="D606" t="s">
        <v>3057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3058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3059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3062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3063</v>
      </c>
    </row>
    <row r="611" spans="1:4" x14ac:dyDescent="0.3">
      <c r="A611">
        <v>635</v>
      </c>
      <c r="B611" s="13">
        <v>45868</v>
      </c>
      <c r="C611" t="s">
        <v>2780</v>
      </c>
      <c r="D611" t="s">
        <v>3064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3066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3067</v>
      </c>
    </row>
    <row r="614" spans="1:4" x14ac:dyDescent="0.3">
      <c r="A614">
        <v>638</v>
      </c>
      <c r="B614" s="13">
        <v>45868</v>
      </c>
      <c r="C614" t="s">
        <v>3068</v>
      </c>
      <c r="D614" t="s">
        <v>3072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3073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3076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3077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3078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3079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3080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3083</v>
      </c>
    </row>
    <row r="622" spans="1:4" x14ac:dyDescent="0.3">
      <c r="A622">
        <v>646</v>
      </c>
      <c r="B622" s="13">
        <v>45870</v>
      </c>
      <c r="C622" t="s">
        <v>3084</v>
      </c>
      <c r="D622" t="s">
        <v>3085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3086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3087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3091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3092</v>
      </c>
    </row>
    <row r="627" spans="1:4" x14ac:dyDescent="0.3">
      <c r="A627">
        <v>651</v>
      </c>
      <c r="B627" s="13">
        <v>45873</v>
      </c>
      <c r="C627" t="s">
        <v>2864</v>
      </c>
      <c r="D627" t="s">
        <v>3093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3094</v>
      </c>
    </row>
    <row r="629" spans="1:4" x14ac:dyDescent="0.3">
      <c r="A629">
        <v>653</v>
      </c>
      <c r="B629" s="13">
        <v>45873</v>
      </c>
      <c r="C629" t="s">
        <v>2864</v>
      </c>
      <c r="D629" t="s">
        <v>3095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3096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3097</v>
      </c>
    </row>
    <row r="632" spans="1:4" x14ac:dyDescent="0.3">
      <c r="A632">
        <v>656</v>
      </c>
      <c r="B632" s="13">
        <v>45873</v>
      </c>
      <c r="C632" t="s">
        <v>2141</v>
      </c>
      <c r="D632" t="s">
        <v>3098</v>
      </c>
    </row>
    <row r="633" spans="1:4" x14ac:dyDescent="0.3">
      <c r="A633">
        <v>657</v>
      </c>
      <c r="B633" s="13">
        <v>45873</v>
      </c>
      <c r="C633" t="s">
        <v>1467</v>
      </c>
      <c r="D633" t="s">
        <v>3099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3100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3102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3103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3104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3105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3117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3118</v>
      </c>
    </row>
    <row r="641" spans="1:4" x14ac:dyDescent="0.3">
      <c r="A641">
        <v>665</v>
      </c>
      <c r="B641" s="13">
        <v>45875</v>
      </c>
      <c r="C641" t="s">
        <v>3111</v>
      </c>
      <c r="D641" t="s">
        <v>3123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3125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3126</v>
      </c>
    </row>
    <row r="644" spans="1:4" x14ac:dyDescent="0.3">
      <c r="A644">
        <v>668</v>
      </c>
      <c r="B644" s="13">
        <v>45875</v>
      </c>
      <c r="C644" t="s">
        <v>3127</v>
      </c>
      <c r="D644" t="s">
        <v>3128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3129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3131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3132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3136</v>
      </c>
    </row>
    <row r="649" spans="1:4" x14ac:dyDescent="0.3">
      <c r="A649">
        <v>673</v>
      </c>
      <c r="B649" s="13">
        <v>45876</v>
      </c>
      <c r="C649" t="s">
        <v>2774</v>
      </c>
      <c r="D649" t="s">
        <v>3137</v>
      </c>
    </row>
    <row r="650" spans="1:4" x14ac:dyDescent="0.3">
      <c r="A650">
        <v>674</v>
      </c>
      <c r="B650" s="13">
        <v>45876</v>
      </c>
      <c r="C650" t="s">
        <v>2401</v>
      </c>
      <c r="D650" t="s">
        <v>3138</v>
      </c>
    </row>
    <row r="651" spans="1:4" x14ac:dyDescent="0.3">
      <c r="A651">
        <v>675</v>
      </c>
      <c r="B651" s="13">
        <v>45877</v>
      </c>
      <c r="C651" t="s">
        <v>3140</v>
      </c>
      <c r="D651" t="s">
        <v>3141</v>
      </c>
    </row>
    <row r="652" spans="1:4" x14ac:dyDescent="0.3">
      <c r="A652">
        <v>676</v>
      </c>
      <c r="B652" s="13">
        <v>45877</v>
      </c>
      <c r="C652" t="s">
        <v>3142</v>
      </c>
      <c r="D652" t="s">
        <v>3146</v>
      </c>
    </row>
    <row r="653" spans="1:4" x14ac:dyDescent="0.3">
      <c r="A653">
        <v>677</v>
      </c>
      <c r="B653" s="13">
        <v>45877</v>
      </c>
      <c r="C653" t="s">
        <v>3140</v>
      </c>
      <c r="D653" t="s">
        <v>3147</v>
      </c>
    </row>
    <row r="654" spans="1:4" x14ac:dyDescent="0.3">
      <c r="A654">
        <v>678</v>
      </c>
      <c r="B654" s="13">
        <v>45877</v>
      </c>
      <c r="C654" t="s">
        <v>3142</v>
      </c>
      <c r="D654" t="s">
        <v>3148</v>
      </c>
    </row>
    <row r="655" spans="1:4" x14ac:dyDescent="0.3">
      <c r="A655">
        <v>679</v>
      </c>
      <c r="B655" s="13">
        <v>45877</v>
      </c>
      <c r="C655" t="s">
        <v>3140</v>
      </c>
      <c r="D655" t="s">
        <v>3149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3151</v>
      </c>
    </row>
    <row r="657" spans="1:4" x14ac:dyDescent="0.3">
      <c r="A657">
        <v>681</v>
      </c>
      <c r="B657" s="13">
        <v>45878</v>
      </c>
      <c r="C657" t="s">
        <v>3152</v>
      </c>
      <c r="D657" t="s">
        <v>3153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3154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3155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3156</v>
      </c>
    </row>
    <row r="661" spans="1:4" x14ac:dyDescent="0.3">
      <c r="A661">
        <v>685</v>
      </c>
      <c r="B661" t="s">
        <v>3158</v>
      </c>
      <c r="C661" t="s">
        <v>1488</v>
      </c>
      <c r="D661" t="s">
        <v>3159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3160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3161</v>
      </c>
    </row>
    <row r="664" spans="1:4" x14ac:dyDescent="0.3">
      <c r="A664">
        <v>688</v>
      </c>
      <c r="B664" s="13">
        <v>45880</v>
      </c>
      <c r="C664" t="s">
        <v>2907</v>
      </c>
      <c r="D664" t="s">
        <v>3162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3163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3164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3165</v>
      </c>
    </row>
    <row r="668" spans="1:4" x14ac:dyDescent="0.3">
      <c r="A668">
        <v>692</v>
      </c>
      <c r="B668" s="13">
        <v>45881</v>
      </c>
      <c r="C668" t="s">
        <v>2989</v>
      </c>
      <c r="D668" t="s">
        <v>3167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3169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3170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3171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3172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3173</v>
      </c>
    </row>
    <row r="674" spans="1:4" x14ac:dyDescent="0.3">
      <c r="A674">
        <v>698</v>
      </c>
      <c r="B674" s="13">
        <v>45882</v>
      </c>
      <c r="C674" t="s">
        <v>3177</v>
      </c>
      <c r="D674" t="s">
        <v>3181</v>
      </c>
    </row>
    <row r="675" spans="1:4" x14ac:dyDescent="0.3">
      <c r="A675">
        <v>699</v>
      </c>
      <c r="B675" s="13">
        <v>45882</v>
      </c>
      <c r="C675" t="s">
        <v>3174</v>
      </c>
      <c r="D675" t="s">
        <v>3183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3184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3186</v>
      </c>
    </row>
    <row r="678" spans="1:4" x14ac:dyDescent="0.3">
      <c r="A678">
        <v>702</v>
      </c>
      <c r="B678" s="13">
        <v>45883</v>
      </c>
      <c r="C678" t="s">
        <v>987</v>
      </c>
      <c r="D678" t="s">
        <v>3188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3189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3191</v>
      </c>
    </row>
    <row r="681" spans="1:4" x14ac:dyDescent="0.3">
      <c r="A681">
        <v>705</v>
      </c>
      <c r="B681" s="13">
        <v>45883</v>
      </c>
      <c r="C681" t="s">
        <v>3192</v>
      </c>
      <c r="D681" t="s">
        <v>3194</v>
      </c>
    </row>
    <row r="682" spans="1:4" x14ac:dyDescent="0.3">
      <c r="A682">
        <v>706</v>
      </c>
      <c r="B682" s="13">
        <v>45883</v>
      </c>
      <c r="C682" t="s">
        <v>2588</v>
      </c>
      <c r="D682" t="s">
        <v>3195</v>
      </c>
    </row>
    <row r="683" spans="1:4" x14ac:dyDescent="0.3">
      <c r="A683">
        <v>707</v>
      </c>
      <c r="B683" s="13">
        <v>45883</v>
      </c>
      <c r="C683" t="s">
        <v>2401</v>
      </c>
      <c r="D683" t="s">
        <v>3196</v>
      </c>
    </row>
    <row r="684" spans="1:4" x14ac:dyDescent="0.3">
      <c r="A684">
        <v>708</v>
      </c>
      <c r="B684" s="13">
        <v>45884</v>
      </c>
      <c r="C684" t="s">
        <v>1443</v>
      </c>
      <c r="D684" t="s">
        <v>3198</v>
      </c>
    </row>
    <row r="685" spans="1:4" x14ac:dyDescent="0.3">
      <c r="A685">
        <v>709</v>
      </c>
      <c r="B685" s="13">
        <v>45884</v>
      </c>
      <c r="C685" t="s">
        <v>1393</v>
      </c>
      <c r="D685" t="s">
        <v>3199</v>
      </c>
    </row>
    <row r="686" spans="1:4" x14ac:dyDescent="0.3">
      <c r="A686">
        <v>710</v>
      </c>
      <c r="B686" s="13">
        <v>45884</v>
      </c>
      <c r="C686" t="s">
        <v>3200</v>
      </c>
      <c r="D686" t="s">
        <v>3203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3204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3205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3209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3210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3211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3214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3215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3216</v>
      </c>
    </row>
    <row r="695" spans="1:4" x14ac:dyDescent="0.3">
      <c r="A695">
        <v>719</v>
      </c>
      <c r="B695" s="13">
        <v>45887</v>
      </c>
      <c r="C695" t="s">
        <v>2601</v>
      </c>
      <c r="D695" t="s">
        <v>3218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3220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3222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3224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3225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3226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3227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3229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3231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3232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3233</v>
      </c>
    </row>
    <row r="706" spans="1:4" x14ac:dyDescent="0.3">
      <c r="A706">
        <v>730</v>
      </c>
      <c r="B706" s="13">
        <v>45889</v>
      </c>
      <c r="C706" t="s">
        <v>2549</v>
      </c>
      <c r="D706" t="s">
        <v>3235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3236</v>
      </c>
    </row>
    <row r="708" spans="1:4" x14ac:dyDescent="0.3">
      <c r="A708">
        <v>732</v>
      </c>
      <c r="B708" s="13">
        <v>45889</v>
      </c>
      <c r="C708" t="s">
        <v>2358</v>
      </c>
      <c r="D708" t="s">
        <v>3238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3239</v>
      </c>
    </row>
    <row r="710" spans="1:4" x14ac:dyDescent="0.3">
      <c r="A710">
        <v>734</v>
      </c>
      <c r="B710" s="13">
        <v>45890</v>
      </c>
      <c r="C710" t="s">
        <v>2907</v>
      </c>
      <c r="D710" t="s">
        <v>3240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3241</v>
      </c>
    </row>
    <row r="712" spans="1:4" x14ac:dyDescent="0.3">
      <c r="A712">
        <v>736</v>
      </c>
      <c r="B712" s="13">
        <v>45890</v>
      </c>
      <c r="C712" t="s">
        <v>2549</v>
      </c>
      <c r="D712" t="s">
        <v>3242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3244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3247</v>
      </c>
    </row>
    <row r="715" spans="1:4" x14ac:dyDescent="0.3">
      <c r="A715">
        <v>739</v>
      </c>
      <c r="B715" s="13">
        <v>45890</v>
      </c>
      <c r="C715" t="s">
        <v>3111</v>
      </c>
      <c r="D715" t="s">
        <v>3248</v>
      </c>
    </row>
    <row r="716" spans="1:4" x14ac:dyDescent="0.3">
      <c r="A716">
        <v>740</v>
      </c>
      <c r="B716" s="13">
        <v>45891</v>
      </c>
      <c r="C716" t="s">
        <v>2849</v>
      </c>
      <c r="D716" t="s">
        <v>3250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3252</v>
      </c>
    </row>
    <row r="718" spans="1:4" x14ac:dyDescent="0.3">
      <c r="A718">
        <v>742</v>
      </c>
      <c r="B718" s="13">
        <v>45891</v>
      </c>
      <c r="C718" t="s">
        <v>3253</v>
      </c>
      <c r="D718" t="s">
        <v>3257</v>
      </c>
    </row>
    <row r="719" spans="1:4" x14ac:dyDescent="0.3">
      <c r="A719">
        <v>743</v>
      </c>
      <c r="B719" s="13">
        <v>45891</v>
      </c>
      <c r="C719" t="s">
        <v>2601</v>
      </c>
      <c r="D719" t="s">
        <v>3258</v>
      </c>
    </row>
    <row r="720" spans="1:4" x14ac:dyDescent="0.3">
      <c r="A720">
        <v>744</v>
      </c>
      <c r="B720" s="13">
        <v>45891</v>
      </c>
      <c r="C720" t="s">
        <v>3259</v>
      </c>
      <c r="D720" t="s">
        <v>3262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3263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3268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3269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3270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3271</v>
      </c>
    </row>
    <row r="726" spans="1:4" x14ac:dyDescent="0.3">
      <c r="A726">
        <v>750</v>
      </c>
      <c r="B726" s="13">
        <v>45894</v>
      </c>
      <c r="C726" t="s">
        <v>3111</v>
      </c>
      <c r="D726" t="s">
        <v>3275</v>
      </c>
    </row>
    <row r="727" spans="1:4" x14ac:dyDescent="0.3">
      <c r="A727">
        <v>751</v>
      </c>
      <c r="B727" s="13">
        <v>45894</v>
      </c>
      <c r="C727" t="s">
        <v>2907</v>
      </c>
      <c r="D727" t="s">
        <v>3276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3277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3278</v>
      </c>
    </row>
    <row r="730" spans="1:4" x14ac:dyDescent="0.3">
      <c r="A730">
        <v>754</v>
      </c>
      <c r="B730" s="13">
        <v>45894</v>
      </c>
      <c r="C730" t="s">
        <v>2549</v>
      </c>
      <c r="D730" t="s">
        <v>3279</v>
      </c>
    </row>
    <row r="731" spans="1:4" x14ac:dyDescent="0.3">
      <c r="A731">
        <v>755</v>
      </c>
      <c r="B731" s="13">
        <v>45894</v>
      </c>
      <c r="C731" t="s">
        <v>3280</v>
      </c>
      <c r="D731" t="s">
        <v>3284</v>
      </c>
    </row>
    <row r="732" spans="1:4" x14ac:dyDescent="0.3">
      <c r="A732">
        <v>756</v>
      </c>
      <c r="B732" s="13">
        <v>45894</v>
      </c>
      <c r="C732" t="s">
        <v>3280</v>
      </c>
      <c r="D732" t="s">
        <v>3285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3286</v>
      </c>
    </row>
    <row r="734" spans="1:4" x14ac:dyDescent="0.3">
      <c r="A734">
        <v>758</v>
      </c>
      <c r="B734" s="13">
        <v>45894</v>
      </c>
      <c r="C734" t="s">
        <v>2401</v>
      </c>
      <c r="D734" t="s">
        <v>3288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3289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3290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3291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3292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3296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3297</v>
      </c>
    </row>
    <row r="741" spans="1:4" x14ac:dyDescent="0.3">
      <c r="A741">
        <v>765</v>
      </c>
      <c r="B741" s="13">
        <v>45895</v>
      </c>
      <c r="C741" t="s">
        <v>1015</v>
      </c>
      <c r="D741" t="s">
        <v>3298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3300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3301</v>
      </c>
    </row>
    <row r="744" spans="1:4" x14ac:dyDescent="0.3">
      <c r="A744">
        <v>768</v>
      </c>
      <c r="B744" s="13">
        <v>45895</v>
      </c>
      <c r="C744" t="s">
        <v>2849</v>
      </c>
      <c r="D744" t="s">
        <v>3304</v>
      </c>
    </row>
    <row r="745" spans="1:4" x14ac:dyDescent="0.3">
      <c r="A745">
        <v>769</v>
      </c>
      <c r="B745" s="13">
        <v>45895</v>
      </c>
      <c r="C745" t="s">
        <v>2849</v>
      </c>
      <c r="D745" t="s">
        <v>3305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3309</v>
      </c>
    </row>
    <row r="747" spans="1:4" x14ac:dyDescent="0.3">
      <c r="A747">
        <v>771</v>
      </c>
      <c r="B747" s="13">
        <v>45896</v>
      </c>
      <c r="C747" t="s">
        <v>3106</v>
      </c>
      <c r="D747" t="s">
        <v>3311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3312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3313</v>
      </c>
    </row>
    <row r="750" spans="1:4" x14ac:dyDescent="0.3">
      <c r="A750">
        <v>774</v>
      </c>
      <c r="B750" s="13">
        <v>45896</v>
      </c>
      <c r="C750" t="s">
        <v>2458</v>
      </c>
      <c r="D750" t="s">
        <v>3314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3322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3323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3324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3325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3326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3327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3328</v>
      </c>
    </row>
    <row r="758" spans="1:4" x14ac:dyDescent="0.3">
      <c r="A758">
        <v>782</v>
      </c>
      <c r="B758" s="13">
        <v>45898</v>
      </c>
      <c r="C758" t="s">
        <v>2989</v>
      </c>
      <c r="D758" t="s">
        <v>3332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3333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3334</v>
      </c>
    </row>
    <row r="761" spans="1:4" x14ac:dyDescent="0.3">
      <c r="A761">
        <v>785</v>
      </c>
      <c r="B761" s="13">
        <v>45898</v>
      </c>
      <c r="C761" t="s">
        <v>3192</v>
      </c>
      <c r="D761" t="s">
        <v>3335</v>
      </c>
    </row>
    <row r="762" spans="1:4" x14ac:dyDescent="0.3">
      <c r="A762">
        <v>786</v>
      </c>
      <c r="B762" s="13">
        <v>45899</v>
      </c>
      <c r="C762" t="s">
        <v>2860</v>
      </c>
      <c r="D762" t="s">
        <v>3336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3337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3344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3345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3346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3347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3348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3349</v>
      </c>
    </row>
    <row r="770" spans="1:4" x14ac:dyDescent="0.3">
      <c r="A770">
        <v>794</v>
      </c>
      <c r="B770" s="13">
        <v>45901</v>
      </c>
      <c r="C770" t="s">
        <v>2753</v>
      </c>
      <c r="D770" t="s">
        <v>3350</v>
      </c>
    </row>
    <row r="771" spans="1:4" x14ac:dyDescent="0.3">
      <c r="A771">
        <v>795</v>
      </c>
      <c r="B771" s="13">
        <v>45901</v>
      </c>
      <c r="C771" t="s">
        <v>3338</v>
      </c>
      <c r="D771" t="s">
        <v>3351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3352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3355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3356</v>
      </c>
    </row>
    <row r="775" spans="1:4" x14ac:dyDescent="0.3">
      <c r="A775">
        <v>799</v>
      </c>
      <c r="B775" s="13">
        <v>45902</v>
      </c>
      <c r="C775" t="s">
        <v>2989</v>
      </c>
      <c r="D775" t="s">
        <v>3357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3358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3359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3361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3362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3363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3364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3365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3367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3369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3372</v>
      </c>
    </row>
    <row r="786" spans="1:4" x14ac:dyDescent="0.3">
      <c r="A786">
        <v>810</v>
      </c>
      <c r="B786" s="13">
        <v>45903</v>
      </c>
      <c r="C786" t="s">
        <v>3280</v>
      </c>
      <c r="D786" t="s">
        <v>3373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3377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3378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3382</v>
      </c>
    </row>
    <row r="790" spans="1:4" x14ac:dyDescent="0.3">
      <c r="A790">
        <v>814</v>
      </c>
      <c r="B790" s="13">
        <v>45903</v>
      </c>
      <c r="C790" t="s">
        <v>3379</v>
      </c>
      <c r="D790" t="s">
        <v>3383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3384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3385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3387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3389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3390</v>
      </c>
    </row>
    <row r="796" spans="1:4" x14ac:dyDescent="0.3">
      <c r="A796">
        <v>820</v>
      </c>
      <c r="B796" s="13">
        <v>45904</v>
      </c>
      <c r="C796" t="s">
        <v>1716</v>
      </c>
      <c r="D796" t="s">
        <v>3398</v>
      </c>
    </row>
    <row r="797" spans="1:4" x14ac:dyDescent="0.3">
      <c r="A797">
        <v>821</v>
      </c>
      <c r="B797" s="13">
        <v>45904</v>
      </c>
      <c r="C797" t="s">
        <v>1467</v>
      </c>
      <c r="D797" t="s">
        <v>3399</v>
      </c>
    </row>
    <row r="798" spans="1:4" x14ac:dyDescent="0.3">
      <c r="A798">
        <v>822</v>
      </c>
      <c r="B798" s="13">
        <v>45904</v>
      </c>
      <c r="C798" t="s">
        <v>2907</v>
      </c>
      <c r="D798" t="s">
        <v>3400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3401</v>
      </c>
    </row>
    <row r="800" spans="1:4" x14ac:dyDescent="0.3">
      <c r="A800">
        <v>824</v>
      </c>
      <c r="B800" s="13">
        <v>45904</v>
      </c>
      <c r="C800" t="s">
        <v>3394</v>
      </c>
      <c r="D800" t="s">
        <v>3402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3405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3406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3407</v>
      </c>
    </row>
    <row r="804" spans="1:4" x14ac:dyDescent="0.3">
      <c r="A804">
        <v>828</v>
      </c>
      <c r="B804" s="13">
        <v>45904</v>
      </c>
      <c r="C804" t="s">
        <v>3388</v>
      </c>
      <c r="D804" t="s">
        <v>3408</v>
      </c>
    </row>
    <row r="805" spans="1:4" x14ac:dyDescent="0.3">
      <c r="A805">
        <v>829</v>
      </c>
      <c r="B805" s="13">
        <v>45904</v>
      </c>
      <c r="C805" t="s">
        <v>3388</v>
      </c>
      <c r="D805" t="s">
        <v>3409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3410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3411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3412</v>
      </c>
    </row>
    <row r="809" spans="1:4" x14ac:dyDescent="0.3">
      <c r="A809">
        <v>833</v>
      </c>
      <c r="B809" s="13">
        <v>45904</v>
      </c>
      <c r="C809" t="s">
        <v>3394</v>
      </c>
      <c r="D809" t="s">
        <v>3413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3414</v>
      </c>
    </row>
    <row r="811" spans="1:4" x14ac:dyDescent="0.3">
      <c r="A811">
        <v>835</v>
      </c>
      <c r="B811" s="13">
        <v>45904</v>
      </c>
      <c r="C811" t="s">
        <v>2907</v>
      </c>
      <c r="D811" t="s">
        <v>3415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3416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3417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3424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3425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3427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3428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3430</v>
      </c>
    </row>
    <row r="819" spans="1:4" x14ac:dyDescent="0.3">
      <c r="A819">
        <v>843</v>
      </c>
      <c r="B819" s="13">
        <v>45905</v>
      </c>
      <c r="C819" t="s">
        <v>3140</v>
      </c>
      <c r="D819" t="s">
        <v>3431</v>
      </c>
    </row>
    <row r="820" spans="1:4" x14ac:dyDescent="0.3">
      <c r="A820">
        <v>844</v>
      </c>
      <c r="B820" s="13">
        <v>45905</v>
      </c>
      <c r="C820" t="s">
        <v>3432</v>
      </c>
      <c r="D820" t="s">
        <v>3433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3434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3446</v>
      </c>
    </row>
    <row r="823" spans="1:4" x14ac:dyDescent="0.3">
      <c r="A823">
        <v>847</v>
      </c>
      <c r="B823" s="13">
        <v>45906</v>
      </c>
      <c r="C823" t="s">
        <v>3447</v>
      </c>
      <c r="D823" t="s">
        <v>3456</v>
      </c>
    </row>
    <row r="824" spans="1:4" x14ac:dyDescent="0.3">
      <c r="A824">
        <v>848</v>
      </c>
      <c r="B824" s="13">
        <v>45906</v>
      </c>
      <c r="C824" t="s">
        <v>2989</v>
      </c>
      <c r="D824" t="s">
        <v>3458</v>
      </c>
    </row>
    <row r="825" spans="1:4" x14ac:dyDescent="0.3">
      <c r="A825">
        <v>849</v>
      </c>
      <c r="B825" s="13">
        <v>45906</v>
      </c>
      <c r="C825" t="s">
        <v>3450</v>
      </c>
      <c r="D825" t="s">
        <v>3460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3462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3463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3464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3465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3468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3469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3470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3471</v>
      </c>
    </row>
    <row r="834" spans="1:4" x14ac:dyDescent="0.3">
      <c r="A834">
        <v>858</v>
      </c>
      <c r="B834" s="13">
        <v>45909</v>
      </c>
      <c r="C834" t="s">
        <v>2614</v>
      </c>
      <c r="D834" t="s">
        <v>3483</v>
      </c>
    </row>
    <row r="835" spans="1:4" x14ac:dyDescent="0.3">
      <c r="A835">
        <v>859</v>
      </c>
      <c r="B835" s="13">
        <v>45909</v>
      </c>
      <c r="C835" t="s">
        <v>2401</v>
      </c>
      <c r="D835" t="s">
        <v>3484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3485</v>
      </c>
    </row>
    <row r="837" spans="1:4" x14ac:dyDescent="0.3">
      <c r="A837">
        <v>861</v>
      </c>
      <c r="B837" s="13">
        <v>45909</v>
      </c>
      <c r="C837" t="s">
        <v>2458</v>
      </c>
      <c r="D837" t="s">
        <v>3486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3487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3488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3489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3490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3493</v>
      </c>
    </row>
    <row r="843" spans="1:4" x14ac:dyDescent="0.3">
      <c r="A843">
        <v>867</v>
      </c>
      <c r="B843" s="13">
        <v>45910</v>
      </c>
      <c r="C843" t="s">
        <v>3491</v>
      </c>
      <c r="D843" t="s">
        <v>3497</v>
      </c>
    </row>
    <row r="844" spans="1:4" x14ac:dyDescent="0.3">
      <c r="A844">
        <v>868</v>
      </c>
      <c r="B844" s="13">
        <v>45910</v>
      </c>
      <c r="C844" t="s">
        <v>1438</v>
      </c>
      <c r="D844" t="s">
        <v>3498</v>
      </c>
    </row>
    <row r="845" spans="1:4" x14ac:dyDescent="0.3">
      <c r="A845">
        <v>869</v>
      </c>
      <c r="B845" s="13">
        <v>45910</v>
      </c>
      <c r="C845" t="s">
        <v>3379</v>
      </c>
      <c r="D845" t="s">
        <v>3499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3500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3501</v>
      </c>
    </row>
    <row r="848" spans="1:4" x14ac:dyDescent="0.3">
      <c r="A848">
        <v>872</v>
      </c>
      <c r="B848" s="13">
        <v>45910</v>
      </c>
      <c r="C848" t="s">
        <v>2774</v>
      </c>
      <c r="D848" t="s">
        <v>3502</v>
      </c>
    </row>
    <row r="849" spans="1:4" x14ac:dyDescent="0.3">
      <c r="A849">
        <v>873</v>
      </c>
      <c r="B849" s="13">
        <v>45910</v>
      </c>
      <c r="C849" t="s">
        <v>2774</v>
      </c>
      <c r="D849" t="s">
        <v>3503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3504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3505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3506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3512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3513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3514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3515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3516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3519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3520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3521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3522</v>
      </c>
    </row>
    <row r="862" spans="1:4" x14ac:dyDescent="0.3">
      <c r="A862">
        <v>886</v>
      </c>
      <c r="B862" s="13">
        <v>45911</v>
      </c>
      <c r="C862" t="s">
        <v>3106</v>
      </c>
      <c r="D862" t="s">
        <v>3523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3525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3526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3527</v>
      </c>
    </row>
    <row r="866" spans="1:4" x14ac:dyDescent="0.3">
      <c r="A866">
        <v>890</v>
      </c>
      <c r="B866" s="13">
        <v>45912</v>
      </c>
      <c r="C866" t="s">
        <v>2907</v>
      </c>
      <c r="D866" t="s">
        <v>3528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3530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3531</v>
      </c>
    </row>
    <row r="869" spans="1:4" x14ac:dyDescent="0.3">
      <c r="A869">
        <v>893</v>
      </c>
      <c r="B869" s="13">
        <v>45912</v>
      </c>
      <c r="C869" t="s">
        <v>3532</v>
      </c>
      <c r="D869" t="s">
        <v>3533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3536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3539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3540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3541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3542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3543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3544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3546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3548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3549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3551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3552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3553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3554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3555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3556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3557</v>
      </c>
    </row>
    <row r="887" spans="1:4" x14ac:dyDescent="0.3">
      <c r="A887">
        <v>911</v>
      </c>
      <c r="B887" s="13">
        <v>45917</v>
      </c>
      <c r="C887" t="s">
        <v>3559</v>
      </c>
      <c r="D887" t="s">
        <v>3566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3567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3568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3570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3571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3572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3573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3585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3586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3587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3588</v>
      </c>
    </row>
    <row r="898" spans="1:4" x14ac:dyDescent="0.3">
      <c r="A898">
        <v>922</v>
      </c>
      <c r="B898" s="13">
        <v>45918</v>
      </c>
      <c r="C898" t="s">
        <v>3111</v>
      </c>
      <c r="D898" t="s">
        <v>3590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3591</v>
      </c>
    </row>
    <row r="900" spans="1:4" x14ac:dyDescent="0.3">
      <c r="A900">
        <v>924</v>
      </c>
      <c r="B900" s="13">
        <v>45918</v>
      </c>
      <c r="C900" t="s">
        <v>3439</v>
      </c>
      <c r="D900" t="s">
        <v>3592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3593</v>
      </c>
    </row>
    <row r="902" spans="1:4" x14ac:dyDescent="0.3">
      <c r="A902">
        <v>926</v>
      </c>
      <c r="B902" s="13">
        <v>45918</v>
      </c>
      <c r="C902" t="s">
        <v>1741</v>
      </c>
      <c r="D902" t="s">
        <v>3594</v>
      </c>
    </row>
    <row r="903" spans="1:4" x14ac:dyDescent="0.3">
      <c r="A903">
        <v>927</v>
      </c>
      <c r="B903" s="13">
        <v>45918</v>
      </c>
      <c r="C903" t="s">
        <v>2800</v>
      </c>
      <c r="D903" t="s">
        <v>3595</v>
      </c>
    </row>
    <row r="904" spans="1:4" x14ac:dyDescent="0.3">
      <c r="A904">
        <v>928</v>
      </c>
      <c r="B904" s="13">
        <v>45918</v>
      </c>
      <c r="C904" t="s">
        <v>3106</v>
      </c>
      <c r="D904" t="s">
        <v>3596</v>
      </c>
    </row>
    <row r="905" spans="1:4" x14ac:dyDescent="0.3">
      <c r="A905">
        <v>929</v>
      </c>
      <c r="B905" s="13">
        <v>45918</v>
      </c>
      <c r="C905" t="s">
        <v>2695</v>
      </c>
      <c r="D905" t="s">
        <v>3597</v>
      </c>
    </row>
    <row r="906" spans="1:4" x14ac:dyDescent="0.3">
      <c r="A906">
        <v>930</v>
      </c>
      <c r="B906" s="13">
        <v>45918</v>
      </c>
      <c r="C906" t="s">
        <v>2312</v>
      </c>
      <c r="D906" t="s">
        <v>3598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3605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3606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3607</v>
      </c>
    </row>
    <row r="910" spans="1:4" x14ac:dyDescent="0.3">
      <c r="A910">
        <v>934</v>
      </c>
      <c r="B910" s="13">
        <v>45919</v>
      </c>
      <c r="C910" t="s">
        <v>2733</v>
      </c>
      <c r="D910" t="s">
        <v>3609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3617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3622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3623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3624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3625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3626</v>
      </c>
    </row>
    <row r="917" spans="1:4" x14ac:dyDescent="0.3">
      <c r="A917">
        <v>941</v>
      </c>
      <c r="B917" s="13">
        <v>45922</v>
      </c>
      <c r="C917" t="s">
        <v>2401</v>
      </c>
      <c r="D917" t="s">
        <v>3627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3628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3632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3634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3635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3636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3637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3638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3639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3641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3643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3650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3652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3653</v>
      </c>
    </row>
    <row r="931" spans="1:4" x14ac:dyDescent="0.3">
      <c r="A931">
        <v>955</v>
      </c>
      <c r="B931" s="13">
        <v>45924</v>
      </c>
      <c r="C931" t="s">
        <v>2733</v>
      </c>
      <c r="D931" t="s">
        <v>3654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3655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3703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3704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3705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3706</v>
      </c>
    </row>
    <row r="937" spans="1:4" x14ac:dyDescent="0.3">
      <c r="A937">
        <v>961</v>
      </c>
      <c r="B937" s="13">
        <v>45926</v>
      </c>
      <c r="C937" t="s">
        <v>3707</v>
      </c>
      <c r="D937" t="s">
        <v>3709</v>
      </c>
    </row>
    <row r="938" spans="1:4" x14ac:dyDescent="0.3">
      <c r="A938">
        <v>962</v>
      </c>
      <c r="B938" s="13">
        <v>45927</v>
      </c>
      <c r="C938" t="s">
        <v>3710</v>
      </c>
      <c r="D938" t="s">
        <v>3714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3717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3722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3728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3730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3731</v>
      </c>
    </row>
    <row r="944" spans="1:4" x14ac:dyDescent="0.3">
      <c r="A944">
        <v>968</v>
      </c>
      <c r="B944" s="13">
        <v>45929</v>
      </c>
      <c r="C944" t="s">
        <v>2849</v>
      </c>
      <c r="D944" t="s">
        <v>3732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3733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3735</v>
      </c>
    </row>
    <row r="947" spans="1:4" x14ac:dyDescent="0.3">
      <c r="A947">
        <v>971</v>
      </c>
      <c r="B947" s="13">
        <v>45929</v>
      </c>
      <c r="C947" t="s">
        <v>3259</v>
      </c>
      <c r="D947" t="s">
        <v>3737</v>
      </c>
    </row>
    <row r="948" spans="1:4" x14ac:dyDescent="0.3">
      <c r="A948">
        <v>972</v>
      </c>
      <c r="B948" s="13">
        <v>45929</v>
      </c>
      <c r="C948" t="s">
        <v>3450</v>
      </c>
      <c r="D948" t="s">
        <v>3739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3740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3741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3742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3743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3744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3753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3754</v>
      </c>
    </row>
    <row r="956" spans="1:4" x14ac:dyDescent="0.3">
      <c r="A956">
        <v>980</v>
      </c>
      <c r="B956" s="13">
        <v>45930</v>
      </c>
      <c r="C956" t="s">
        <v>2614</v>
      </c>
      <c r="D956" t="s">
        <v>3756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3757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3758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3759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3760</v>
      </c>
    </row>
    <row r="961" spans="1:4" x14ac:dyDescent="0.3">
      <c r="A961">
        <v>985</v>
      </c>
      <c r="B961" s="13">
        <v>45930</v>
      </c>
      <c r="C961" t="s">
        <v>3746</v>
      </c>
      <c r="D961" t="s">
        <v>3761</v>
      </c>
    </row>
    <row r="962" spans="1:4" x14ac:dyDescent="0.3">
      <c r="A962">
        <v>986</v>
      </c>
      <c r="B962" s="13">
        <v>45931</v>
      </c>
      <c r="C962" t="s">
        <v>1841</v>
      </c>
      <c r="D962" t="s">
        <v>3794</v>
      </c>
    </row>
    <row r="963" spans="1:4" x14ac:dyDescent="0.3">
      <c r="A963">
        <v>987</v>
      </c>
      <c r="B963" s="13">
        <v>45931</v>
      </c>
      <c r="C963" t="s">
        <v>1741</v>
      </c>
      <c r="D963" t="s">
        <v>3795</v>
      </c>
    </row>
    <row r="964" spans="1:4" x14ac:dyDescent="0.3">
      <c r="A964">
        <v>988</v>
      </c>
      <c r="B964" s="13">
        <v>45931</v>
      </c>
      <c r="C964" t="s">
        <v>1884</v>
      </c>
      <c r="D964" t="s">
        <v>3796</v>
      </c>
    </row>
    <row r="965" spans="1:4" x14ac:dyDescent="0.3">
      <c r="A965">
        <v>989</v>
      </c>
      <c r="B965" s="13">
        <v>45931</v>
      </c>
      <c r="C965" t="s">
        <v>1015</v>
      </c>
      <c r="D965" t="s">
        <v>3797</v>
      </c>
    </row>
    <row r="966" spans="1:4" x14ac:dyDescent="0.3">
      <c r="A966">
        <v>990</v>
      </c>
      <c r="B966" s="13">
        <v>45931</v>
      </c>
      <c r="C966" t="s">
        <v>1864</v>
      </c>
      <c r="D966" t="s">
        <v>3799</v>
      </c>
    </row>
    <row r="967" spans="1:4" x14ac:dyDescent="0.3">
      <c r="A967">
        <v>991</v>
      </c>
      <c r="B967" s="13">
        <v>45931</v>
      </c>
      <c r="C967" t="s">
        <v>3800</v>
      </c>
      <c r="D967" t="s">
        <v>3801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3806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3807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3812</v>
      </c>
    </row>
    <row r="971" spans="1:4" x14ac:dyDescent="0.3">
      <c r="A971">
        <v>995</v>
      </c>
      <c r="B971" s="13">
        <v>45932</v>
      </c>
      <c r="C971" t="s">
        <v>3803</v>
      </c>
      <c r="D971" t="s">
        <v>3814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3815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3821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3824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3825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3827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3828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3832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3838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3839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3840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3842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3843</v>
      </c>
    </row>
    <row r="984" spans="1:4" x14ac:dyDescent="0.3">
      <c r="A984">
        <v>1008</v>
      </c>
      <c r="B984" s="13">
        <v>45940</v>
      </c>
      <c r="C984" t="s">
        <v>3388</v>
      </c>
      <c r="D984" t="s">
        <v>3844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3845</v>
      </c>
    </row>
    <row r="986" spans="1:4" x14ac:dyDescent="0.3">
      <c r="A986">
        <v>1010</v>
      </c>
      <c r="B986" s="13">
        <v>45940</v>
      </c>
      <c r="C986" t="s">
        <v>2477</v>
      </c>
      <c r="D986" t="s">
        <v>3846</v>
      </c>
    </row>
    <row r="987" spans="1:4" x14ac:dyDescent="0.3">
      <c r="A987">
        <v>1011</v>
      </c>
      <c r="B987" s="13">
        <v>45940</v>
      </c>
      <c r="C987" t="s">
        <v>3800</v>
      </c>
      <c r="D987" t="s">
        <v>3847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3848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3849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3856</v>
      </c>
    </row>
    <row r="991" spans="1:4" x14ac:dyDescent="0.3">
      <c r="A991">
        <v>1015</v>
      </c>
      <c r="B991" s="13">
        <v>45940</v>
      </c>
      <c r="C991" t="s">
        <v>2477</v>
      </c>
      <c r="D991" t="s">
        <v>3857</v>
      </c>
    </row>
    <row r="992" spans="1:4" x14ac:dyDescent="0.3">
      <c r="A992">
        <v>1016</v>
      </c>
      <c r="B992" s="13">
        <v>45941</v>
      </c>
      <c r="C992" t="s">
        <v>2989</v>
      </c>
      <c r="D992" t="s">
        <v>3858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3859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3863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3865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3867</v>
      </c>
    </row>
    <row r="997" spans="1:4" x14ac:dyDescent="0.3">
      <c r="A997">
        <v>1021</v>
      </c>
      <c r="B997" s="13">
        <v>45943</v>
      </c>
      <c r="C997" t="s">
        <v>3868</v>
      </c>
      <c r="D997" t="s">
        <v>3871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3872</v>
      </c>
    </row>
    <row r="999" spans="1:4" x14ac:dyDescent="0.3">
      <c r="A999">
        <v>1023</v>
      </c>
      <c r="B999" s="13">
        <v>45943</v>
      </c>
      <c r="C999" t="s">
        <v>2609</v>
      </c>
      <c r="D999" t="s">
        <v>3873</v>
      </c>
    </row>
    <row r="1000" spans="1:4" x14ac:dyDescent="0.3">
      <c r="A1000">
        <v>1024</v>
      </c>
      <c r="B1000" s="13">
        <v>45943</v>
      </c>
      <c r="C1000" t="s">
        <v>3874</v>
      </c>
      <c r="D1000" t="s">
        <v>3875</v>
      </c>
    </row>
    <row r="1001" spans="1:4" x14ac:dyDescent="0.3">
      <c r="A1001">
        <v>1025</v>
      </c>
      <c r="B1001" s="13">
        <v>45943</v>
      </c>
      <c r="C1001" t="s">
        <v>3259</v>
      </c>
      <c r="D1001" t="s">
        <v>3876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3883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3884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3885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3887</v>
      </c>
    </row>
    <row r="1006" spans="1:4" x14ac:dyDescent="0.3">
      <c r="A1006">
        <v>1030</v>
      </c>
      <c r="B1006" s="13">
        <v>45944</v>
      </c>
      <c r="C1006" t="s">
        <v>3888</v>
      </c>
      <c r="D1006" t="s">
        <v>3891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3892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3893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3894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3895</v>
      </c>
    </row>
    <row r="1011" spans="1:4" x14ac:dyDescent="0.3">
      <c r="A1011">
        <v>1035</v>
      </c>
      <c r="B1011" s="13">
        <v>45944</v>
      </c>
      <c r="C1011" t="s">
        <v>3106</v>
      </c>
      <c r="D1011" t="s">
        <v>3897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3900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3901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3903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3904</v>
      </c>
    </row>
    <row r="1016" spans="1:4" x14ac:dyDescent="0.3">
      <c r="A1016">
        <v>1040</v>
      </c>
      <c r="B1016" s="13">
        <v>45945</v>
      </c>
      <c r="C1016" t="s">
        <v>3905</v>
      </c>
      <c r="D1016" t="s">
        <v>3909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3910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3911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3912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3914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3924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3925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3926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3927</v>
      </c>
    </row>
    <row r="1025" spans="1:4" x14ac:dyDescent="0.3">
      <c r="A1025">
        <v>1049</v>
      </c>
      <c r="B1025" s="13">
        <v>45946</v>
      </c>
      <c r="C1025" t="s">
        <v>3918</v>
      </c>
      <c r="D1025" t="s">
        <v>3928</v>
      </c>
    </row>
    <row r="1026" spans="1:4" x14ac:dyDescent="0.3">
      <c r="A1026">
        <v>1050</v>
      </c>
      <c r="B1026" s="13">
        <v>45946</v>
      </c>
      <c r="C1026" t="s">
        <v>3800</v>
      </c>
      <c r="D1026" t="s">
        <v>3929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3931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3936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3938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3940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3941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3942</v>
      </c>
    </row>
    <row r="1033" spans="1:4" x14ac:dyDescent="0.3">
      <c r="A1033">
        <v>1057</v>
      </c>
      <c r="B1033" s="13">
        <v>45950</v>
      </c>
      <c r="C1033" t="s">
        <v>3943</v>
      </c>
      <c r="D1033" t="s">
        <v>3946</v>
      </c>
    </row>
    <row r="1034" spans="1:4" x14ac:dyDescent="0.3">
      <c r="A1034">
        <v>1058</v>
      </c>
      <c r="B1034" s="13">
        <v>45950</v>
      </c>
      <c r="C1034" t="s">
        <v>2601</v>
      </c>
      <c r="D1034" t="s">
        <v>3947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3949</v>
      </c>
    </row>
    <row r="1036" spans="1:4" x14ac:dyDescent="0.3">
      <c r="A1036">
        <v>1060</v>
      </c>
      <c r="B1036" s="13">
        <v>45950</v>
      </c>
      <c r="C1036" t="s">
        <v>2401</v>
      </c>
      <c r="D1036" t="s">
        <v>3950</v>
      </c>
    </row>
    <row r="1037" spans="1:4" x14ac:dyDescent="0.3">
      <c r="A1037">
        <v>1061</v>
      </c>
      <c r="B1037" s="13">
        <v>45950</v>
      </c>
      <c r="C1037" t="s">
        <v>3952</v>
      </c>
      <c r="D1037" t="s">
        <v>3953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3954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3956</v>
      </c>
    </row>
    <row r="1040" spans="1:4" x14ac:dyDescent="0.3">
      <c r="A1040">
        <v>1064</v>
      </c>
      <c r="B1040" s="13">
        <v>45951</v>
      </c>
      <c r="C1040" t="s">
        <v>3388</v>
      </c>
      <c r="D1040" t="s">
        <v>3957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3958</v>
      </c>
    </row>
    <row r="1042" spans="1:4" x14ac:dyDescent="0.3">
      <c r="A1042">
        <v>1066</v>
      </c>
      <c r="B1042" s="13">
        <v>45951</v>
      </c>
      <c r="C1042" t="s">
        <v>3192</v>
      </c>
      <c r="D1042" t="s">
        <v>3960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3963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3964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3965</v>
      </c>
    </row>
    <row r="1046" spans="1:4" x14ac:dyDescent="0.3">
      <c r="A1046">
        <v>1070</v>
      </c>
      <c r="B1046" s="13">
        <v>45951</v>
      </c>
      <c r="C1046" t="s">
        <v>3905</v>
      </c>
      <c r="D1046" t="s">
        <v>3966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3970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3971</v>
      </c>
    </row>
    <row r="1049" spans="1:4" x14ac:dyDescent="0.3">
      <c r="A1049">
        <v>1073</v>
      </c>
      <c r="B1049" s="13">
        <v>45951</v>
      </c>
      <c r="C1049" t="s">
        <v>3972</v>
      </c>
      <c r="D1049" t="s">
        <v>3973</v>
      </c>
    </row>
    <row r="1050" spans="1:4" x14ac:dyDescent="0.3">
      <c r="A1050">
        <v>1074</v>
      </c>
      <c r="B1050" s="13">
        <v>45952</v>
      </c>
      <c r="C1050" t="s">
        <v>3974</v>
      </c>
      <c r="D1050" t="s">
        <v>3980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3981</v>
      </c>
    </row>
    <row r="1052" spans="1:4" x14ac:dyDescent="0.3">
      <c r="A1052">
        <v>1076</v>
      </c>
      <c r="B1052" s="13">
        <v>45952</v>
      </c>
      <c r="C1052" t="s">
        <v>2549</v>
      </c>
      <c r="D1052" t="s">
        <v>3982</v>
      </c>
    </row>
    <row r="1053" spans="1:4" x14ac:dyDescent="0.3">
      <c r="A1053">
        <v>1077</v>
      </c>
      <c r="B1053" s="13">
        <v>45952</v>
      </c>
      <c r="C1053" t="s">
        <v>3142</v>
      </c>
      <c r="D1053" t="s">
        <v>3983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3985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3986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3989</v>
      </c>
    </row>
    <row r="1057" spans="1:4" x14ac:dyDescent="0.3">
      <c r="A1057">
        <v>1081</v>
      </c>
      <c r="B1057" s="13">
        <v>45952</v>
      </c>
      <c r="C1057" t="s">
        <v>2401</v>
      </c>
      <c r="D1057" t="s">
        <v>3990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3991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3992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3993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3994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3995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3997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3998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4006</v>
      </c>
    </row>
    <row r="1066" spans="1:4" x14ac:dyDescent="0.3">
      <c r="A1066">
        <v>1090</v>
      </c>
      <c r="B1066" s="13">
        <v>45954</v>
      </c>
      <c r="C1066" t="s">
        <v>2695</v>
      </c>
      <c r="D1066" t="s">
        <v>4012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4013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4014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4015</v>
      </c>
    </row>
    <row r="1070" spans="1:4" x14ac:dyDescent="0.3">
      <c r="A1070">
        <v>1094</v>
      </c>
      <c r="B1070" s="13">
        <v>45955</v>
      </c>
      <c r="C1070" t="s">
        <v>4016</v>
      </c>
      <c r="D1070" t="s">
        <v>4020</v>
      </c>
    </row>
    <row r="1071" spans="1:4" x14ac:dyDescent="0.3">
      <c r="A1071">
        <v>1095</v>
      </c>
      <c r="B1071" s="13">
        <v>45955</v>
      </c>
      <c r="C1071" t="s">
        <v>2774</v>
      </c>
      <c r="D1071" t="s">
        <v>4021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4022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4023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4027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4042</v>
      </c>
    </row>
    <row r="1076" spans="1:4" x14ac:dyDescent="0.3">
      <c r="A1076">
        <v>1100</v>
      </c>
      <c r="B1076" s="13">
        <v>45957</v>
      </c>
      <c r="C1076" t="s">
        <v>4037</v>
      </c>
      <c r="D1076" t="s">
        <v>4043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4044</v>
      </c>
    </row>
    <row r="1078" spans="1:4" x14ac:dyDescent="0.3">
      <c r="A1078">
        <v>1102</v>
      </c>
      <c r="B1078" s="13">
        <v>45957</v>
      </c>
      <c r="C1078" t="s">
        <v>4033</v>
      </c>
      <c r="D1078" t="s">
        <v>4045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4046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4047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4057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4058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4068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4069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4070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4071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4072</v>
      </c>
    </row>
    <row r="1088" spans="1:4" x14ac:dyDescent="0.3">
      <c r="A1088">
        <v>1112</v>
      </c>
      <c r="B1088" s="13">
        <v>45958</v>
      </c>
      <c r="C1088" t="s">
        <v>4062</v>
      </c>
      <c r="D1088" t="s">
        <v>4073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4074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4084</v>
      </c>
    </row>
    <row r="1091" spans="1:4" x14ac:dyDescent="0.3">
      <c r="A1091">
        <v>1115</v>
      </c>
      <c r="B1091" s="13">
        <v>45959</v>
      </c>
      <c r="C1091" t="s">
        <v>3140</v>
      </c>
      <c r="D1091" t="s">
        <v>4085</v>
      </c>
    </row>
    <row r="1092" spans="1:4" x14ac:dyDescent="0.3">
      <c r="A1092">
        <v>1116</v>
      </c>
      <c r="B1092" s="13">
        <v>45959</v>
      </c>
      <c r="C1092" t="s">
        <v>4081</v>
      </c>
      <c r="D1092" t="s">
        <v>4087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4088</v>
      </c>
    </row>
    <row r="1094" spans="1:4" x14ac:dyDescent="0.3">
      <c r="A1094">
        <v>1118</v>
      </c>
      <c r="B1094" s="13">
        <v>45959</v>
      </c>
      <c r="C1094" t="s">
        <v>4016</v>
      </c>
      <c r="D1094" t="s">
        <v>4089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4090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4091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4099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4100</v>
      </c>
    </row>
    <row r="1099" spans="1:4" x14ac:dyDescent="0.3">
      <c r="A1099">
        <v>1123</v>
      </c>
      <c r="B1099" s="13">
        <v>45960</v>
      </c>
      <c r="C1099" t="s">
        <v>2955</v>
      </c>
      <c r="D1099" t="s">
        <v>4103</v>
      </c>
    </row>
    <row r="1100" spans="1:4" x14ac:dyDescent="0.3">
      <c r="A1100">
        <v>1124</v>
      </c>
      <c r="B1100" s="13">
        <v>45960</v>
      </c>
      <c r="C1100" t="s">
        <v>3192</v>
      </c>
      <c r="D1100" t="s">
        <v>4104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4105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4107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4108</v>
      </c>
    </row>
    <row r="1104" spans="1:4" x14ac:dyDescent="0.3">
      <c r="A1104">
        <v>1128</v>
      </c>
      <c r="B1104" s="13">
        <v>45960</v>
      </c>
      <c r="C1104" t="s">
        <v>4037</v>
      </c>
      <c r="D1104" t="s">
        <v>4109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4110</v>
      </c>
    </row>
    <row r="1106" spans="1:4" x14ac:dyDescent="0.3">
      <c r="A1106">
        <v>1130</v>
      </c>
      <c r="B1106" s="13">
        <v>45960</v>
      </c>
      <c r="C1106" t="s">
        <v>2695</v>
      </c>
      <c r="D1106" t="s">
        <v>4111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4112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4113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4134</v>
      </c>
    </row>
    <row r="1110" spans="1:4" x14ac:dyDescent="0.3">
      <c r="A1110">
        <v>1134</v>
      </c>
      <c r="B1110" s="13">
        <v>45961</v>
      </c>
      <c r="C1110" t="s">
        <v>4135</v>
      </c>
      <c r="D1110" t="s">
        <v>4138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4139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4140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4141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4142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4144</v>
      </c>
    </row>
    <row r="1116" spans="1:4" x14ac:dyDescent="0.3">
      <c r="A1116">
        <v>1140</v>
      </c>
      <c r="B1116" t="s">
        <v>4151</v>
      </c>
      <c r="C1116" t="s">
        <v>1716</v>
      </c>
      <c r="D1116" t="s">
        <v>4152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4155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4156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4157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4158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4159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4160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4166</v>
      </c>
    </row>
    <row r="1124" spans="1:4" x14ac:dyDescent="0.3">
      <c r="A1124">
        <v>1148</v>
      </c>
      <c r="B1124" s="13">
        <v>45965</v>
      </c>
      <c r="C1124" t="s">
        <v>2458</v>
      </c>
      <c r="D1124" t="s">
        <v>4169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4170</v>
      </c>
    </row>
    <row r="1126" spans="1:4" x14ac:dyDescent="0.3">
      <c r="A1126">
        <v>1150</v>
      </c>
      <c r="B1126" s="13">
        <v>45965</v>
      </c>
      <c r="C1126" t="s">
        <v>3952</v>
      </c>
      <c r="D1126" t="s">
        <v>4171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4172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4174</v>
      </c>
    </row>
    <row r="1129" spans="1:4" x14ac:dyDescent="0.3">
      <c r="A1129">
        <v>1153</v>
      </c>
      <c r="B1129" s="13">
        <v>45966</v>
      </c>
      <c r="C1129" t="s">
        <v>4184</v>
      </c>
      <c r="D1129" t="s">
        <v>4188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4189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4192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4193</v>
      </c>
    </row>
    <row r="1133" spans="1:4" x14ac:dyDescent="0.3">
      <c r="A1133">
        <v>1157</v>
      </c>
      <c r="B1133" s="13">
        <v>45966</v>
      </c>
      <c r="C1133" t="s">
        <v>2860</v>
      </c>
      <c r="D1133" t="s">
        <v>4194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4195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4196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4204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4205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4207</v>
      </c>
    </row>
    <row r="1139" spans="1:4" x14ac:dyDescent="0.3">
      <c r="A1139">
        <v>1163</v>
      </c>
      <c r="B1139" s="13">
        <v>45967</v>
      </c>
      <c r="C1139" t="s">
        <v>2401</v>
      </c>
      <c r="D1139" t="s">
        <v>4208</v>
      </c>
    </row>
    <row r="1140" spans="1:4" x14ac:dyDescent="0.3">
      <c r="A1140">
        <v>1164</v>
      </c>
      <c r="B1140" s="13">
        <v>45967</v>
      </c>
      <c r="C1140" t="s">
        <v>2593</v>
      </c>
      <c r="D1140" t="s">
        <v>4209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4211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4212</v>
      </c>
    </row>
    <row r="1143" spans="1:4" x14ac:dyDescent="0.3">
      <c r="A1143">
        <v>1167</v>
      </c>
      <c r="B1143" s="13">
        <v>45968</v>
      </c>
      <c r="C1143" t="s">
        <v>4016</v>
      </c>
      <c r="D1143" t="s">
        <v>4222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4223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4224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4225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4234</v>
      </c>
    </row>
    <row r="1148" spans="1:4" x14ac:dyDescent="0.3">
      <c r="A1148">
        <v>1172</v>
      </c>
      <c r="B1148" s="13">
        <v>45970</v>
      </c>
      <c r="C1148" t="s">
        <v>2487</v>
      </c>
      <c r="D1148" t="s">
        <v>4236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4239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4240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4241</v>
      </c>
    </row>
    <row r="1152" spans="1:4" x14ac:dyDescent="0.3">
      <c r="A1152">
        <v>1176</v>
      </c>
      <c r="B1152" s="13">
        <v>45971</v>
      </c>
      <c r="C1152" t="s">
        <v>2356</v>
      </c>
      <c r="D1152" t="s">
        <v>4244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4249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4251</v>
      </c>
    </row>
    <row r="1155" spans="1:4" x14ac:dyDescent="0.3">
      <c r="A1155">
        <v>1179</v>
      </c>
      <c r="B1155" s="13">
        <v>45972</v>
      </c>
      <c r="C1155" t="s">
        <v>3192</v>
      </c>
      <c r="D1155" t="s">
        <v>4253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4254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4255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4256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4268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4269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4271</v>
      </c>
    </row>
    <row r="1162" spans="1:4" x14ac:dyDescent="0.3">
      <c r="A1162">
        <v>1186</v>
      </c>
      <c r="B1162" s="13">
        <v>45973</v>
      </c>
      <c r="C1162" t="s">
        <v>3280</v>
      </c>
      <c r="D1162" t="s">
        <v>4273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4274</v>
      </c>
    </row>
    <row r="1164" spans="1:4" x14ac:dyDescent="0.3">
      <c r="A1164">
        <v>1188</v>
      </c>
      <c r="B1164" s="13">
        <v>45973</v>
      </c>
      <c r="C1164" t="s">
        <v>2601</v>
      </c>
      <c r="D1164" t="s">
        <v>4275</v>
      </c>
    </row>
    <row r="1165" spans="1:4" x14ac:dyDescent="0.3">
      <c r="A1165">
        <v>1189</v>
      </c>
      <c r="B1165" s="13">
        <v>45973</v>
      </c>
      <c r="C1165" t="s">
        <v>2763</v>
      </c>
      <c r="D1165" t="s">
        <v>4276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4277</v>
      </c>
    </row>
    <row r="1167" spans="1:4" x14ac:dyDescent="0.3">
      <c r="A1167">
        <v>1191</v>
      </c>
      <c r="B1167" s="13">
        <v>45974</v>
      </c>
      <c r="C1167" t="s">
        <v>2907</v>
      </c>
      <c r="D1167" t="s">
        <v>4286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4287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4288</v>
      </c>
    </row>
    <row r="1170" spans="1:4" x14ac:dyDescent="0.3">
      <c r="A1170">
        <v>1194</v>
      </c>
      <c r="B1170" s="13">
        <v>45974</v>
      </c>
      <c r="C1170" t="s">
        <v>4283</v>
      </c>
      <c r="D1170" t="s">
        <v>4289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4291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4292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4303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4304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4306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4307</v>
      </c>
    </row>
    <row r="1177" spans="1:4" x14ac:dyDescent="0.3">
      <c r="A1177">
        <v>1201</v>
      </c>
      <c r="B1177" s="13">
        <v>45975</v>
      </c>
      <c r="C1177" t="s">
        <v>3280</v>
      </c>
      <c r="D1177" t="s">
        <v>4308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4310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4312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4313</v>
      </c>
    </row>
    <row r="1181" spans="1:4" x14ac:dyDescent="0.3">
      <c r="A1181">
        <v>1205</v>
      </c>
      <c r="B1181" s="13">
        <v>45975</v>
      </c>
      <c r="C1181" t="s">
        <v>3192</v>
      </c>
      <c r="D1181" t="s">
        <v>4314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4315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4316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4321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4322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4323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4324</v>
      </c>
    </row>
    <row r="1188" spans="1:4" x14ac:dyDescent="0.3">
      <c r="A1188">
        <v>1212</v>
      </c>
      <c r="B1188" s="13">
        <v>45978</v>
      </c>
      <c r="C1188" t="s">
        <v>3280</v>
      </c>
      <c r="D1188" t="s">
        <v>4326</v>
      </c>
    </row>
    <row r="1189" spans="1:4" x14ac:dyDescent="0.3">
      <c r="A1189">
        <v>1213</v>
      </c>
      <c r="B1189" s="13">
        <v>45978</v>
      </c>
      <c r="C1189" t="s">
        <v>3280</v>
      </c>
      <c r="D1189" t="s">
        <v>4327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4328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4329</v>
      </c>
    </row>
    <row r="1192" spans="1:4" x14ac:dyDescent="0.3">
      <c r="A1192">
        <v>1216</v>
      </c>
      <c r="B1192" s="13">
        <v>45979</v>
      </c>
      <c r="C1192" t="s">
        <v>2695</v>
      </c>
      <c r="D1192" t="s">
        <v>4331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4333</v>
      </c>
    </row>
    <row r="1194" spans="1:4" x14ac:dyDescent="0.3">
      <c r="A1194">
        <v>1218</v>
      </c>
      <c r="B1194" s="13">
        <v>45979</v>
      </c>
      <c r="C1194" t="s">
        <v>3394</v>
      </c>
      <c r="D1194" t="s">
        <v>4334</v>
      </c>
    </row>
    <row r="1195" spans="1:4" x14ac:dyDescent="0.3">
      <c r="A1195">
        <v>1219</v>
      </c>
      <c r="B1195" s="13">
        <v>45979</v>
      </c>
      <c r="C1195" t="s">
        <v>3192</v>
      </c>
      <c r="D1195" t="s">
        <v>4335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4336</v>
      </c>
    </row>
    <row r="1197" spans="1:4" x14ac:dyDescent="0.3">
      <c r="A1197">
        <v>1221</v>
      </c>
      <c r="B1197" s="13">
        <v>45979</v>
      </c>
      <c r="C1197" t="s">
        <v>2458</v>
      </c>
      <c r="D1197" t="s">
        <v>4337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4338</v>
      </c>
    </row>
    <row r="1199" spans="1:4" x14ac:dyDescent="0.3">
      <c r="A1199">
        <v>1223</v>
      </c>
      <c r="B1199" s="13">
        <v>45979</v>
      </c>
      <c r="C1199" t="s">
        <v>4339</v>
      </c>
      <c r="D1199" t="s">
        <v>4340</v>
      </c>
    </row>
    <row r="1200" spans="1:4" x14ac:dyDescent="0.3">
      <c r="A1200">
        <v>1224</v>
      </c>
      <c r="B1200" s="13">
        <v>45980</v>
      </c>
      <c r="C1200" t="s">
        <v>2609</v>
      </c>
      <c r="D1200" t="s">
        <v>4354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4355</v>
      </c>
    </row>
    <row r="1202" spans="1:4" x14ac:dyDescent="0.3">
      <c r="A1202">
        <v>1226</v>
      </c>
      <c r="B1202" s="13">
        <v>45980</v>
      </c>
      <c r="C1202" t="s">
        <v>2487</v>
      </c>
      <c r="D1202" t="s">
        <v>4356</v>
      </c>
    </row>
    <row r="1203" spans="1:4" x14ac:dyDescent="0.3">
      <c r="A1203">
        <v>1227</v>
      </c>
      <c r="B1203" s="13">
        <v>45980</v>
      </c>
      <c r="C1203" t="s">
        <v>4344</v>
      </c>
      <c r="D1203" t="s">
        <v>4357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4358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4360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4369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4370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4371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4385</v>
      </c>
    </row>
    <row r="1210" spans="1:4" x14ac:dyDescent="0.3">
      <c r="A1210">
        <v>1234</v>
      </c>
      <c r="B1210" s="13">
        <v>45982</v>
      </c>
      <c r="C1210" t="s">
        <v>2763</v>
      </c>
      <c r="D1210" t="s">
        <v>4388</v>
      </c>
    </row>
    <row r="1211" spans="1:4" x14ac:dyDescent="0.3">
      <c r="A1211">
        <v>1235</v>
      </c>
      <c r="B1211" s="13">
        <v>45982</v>
      </c>
      <c r="C1211" t="s">
        <v>3280</v>
      </c>
      <c r="D1211" t="s">
        <v>4390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4391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4392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4393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4399</v>
      </c>
    </row>
    <row r="1216" spans="1:4" x14ac:dyDescent="0.3">
      <c r="A1216">
        <v>1240</v>
      </c>
      <c r="B1216" s="13">
        <v>45985</v>
      </c>
      <c r="C1216" t="s">
        <v>3532</v>
      </c>
      <c r="D1216" t="s">
        <v>4404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4407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4409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4410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4411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4413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4415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4417</v>
      </c>
    </row>
    <row r="1224" spans="1:4" x14ac:dyDescent="0.3">
      <c r="A1224">
        <v>1248</v>
      </c>
      <c r="B1224" s="13">
        <v>45985</v>
      </c>
      <c r="C1224" t="s">
        <v>3280</v>
      </c>
      <c r="D1224" t="s">
        <v>4418</v>
      </c>
    </row>
    <row r="1225" spans="1:4" x14ac:dyDescent="0.3">
      <c r="A1225">
        <v>1249</v>
      </c>
      <c r="B1225" s="13">
        <v>45985</v>
      </c>
      <c r="C1225" t="s">
        <v>4421</v>
      </c>
      <c r="D1225" t="s">
        <v>4423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4427</v>
      </c>
    </row>
    <row r="1227" spans="1:4" x14ac:dyDescent="0.3">
      <c r="A1227">
        <v>1251</v>
      </c>
      <c r="B1227" s="13">
        <v>45986</v>
      </c>
      <c r="C1227" t="s">
        <v>4428</v>
      </c>
      <c r="D1227" t="s">
        <v>4431</v>
      </c>
    </row>
    <row r="1228" spans="1:4" x14ac:dyDescent="0.3">
      <c r="A1228">
        <v>1252</v>
      </c>
      <c r="B1228" s="13">
        <v>45986</v>
      </c>
      <c r="C1228" t="s">
        <v>2593</v>
      </c>
      <c r="D1228" t="s">
        <v>4432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4441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4442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4443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4444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4445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4446</v>
      </c>
    </row>
    <row r="1235" spans="1:4" x14ac:dyDescent="0.3">
      <c r="A1235">
        <v>1259</v>
      </c>
      <c r="B1235" s="13">
        <v>45988</v>
      </c>
      <c r="C1235" t="s">
        <v>4453</v>
      </c>
      <c r="D1235" t="s">
        <v>4458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4459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4460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4461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4462</v>
      </c>
    </row>
    <row r="1240" spans="1:4" x14ac:dyDescent="0.3">
      <c r="A1240">
        <v>1264</v>
      </c>
      <c r="B1240" s="13">
        <v>45988</v>
      </c>
      <c r="C1240" t="s">
        <v>2716</v>
      </c>
      <c r="D1240" t="s">
        <v>4463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4466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4467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4469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4470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4471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4474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4480</v>
      </c>
    </row>
    <row r="1248" spans="1:4" x14ac:dyDescent="0.3">
      <c r="A1248">
        <v>1272</v>
      </c>
      <c r="B1248" s="13">
        <v>45992</v>
      </c>
      <c r="C1248" t="s">
        <v>4477</v>
      </c>
      <c r="D1248" t="s">
        <v>4481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4482</v>
      </c>
    </row>
    <row r="1250" spans="1:4" x14ac:dyDescent="0.3">
      <c r="A1250">
        <v>1274</v>
      </c>
      <c r="B1250" s="13">
        <v>45993</v>
      </c>
      <c r="C1250" t="s">
        <v>4485</v>
      </c>
      <c r="D1250" t="s">
        <v>4488</v>
      </c>
    </row>
    <row r="1251" spans="1:4" x14ac:dyDescent="0.3">
      <c r="A1251">
        <v>1275</v>
      </c>
      <c r="B1251" s="13">
        <v>45993</v>
      </c>
      <c r="C1251" t="s">
        <v>4016</v>
      </c>
      <c r="D1251" t="s">
        <v>4489</v>
      </c>
    </row>
    <row r="1252" spans="1:4" x14ac:dyDescent="0.3">
      <c r="A1252">
        <v>1276</v>
      </c>
      <c r="B1252" s="13">
        <v>45993</v>
      </c>
      <c r="C1252" t="s">
        <v>1580</v>
      </c>
      <c r="D1252" t="s">
        <v>4490</v>
      </c>
    </row>
    <row r="1253" spans="1:4" x14ac:dyDescent="0.3">
      <c r="A1253">
        <v>1277</v>
      </c>
      <c r="B1253" s="13">
        <v>45994</v>
      </c>
      <c r="C1253" t="s">
        <v>1053</v>
      </c>
      <c r="D1253" t="s">
        <v>4495</v>
      </c>
    </row>
    <row r="1254" spans="1:4" x14ac:dyDescent="0.3">
      <c r="A1254">
        <v>1278</v>
      </c>
      <c r="B1254" s="13">
        <v>45994</v>
      </c>
      <c r="C1254" t="s">
        <v>1232</v>
      </c>
      <c r="D1254" t="s">
        <v>4496</v>
      </c>
    </row>
    <row r="1255" spans="1:4" x14ac:dyDescent="0.3">
      <c r="A1255">
        <v>1279</v>
      </c>
      <c r="B1255" s="13">
        <v>45994</v>
      </c>
      <c r="C1255" t="s">
        <v>1467</v>
      </c>
      <c r="D1255" t="s">
        <v>4497</v>
      </c>
    </row>
    <row r="1256" spans="1:4" x14ac:dyDescent="0.3">
      <c r="A1256">
        <v>1280</v>
      </c>
      <c r="B1256" s="13">
        <v>45994</v>
      </c>
      <c r="C1256" t="s">
        <v>1018</v>
      </c>
      <c r="D1256" t="s">
        <v>4498</v>
      </c>
    </row>
    <row r="1257" spans="1:4" x14ac:dyDescent="0.3">
      <c r="A1257">
        <v>1281</v>
      </c>
      <c r="B1257" s="13">
        <v>45994</v>
      </c>
      <c r="C1257" t="s">
        <v>1799</v>
      </c>
      <c r="D1257" t="s">
        <v>4499</v>
      </c>
    </row>
    <row r="1258" spans="1:4" x14ac:dyDescent="0.3">
      <c r="A1258">
        <v>1282</v>
      </c>
      <c r="B1258" s="13">
        <v>45994</v>
      </c>
      <c r="C1258" t="s">
        <v>1799</v>
      </c>
      <c r="D1258" t="s">
        <v>4500</v>
      </c>
    </row>
    <row r="1259" spans="1:4" x14ac:dyDescent="0.3">
      <c r="A1259">
        <v>1283</v>
      </c>
      <c r="B1259" s="13">
        <v>45994</v>
      </c>
      <c r="C1259" t="s">
        <v>1393</v>
      </c>
      <c r="D1259" t="s">
        <v>4501</v>
      </c>
    </row>
    <row r="1260" spans="1:4" x14ac:dyDescent="0.3">
      <c r="A1260">
        <v>1284</v>
      </c>
      <c r="B1260" s="13">
        <v>45995</v>
      </c>
      <c r="C1260" t="s">
        <v>1147</v>
      </c>
      <c r="D1260" t="s">
        <v>4509</v>
      </c>
    </row>
    <row r="1261" spans="1:4" x14ac:dyDescent="0.3">
      <c r="A1261">
        <v>1285</v>
      </c>
      <c r="B1261" s="13">
        <v>45995</v>
      </c>
      <c r="C1261" t="s">
        <v>1393</v>
      </c>
      <c r="D1261" t="s">
        <v>4510</v>
      </c>
    </row>
    <row r="1262" spans="1:4" x14ac:dyDescent="0.3">
      <c r="A1262">
        <v>1286</v>
      </c>
      <c r="B1262" s="13">
        <v>45995</v>
      </c>
      <c r="C1262" t="s">
        <v>4506</v>
      </c>
      <c r="D1262" t="s">
        <v>4511</v>
      </c>
    </row>
    <row r="1263" spans="1:4" x14ac:dyDescent="0.3">
      <c r="A1263">
        <v>1287</v>
      </c>
      <c r="B1263" s="13">
        <v>45996</v>
      </c>
      <c r="C1263" t="s">
        <v>1026</v>
      </c>
      <c r="D1263" t="s">
        <v>4516</v>
      </c>
    </row>
    <row r="1264" spans="1:4" x14ac:dyDescent="0.3">
      <c r="A1264">
        <v>1288</v>
      </c>
      <c r="B1264" s="13">
        <v>45996</v>
      </c>
      <c r="C1264" t="s">
        <v>2549</v>
      </c>
      <c r="D1264" t="s">
        <v>4517</v>
      </c>
    </row>
    <row r="1265" spans="1:4" x14ac:dyDescent="0.3">
      <c r="A1265">
        <v>1289</v>
      </c>
      <c r="B1265" s="13">
        <v>45996</v>
      </c>
      <c r="C1265" t="s">
        <v>4184</v>
      </c>
      <c r="D1265" t="s">
        <v>4518</v>
      </c>
    </row>
    <row r="1266" spans="1:4" x14ac:dyDescent="0.3">
      <c r="A1266">
        <v>1290</v>
      </c>
      <c r="B1266" s="13">
        <v>45996</v>
      </c>
      <c r="C1266" t="s">
        <v>1784</v>
      </c>
      <c r="D1266" t="s">
        <v>4519</v>
      </c>
    </row>
    <row r="1267" spans="1:4" x14ac:dyDescent="0.3">
      <c r="A1267">
        <v>1291</v>
      </c>
      <c r="B1267" s="13">
        <v>45996</v>
      </c>
      <c r="C1267" t="s">
        <v>1784</v>
      </c>
      <c r="D1267" t="s">
        <v>4520</v>
      </c>
    </row>
    <row r="1268" spans="1:4" x14ac:dyDescent="0.3">
      <c r="A1268">
        <v>1292</v>
      </c>
      <c r="B1268" s="13">
        <v>45999</v>
      </c>
      <c r="C1268" t="s">
        <v>3874</v>
      </c>
      <c r="D1268" t="s">
        <v>4524</v>
      </c>
    </row>
    <row r="1269" spans="1:4" x14ac:dyDescent="0.3">
      <c r="A1269">
        <v>1293</v>
      </c>
      <c r="B1269" s="13">
        <v>45999</v>
      </c>
      <c r="C1269" t="s">
        <v>1741</v>
      </c>
      <c r="D1269" t="s">
        <v>4525</v>
      </c>
    </row>
    <row r="1270" spans="1:4" x14ac:dyDescent="0.3">
      <c r="A1270">
        <v>1294</v>
      </c>
      <c r="B1270" s="13">
        <v>45999</v>
      </c>
      <c r="C1270" t="s">
        <v>1147</v>
      </c>
      <c r="D1270" t="s">
        <v>4526</v>
      </c>
    </row>
    <row r="1271" spans="1:4" x14ac:dyDescent="0.3">
      <c r="A1271">
        <v>1295</v>
      </c>
      <c r="B1271" s="13">
        <v>45999</v>
      </c>
      <c r="C1271" t="s">
        <v>1393</v>
      </c>
      <c r="D1271" t="s">
        <v>4527</v>
      </c>
    </row>
    <row r="1272" spans="1:4" x14ac:dyDescent="0.3">
      <c r="A1272">
        <v>1296</v>
      </c>
      <c r="B1272" s="13">
        <v>45999</v>
      </c>
      <c r="C1272" t="s">
        <v>1574</v>
      </c>
      <c r="D1272" t="s">
        <v>4528</v>
      </c>
    </row>
    <row r="1273" spans="1:4" x14ac:dyDescent="0.3">
      <c r="A1273">
        <v>1297</v>
      </c>
      <c r="B1273" s="13">
        <v>45999</v>
      </c>
      <c r="C1273" t="s">
        <v>1971</v>
      </c>
      <c r="D1273" t="s">
        <v>4529</v>
      </c>
    </row>
    <row r="1274" spans="1:4" x14ac:dyDescent="0.3">
      <c r="A1274">
        <v>1298</v>
      </c>
      <c r="B1274" s="13">
        <v>46000</v>
      </c>
      <c r="C1274" t="s">
        <v>2018</v>
      </c>
      <c r="D1274" t="s">
        <v>4534</v>
      </c>
    </row>
    <row r="1275" spans="1:4" x14ac:dyDescent="0.3">
      <c r="A1275">
        <v>1299</v>
      </c>
      <c r="B1275" s="13">
        <v>46000</v>
      </c>
      <c r="C1275" t="s">
        <v>1592</v>
      </c>
      <c r="D1275" t="s">
        <v>4535</v>
      </c>
    </row>
    <row r="1276" spans="1:4" x14ac:dyDescent="0.3">
      <c r="A1276">
        <v>1300</v>
      </c>
      <c r="B1276" s="13">
        <v>46000</v>
      </c>
      <c r="C1276" t="s">
        <v>1171</v>
      </c>
      <c r="D1276" t="s">
        <v>4536</v>
      </c>
    </row>
    <row r="1277" spans="1:4" x14ac:dyDescent="0.3">
      <c r="A1277">
        <v>1301</v>
      </c>
      <c r="B1277" s="13">
        <v>46000</v>
      </c>
      <c r="C1277" t="s">
        <v>3280</v>
      </c>
      <c r="D1277" t="s">
        <v>4537</v>
      </c>
    </row>
    <row r="1278" spans="1:4" x14ac:dyDescent="0.3">
      <c r="A1278">
        <v>1302</v>
      </c>
      <c r="B1278" s="13">
        <v>46000</v>
      </c>
      <c r="C1278" t="s">
        <v>2989</v>
      </c>
      <c r="D1278" t="s">
        <v>4538</v>
      </c>
    </row>
    <row r="1279" spans="1:4" x14ac:dyDescent="0.3">
      <c r="A1279">
        <v>1303</v>
      </c>
      <c r="B1279" s="13">
        <v>46000</v>
      </c>
      <c r="C1279" t="s">
        <v>2549</v>
      </c>
      <c r="D1279" t="s">
        <v>4539</v>
      </c>
    </row>
    <row r="1280" spans="1:4" x14ac:dyDescent="0.3">
      <c r="A1280">
        <v>1304</v>
      </c>
      <c r="B1280" s="13">
        <v>46000</v>
      </c>
      <c r="C1280" t="s">
        <v>1741</v>
      </c>
      <c r="D1280" t="s">
        <v>4540</v>
      </c>
    </row>
    <row r="1281" spans="1:4" x14ac:dyDescent="0.3">
      <c r="A1281">
        <v>1305</v>
      </c>
      <c r="B1281" s="13">
        <v>46000</v>
      </c>
      <c r="C1281" t="s">
        <v>1393</v>
      </c>
      <c r="D1281" t="s">
        <v>4541</v>
      </c>
    </row>
    <row r="1282" spans="1:4" x14ac:dyDescent="0.3">
      <c r="A1282">
        <v>1306</v>
      </c>
      <c r="B1282" s="13">
        <v>46001</v>
      </c>
      <c r="C1282" t="s">
        <v>1393</v>
      </c>
      <c r="D1282" t="s">
        <v>4547</v>
      </c>
    </row>
    <row r="1283" spans="1:4" x14ac:dyDescent="0.3">
      <c r="A1283">
        <v>1307</v>
      </c>
      <c r="B1283" s="13">
        <v>46001</v>
      </c>
      <c r="C1283" t="s">
        <v>1015</v>
      </c>
      <c r="D1283" t="s">
        <v>4548</v>
      </c>
    </row>
    <row r="1284" spans="1:4" x14ac:dyDescent="0.3">
      <c r="A1284">
        <v>1308</v>
      </c>
      <c r="B1284" s="13">
        <v>46001</v>
      </c>
      <c r="C1284" t="s">
        <v>2593</v>
      </c>
      <c r="D1284" t="s">
        <v>4549</v>
      </c>
    </row>
    <row r="1285" spans="1:4" x14ac:dyDescent="0.3">
      <c r="A1285">
        <v>1309</v>
      </c>
      <c r="B1285" s="13">
        <v>46001</v>
      </c>
      <c r="C1285" t="s">
        <v>1716</v>
      </c>
      <c r="D1285" t="s">
        <v>4550</v>
      </c>
    </row>
    <row r="1286" spans="1:4" x14ac:dyDescent="0.3">
      <c r="A1286">
        <v>1310</v>
      </c>
      <c r="B1286" s="13">
        <v>46001</v>
      </c>
      <c r="C1286" t="s">
        <v>1438</v>
      </c>
      <c r="D1286" t="s">
        <v>4551</v>
      </c>
    </row>
    <row r="1287" spans="1:4" x14ac:dyDescent="0.3">
      <c r="A1287">
        <v>1311</v>
      </c>
      <c r="B1287" s="13">
        <v>46001</v>
      </c>
      <c r="C1287" t="s">
        <v>1955</v>
      </c>
      <c r="D1287" t="s">
        <v>4552</v>
      </c>
    </row>
    <row r="1288" spans="1:4" x14ac:dyDescent="0.3">
      <c r="A1288">
        <v>1312</v>
      </c>
      <c r="B1288" s="13">
        <v>46002</v>
      </c>
      <c r="C1288" t="s">
        <v>2907</v>
      </c>
      <c r="D1288" t="s">
        <v>4557</v>
      </c>
    </row>
    <row r="1289" spans="1:4" x14ac:dyDescent="0.3">
      <c r="A1289">
        <v>1313</v>
      </c>
      <c r="B1289" s="13">
        <v>46002</v>
      </c>
      <c r="C1289" t="s">
        <v>3106</v>
      </c>
      <c r="D1289" t="s">
        <v>4558</v>
      </c>
    </row>
    <row r="1290" spans="1:4" x14ac:dyDescent="0.3">
      <c r="A1290">
        <v>1314</v>
      </c>
      <c r="B1290" s="13">
        <v>46002</v>
      </c>
      <c r="C1290" t="s">
        <v>1393</v>
      </c>
      <c r="D1290" t="s">
        <v>4560</v>
      </c>
    </row>
    <row r="1291" spans="1:4" x14ac:dyDescent="0.3">
      <c r="A1291">
        <v>1315</v>
      </c>
      <c r="B1291" s="13">
        <v>46002</v>
      </c>
      <c r="C1291" t="s">
        <v>1864</v>
      </c>
      <c r="D1291" t="s">
        <v>4563</v>
      </c>
    </row>
    <row r="1292" spans="1:4" x14ac:dyDescent="0.3">
      <c r="A1292">
        <v>1316</v>
      </c>
      <c r="B1292" s="13">
        <v>46003</v>
      </c>
      <c r="C1292" t="s">
        <v>987</v>
      </c>
      <c r="D1292" t="s">
        <v>4571</v>
      </c>
    </row>
    <row r="1293" spans="1:4" x14ac:dyDescent="0.3">
      <c r="A1293">
        <v>1317</v>
      </c>
      <c r="B1293" s="13">
        <v>46003</v>
      </c>
      <c r="C1293" t="s">
        <v>1015</v>
      </c>
      <c r="D1293" t="s">
        <v>4574</v>
      </c>
    </row>
    <row r="1294" spans="1:4" x14ac:dyDescent="0.3">
      <c r="A1294">
        <v>1318</v>
      </c>
      <c r="B1294" s="13">
        <v>46003</v>
      </c>
      <c r="C1294" t="s">
        <v>1716</v>
      </c>
      <c r="D1294" t="s">
        <v>4577</v>
      </c>
    </row>
    <row r="1295" spans="1:4" x14ac:dyDescent="0.3">
      <c r="A1295">
        <v>1319</v>
      </c>
      <c r="B1295" s="13">
        <v>46003</v>
      </c>
      <c r="C1295" t="s">
        <v>1535</v>
      </c>
      <c r="D1295" t="s">
        <v>4578</v>
      </c>
    </row>
    <row r="1296" spans="1:4" x14ac:dyDescent="0.3">
      <c r="A1296">
        <v>1320</v>
      </c>
      <c r="B1296" s="13">
        <v>46003</v>
      </c>
      <c r="C1296" t="s">
        <v>1015</v>
      </c>
      <c r="D1296" t="s">
        <v>4579</v>
      </c>
    </row>
    <row r="1297" spans="1:4" x14ac:dyDescent="0.3">
      <c r="A1297">
        <v>1321</v>
      </c>
      <c r="B1297" s="13">
        <v>46006</v>
      </c>
      <c r="C1297" t="s">
        <v>4339</v>
      </c>
      <c r="D1297" t="s">
        <v>4634</v>
      </c>
    </row>
    <row r="1298" spans="1:4" x14ac:dyDescent="0.3">
      <c r="A1298">
        <v>1322</v>
      </c>
      <c r="B1298" s="13">
        <v>46006</v>
      </c>
      <c r="C1298" t="s">
        <v>1535</v>
      </c>
      <c r="D1298" t="s">
        <v>4635</v>
      </c>
    </row>
    <row r="1299" spans="1:4" x14ac:dyDescent="0.3">
      <c r="A1299">
        <v>1323</v>
      </c>
      <c r="B1299" s="13">
        <v>46006</v>
      </c>
      <c r="C1299" t="s">
        <v>1393</v>
      </c>
      <c r="D1299" t="s">
        <v>4636</v>
      </c>
    </row>
    <row r="1300" spans="1:4" x14ac:dyDescent="0.3">
      <c r="A1300">
        <v>1324</v>
      </c>
      <c r="B1300" s="13">
        <v>46006</v>
      </c>
      <c r="C1300" t="s">
        <v>1716</v>
      </c>
      <c r="D1300" t="s">
        <v>4638</v>
      </c>
    </row>
    <row r="1301" spans="1:4" x14ac:dyDescent="0.3">
      <c r="A1301">
        <v>1325</v>
      </c>
      <c r="B1301" s="13">
        <v>46007</v>
      </c>
      <c r="C1301" t="s">
        <v>1367</v>
      </c>
      <c r="D1301" t="s">
        <v>4646</v>
      </c>
    </row>
    <row r="1302" spans="1:4" x14ac:dyDescent="0.3">
      <c r="A1302">
        <v>1326</v>
      </c>
      <c r="B1302" s="13">
        <v>46007</v>
      </c>
      <c r="C1302" t="s">
        <v>1535</v>
      </c>
      <c r="D1302" t="s">
        <v>4647</v>
      </c>
    </row>
    <row r="1303" spans="1:4" x14ac:dyDescent="0.3">
      <c r="A1303">
        <v>1327</v>
      </c>
      <c r="B1303" s="13">
        <v>46007</v>
      </c>
      <c r="C1303" t="s">
        <v>1716</v>
      </c>
      <c r="D1303" t="s">
        <v>4648</v>
      </c>
    </row>
    <row r="1304" spans="1:4" x14ac:dyDescent="0.3">
      <c r="A1304">
        <v>1328</v>
      </c>
      <c r="B1304" s="13">
        <v>46007</v>
      </c>
      <c r="C1304" t="s">
        <v>3874</v>
      </c>
      <c r="D1304" t="s">
        <v>4649</v>
      </c>
    </row>
    <row r="1305" spans="1:4" x14ac:dyDescent="0.3">
      <c r="A1305">
        <v>1329</v>
      </c>
      <c r="B1305" s="13">
        <v>46007</v>
      </c>
      <c r="C1305" t="s">
        <v>1372</v>
      </c>
      <c r="D1305" t="s">
        <v>4650</v>
      </c>
    </row>
    <row r="1306" spans="1:4" x14ac:dyDescent="0.3">
      <c r="A1306">
        <v>1330</v>
      </c>
      <c r="B1306" s="13">
        <v>46007</v>
      </c>
      <c r="C1306" t="s">
        <v>1393</v>
      </c>
      <c r="D1306" t="s">
        <v>4651</v>
      </c>
    </row>
    <row r="1307" spans="1:4" x14ac:dyDescent="0.3">
      <c r="A1307">
        <v>1331</v>
      </c>
      <c r="B1307" s="13">
        <v>46007</v>
      </c>
      <c r="C1307" t="s">
        <v>2774</v>
      </c>
      <c r="D1307" t="s">
        <v>4652</v>
      </c>
    </row>
    <row r="1308" spans="1:4" x14ac:dyDescent="0.3">
      <c r="A1308">
        <v>1332</v>
      </c>
      <c r="B1308" s="13">
        <v>46007</v>
      </c>
      <c r="C1308" t="s">
        <v>987</v>
      </c>
      <c r="D1308" t="s">
        <v>4653</v>
      </c>
    </row>
    <row r="1309" spans="1:4" x14ac:dyDescent="0.3">
      <c r="A1309">
        <v>1333</v>
      </c>
      <c r="B1309" s="13">
        <v>46007</v>
      </c>
      <c r="C1309" t="s">
        <v>2989</v>
      </c>
      <c r="D1309" t="s">
        <v>4654</v>
      </c>
    </row>
    <row r="1310" spans="1:4" x14ac:dyDescent="0.3">
      <c r="A1310">
        <v>1334</v>
      </c>
      <c r="B1310" s="13">
        <v>46007</v>
      </c>
      <c r="C1310" t="s">
        <v>1571</v>
      </c>
      <c r="D1310" t="s">
        <v>4655</v>
      </c>
    </row>
    <row r="1311" spans="1:4" x14ac:dyDescent="0.3">
      <c r="A1311">
        <v>1335</v>
      </c>
      <c r="B1311" s="13">
        <v>46007</v>
      </c>
      <c r="C1311" t="s">
        <v>2251</v>
      </c>
      <c r="D1311" t="s">
        <v>4656</v>
      </c>
    </row>
    <row r="1312" spans="1:4" x14ac:dyDescent="0.3">
      <c r="A1312">
        <v>1336</v>
      </c>
      <c r="B1312" s="13">
        <v>46008</v>
      </c>
      <c r="C1312" t="s">
        <v>1393</v>
      </c>
      <c r="D1312" t="s">
        <v>4661</v>
      </c>
    </row>
    <row r="1313" spans="1:4" x14ac:dyDescent="0.3">
      <c r="A1313">
        <v>1337</v>
      </c>
      <c r="B1313" s="13">
        <v>46008</v>
      </c>
      <c r="C1313" t="s">
        <v>1535</v>
      </c>
      <c r="D1313" t="s">
        <v>4662</v>
      </c>
    </row>
    <row r="1314" spans="1:4" x14ac:dyDescent="0.3">
      <c r="A1314">
        <v>1338</v>
      </c>
      <c r="B1314" s="13">
        <v>46008</v>
      </c>
      <c r="C1314" t="s">
        <v>2138</v>
      </c>
      <c r="D1314" t="s">
        <v>4666</v>
      </c>
    </row>
    <row r="1315" spans="1:4" x14ac:dyDescent="0.3">
      <c r="A1315">
        <v>1339</v>
      </c>
      <c r="B1315" s="13">
        <v>46008</v>
      </c>
      <c r="C1315" t="s">
        <v>1147</v>
      </c>
      <c r="D1315" t="s">
        <v>4667</v>
      </c>
    </row>
    <row r="1316" spans="1:4" x14ac:dyDescent="0.3">
      <c r="A1316">
        <v>1340</v>
      </c>
      <c r="B1316" s="13">
        <v>46008</v>
      </c>
      <c r="C1316" t="s">
        <v>1026</v>
      </c>
      <c r="D1316" t="s">
        <v>4668</v>
      </c>
    </row>
    <row r="1317" spans="1:4" x14ac:dyDescent="0.3">
      <c r="A1317">
        <v>1341</v>
      </c>
      <c r="B1317" s="13">
        <v>46008</v>
      </c>
      <c r="C1317" t="s">
        <v>1385</v>
      </c>
      <c r="D1317" t="s">
        <v>4669</v>
      </c>
    </row>
    <row r="1318" spans="1:4" x14ac:dyDescent="0.3">
      <c r="A1318">
        <v>1342</v>
      </c>
      <c r="B1318" s="13">
        <v>46008</v>
      </c>
      <c r="C1318" t="s">
        <v>1925</v>
      </c>
      <c r="D1318" t="s">
        <v>4670</v>
      </c>
    </row>
    <row r="1319" spans="1:4" x14ac:dyDescent="0.3">
      <c r="A1319">
        <v>1343</v>
      </c>
      <c r="B1319" s="13">
        <v>46008</v>
      </c>
      <c r="C1319" t="s">
        <v>1443</v>
      </c>
      <c r="D1319" t="s">
        <v>4671</v>
      </c>
    </row>
    <row r="1320" spans="1:4" x14ac:dyDescent="0.3">
      <c r="A1320">
        <v>1344</v>
      </c>
      <c r="B1320" s="13">
        <v>46008</v>
      </c>
      <c r="C1320" t="s">
        <v>2774</v>
      </c>
      <c r="D1320" t="s">
        <v>4672</v>
      </c>
    </row>
    <row r="1321" spans="1:4" x14ac:dyDescent="0.3">
      <c r="A1321">
        <v>1345</v>
      </c>
      <c r="B1321" s="13">
        <v>46009</v>
      </c>
      <c r="C1321" t="s">
        <v>4675</v>
      </c>
      <c r="D1321" t="s">
        <v>4678</v>
      </c>
    </row>
    <row r="1322" spans="1:4" x14ac:dyDescent="0.3">
      <c r="A1322">
        <v>1346</v>
      </c>
      <c r="B1322" s="13">
        <v>46009</v>
      </c>
      <c r="C1322" t="s">
        <v>1580</v>
      </c>
      <c r="D1322" t="s">
        <v>4679</v>
      </c>
    </row>
    <row r="1323" spans="1:4" x14ac:dyDescent="0.3">
      <c r="A1323">
        <v>1347</v>
      </c>
      <c r="B1323" s="13">
        <v>46009</v>
      </c>
      <c r="C1323" t="s">
        <v>2549</v>
      </c>
      <c r="D1323" t="s">
        <v>4680</v>
      </c>
    </row>
    <row r="1324" spans="1:4" x14ac:dyDescent="0.3">
      <c r="A1324">
        <v>1348</v>
      </c>
      <c r="B1324" s="13">
        <v>46009</v>
      </c>
      <c r="C1324" t="s">
        <v>2780</v>
      </c>
      <c r="D1324" t="s">
        <v>4681</v>
      </c>
    </row>
    <row r="1325" spans="1:4" x14ac:dyDescent="0.3">
      <c r="A1325">
        <v>1349</v>
      </c>
      <c r="B1325" s="13">
        <v>46009</v>
      </c>
      <c r="C1325" t="s">
        <v>1716</v>
      </c>
      <c r="D1325" t="s">
        <v>4682</v>
      </c>
    </row>
    <row r="1326" spans="1:4" x14ac:dyDescent="0.3">
      <c r="A1326">
        <v>1350</v>
      </c>
      <c r="B1326" s="13">
        <v>46009</v>
      </c>
      <c r="C1326" t="s">
        <v>2593</v>
      </c>
      <c r="D1326" t="s">
        <v>4683</v>
      </c>
    </row>
    <row r="1327" spans="1:4" x14ac:dyDescent="0.3">
      <c r="A1327">
        <v>1351</v>
      </c>
      <c r="B1327" s="13">
        <v>46010</v>
      </c>
      <c r="C1327" t="s">
        <v>1574</v>
      </c>
      <c r="D1327" t="s">
        <v>4692</v>
      </c>
    </row>
    <row r="1328" spans="1:4" x14ac:dyDescent="0.3">
      <c r="A1328">
        <v>1352</v>
      </c>
      <c r="B1328" s="13">
        <v>46010</v>
      </c>
      <c r="C1328" t="s">
        <v>979</v>
      </c>
      <c r="D1328" t="s">
        <v>4693</v>
      </c>
    </row>
    <row r="1329" spans="1:4" x14ac:dyDescent="0.3">
      <c r="A1329">
        <v>1353</v>
      </c>
      <c r="B1329" s="13">
        <v>46010</v>
      </c>
      <c r="C1329" t="s">
        <v>1171</v>
      </c>
      <c r="D1329" t="s">
        <v>4694</v>
      </c>
    </row>
    <row r="1330" spans="1:4" x14ac:dyDescent="0.3">
      <c r="A1330">
        <v>1354</v>
      </c>
      <c r="B1330" s="13">
        <v>46010</v>
      </c>
      <c r="C1330" t="s">
        <v>1393</v>
      </c>
      <c r="D1330" t="s">
        <v>4695</v>
      </c>
    </row>
    <row r="1331" spans="1:4" x14ac:dyDescent="0.3">
      <c r="A1331">
        <v>1355</v>
      </c>
      <c r="B1331" s="13">
        <v>46010</v>
      </c>
      <c r="C1331" t="s">
        <v>1446</v>
      </c>
      <c r="D1331" t="s">
        <v>4696</v>
      </c>
    </row>
    <row r="1332" spans="1:4" x14ac:dyDescent="0.3">
      <c r="A1332">
        <v>1356</v>
      </c>
      <c r="B1332" s="13">
        <v>46011</v>
      </c>
      <c r="C1332" t="s">
        <v>2549</v>
      </c>
      <c r="D1332" t="s">
        <v>4697</v>
      </c>
    </row>
    <row r="1333" spans="1:4" x14ac:dyDescent="0.3">
      <c r="A1333">
        <v>1357</v>
      </c>
      <c r="B1333" s="13">
        <v>46013</v>
      </c>
      <c r="C1333" t="s">
        <v>1888</v>
      </c>
      <c r="D1333" t="s">
        <v>4705</v>
      </c>
    </row>
    <row r="1334" spans="1:4" x14ac:dyDescent="0.3">
      <c r="A1334">
        <v>1358</v>
      </c>
      <c r="B1334" s="13">
        <v>46013</v>
      </c>
      <c r="C1334" t="s">
        <v>1716</v>
      </c>
      <c r="D1334" t="s">
        <v>4708</v>
      </c>
    </row>
    <row r="1335" spans="1:4" x14ac:dyDescent="0.3">
      <c r="A1335">
        <v>1359</v>
      </c>
      <c r="B1335" s="13">
        <v>46013</v>
      </c>
      <c r="C1335" t="s">
        <v>3140</v>
      </c>
      <c r="D1335" t="s">
        <v>4710</v>
      </c>
    </row>
    <row r="1336" spans="1:4" x14ac:dyDescent="0.3">
      <c r="A1336">
        <v>1360</v>
      </c>
      <c r="B1336" s="13">
        <v>46013</v>
      </c>
      <c r="C1336" t="s">
        <v>1438</v>
      </c>
      <c r="D1336" t="s">
        <v>4711</v>
      </c>
    </row>
    <row r="1337" spans="1:4" x14ac:dyDescent="0.3">
      <c r="A1337">
        <v>1361</v>
      </c>
      <c r="B1337" s="13">
        <v>46013</v>
      </c>
      <c r="C1337" t="s">
        <v>3192</v>
      </c>
      <c r="D1337" t="s">
        <v>4712</v>
      </c>
    </row>
    <row r="1338" spans="1:4" x14ac:dyDescent="0.3">
      <c r="A1338">
        <v>1362</v>
      </c>
      <c r="B1338" s="13">
        <v>46013</v>
      </c>
      <c r="C1338" t="s">
        <v>4675</v>
      </c>
      <c r="D1338" t="s">
        <v>4713</v>
      </c>
    </row>
    <row r="1339" spans="1:4" x14ac:dyDescent="0.3">
      <c r="A1339">
        <v>1363</v>
      </c>
      <c r="B1339" s="13">
        <v>46013</v>
      </c>
      <c r="C1339" t="s">
        <v>1652</v>
      </c>
      <c r="D1339" t="s">
        <v>4714</v>
      </c>
    </row>
    <row r="1340" spans="1:4" x14ac:dyDescent="0.3">
      <c r="A1340">
        <v>1364</v>
      </c>
      <c r="B1340" s="13">
        <v>46013</v>
      </c>
      <c r="C1340" t="s">
        <v>1741</v>
      </c>
      <c r="D1340" t="s">
        <v>4716</v>
      </c>
    </row>
    <row r="1341" spans="1:4" x14ac:dyDescent="0.3">
      <c r="A1341">
        <v>1365</v>
      </c>
      <c r="B1341" s="13">
        <v>46014</v>
      </c>
      <c r="C1341" t="s">
        <v>1535</v>
      </c>
      <c r="D1341" t="s">
        <v>4722</v>
      </c>
    </row>
    <row r="1342" spans="1:4" x14ac:dyDescent="0.3">
      <c r="A1342">
        <v>1366</v>
      </c>
      <c r="B1342" s="13">
        <v>46014</v>
      </c>
      <c r="C1342" t="s">
        <v>3943</v>
      </c>
      <c r="D1342" t="s">
        <v>4723</v>
      </c>
    </row>
    <row r="1343" spans="1:4" x14ac:dyDescent="0.3">
      <c r="A1343">
        <v>1367</v>
      </c>
      <c r="B1343" s="13">
        <v>46014</v>
      </c>
      <c r="C1343" t="s">
        <v>1538</v>
      </c>
      <c r="D1343" t="s">
        <v>4725</v>
      </c>
    </row>
    <row r="1344" spans="1:4" x14ac:dyDescent="0.3">
      <c r="A1344">
        <v>1368</v>
      </c>
      <c r="B1344" s="13">
        <v>46014</v>
      </c>
      <c r="C1344" t="s">
        <v>4396</v>
      </c>
      <c r="D1344" t="s">
        <v>4726</v>
      </c>
    </row>
    <row r="1345" spans="1:4" x14ac:dyDescent="0.3">
      <c r="A1345">
        <v>1369</v>
      </c>
      <c r="B1345" s="13">
        <v>46014</v>
      </c>
      <c r="C1345" t="s">
        <v>1436</v>
      </c>
      <c r="D1345" t="s">
        <v>4727</v>
      </c>
    </row>
    <row r="1346" spans="1:4" x14ac:dyDescent="0.3">
      <c r="A1346">
        <v>1370</v>
      </c>
      <c r="B1346" s="13">
        <v>46014</v>
      </c>
      <c r="C1346" t="s">
        <v>1716</v>
      </c>
      <c r="D1346" t="s">
        <v>4728</v>
      </c>
    </row>
    <row r="1347" spans="1:4" x14ac:dyDescent="0.3">
      <c r="A1347">
        <v>1371</v>
      </c>
      <c r="B1347" s="13">
        <v>46014</v>
      </c>
      <c r="C1347" t="s">
        <v>1448</v>
      </c>
      <c r="D1347" t="s">
        <v>4729</v>
      </c>
    </row>
    <row r="1348" spans="1:4" x14ac:dyDescent="0.3">
      <c r="A1348">
        <v>1372</v>
      </c>
      <c r="B1348" s="13">
        <v>46015</v>
      </c>
      <c r="C1348" t="s">
        <v>1393</v>
      </c>
      <c r="D1348" t="s">
        <v>4736</v>
      </c>
    </row>
    <row r="1349" spans="1:4" x14ac:dyDescent="0.3">
      <c r="A1349">
        <v>1373</v>
      </c>
      <c r="B1349" s="13">
        <v>46015</v>
      </c>
      <c r="C1349" t="s">
        <v>1592</v>
      </c>
      <c r="D1349" t="s">
        <v>4737</v>
      </c>
    </row>
    <row r="1350" spans="1:4" x14ac:dyDescent="0.3">
      <c r="A1350">
        <v>1374</v>
      </c>
      <c r="B1350" s="13">
        <v>46015</v>
      </c>
      <c r="C1350" t="s">
        <v>2254</v>
      </c>
      <c r="D1350" t="s">
        <v>4738</v>
      </c>
    </row>
    <row r="1351" spans="1:4" x14ac:dyDescent="0.3">
      <c r="A1351">
        <v>1375</v>
      </c>
      <c r="B1351" s="13">
        <v>46015</v>
      </c>
      <c r="C1351" t="s">
        <v>2549</v>
      </c>
      <c r="D1351" t="s">
        <v>4739</v>
      </c>
    </row>
    <row r="1352" spans="1:4" x14ac:dyDescent="0.3">
      <c r="A1352">
        <v>1376</v>
      </c>
      <c r="B1352" s="13">
        <v>46017</v>
      </c>
      <c r="C1352" t="s">
        <v>1580</v>
      </c>
      <c r="D1352" t="s">
        <v>4743</v>
      </c>
    </row>
    <row r="1353" spans="1:4" x14ac:dyDescent="0.3">
      <c r="A1353">
        <v>1377</v>
      </c>
      <c r="B1353" s="13">
        <v>46017</v>
      </c>
      <c r="C1353" t="s">
        <v>1367</v>
      </c>
      <c r="D1353" t="s">
        <v>4744</v>
      </c>
    </row>
    <row r="1354" spans="1:4" x14ac:dyDescent="0.3">
      <c r="A1354">
        <v>1378</v>
      </c>
      <c r="B1354" s="13">
        <v>46017</v>
      </c>
      <c r="C1354" t="s">
        <v>1446</v>
      </c>
      <c r="D1354" t="s">
        <v>4745</v>
      </c>
    </row>
    <row r="1355" spans="1:4" x14ac:dyDescent="0.3">
      <c r="A1355">
        <v>1379</v>
      </c>
      <c r="B1355" s="13">
        <v>46017</v>
      </c>
      <c r="C1355" t="s">
        <v>1467</v>
      </c>
      <c r="D1355" t="s">
        <v>4747</v>
      </c>
    </row>
    <row r="1356" spans="1:4" x14ac:dyDescent="0.3">
      <c r="A1356">
        <v>1380</v>
      </c>
      <c r="B1356" s="13">
        <v>46018</v>
      </c>
      <c r="C1356" t="s">
        <v>2774</v>
      </c>
      <c r="D1356" t="s">
        <v>4748</v>
      </c>
    </row>
    <row r="1357" spans="1:4" x14ac:dyDescent="0.3">
      <c r="A1357">
        <v>1381</v>
      </c>
      <c r="B1357" s="13">
        <v>46020</v>
      </c>
      <c r="C1357" t="s">
        <v>1855</v>
      </c>
      <c r="D1357" t="s">
        <v>4751</v>
      </c>
    </row>
    <row r="1358" spans="1:4" x14ac:dyDescent="0.3">
      <c r="A1358">
        <v>1382</v>
      </c>
      <c r="B1358" s="13">
        <v>46020</v>
      </c>
      <c r="C1358" t="s">
        <v>1548</v>
      </c>
      <c r="D1358" t="s">
        <v>4755</v>
      </c>
    </row>
    <row r="1359" spans="1:4" x14ac:dyDescent="0.3">
      <c r="A1359">
        <v>1383</v>
      </c>
      <c r="B1359" s="13">
        <v>46020</v>
      </c>
      <c r="C1359" t="s">
        <v>1448</v>
      </c>
      <c r="D1359" t="s">
        <v>4756</v>
      </c>
    </row>
    <row r="1360" spans="1:4" x14ac:dyDescent="0.3">
      <c r="A1360">
        <v>1384</v>
      </c>
      <c r="B1360" s="13">
        <v>46020</v>
      </c>
      <c r="C1360" t="s">
        <v>2849</v>
      </c>
      <c r="D1360" t="s">
        <v>4759</v>
      </c>
    </row>
    <row r="1361" spans="1:4" x14ac:dyDescent="0.3">
      <c r="A1361">
        <v>1385</v>
      </c>
      <c r="B1361" s="13">
        <v>46020</v>
      </c>
      <c r="C1361" t="s">
        <v>3388</v>
      </c>
      <c r="D1361" t="s">
        <v>4761</v>
      </c>
    </row>
    <row r="1362" spans="1:4" x14ac:dyDescent="0.3">
      <c r="A1362">
        <v>1386</v>
      </c>
      <c r="B1362" s="13">
        <v>46020</v>
      </c>
      <c r="C1362" t="s">
        <v>1450</v>
      </c>
      <c r="D1362" t="s">
        <v>4762</v>
      </c>
    </row>
    <row r="1363" spans="1:4" x14ac:dyDescent="0.3">
      <c r="A1363">
        <v>1387</v>
      </c>
      <c r="B1363" s="13">
        <v>46021</v>
      </c>
      <c r="C1363" t="s">
        <v>1443</v>
      </c>
      <c r="D1363" t="s">
        <v>4764</v>
      </c>
    </row>
    <row r="1364" spans="1:4" x14ac:dyDescent="0.3">
      <c r="A1364">
        <v>1388</v>
      </c>
      <c r="B1364" s="13">
        <v>46021</v>
      </c>
      <c r="C1364" t="s">
        <v>2989</v>
      </c>
      <c r="D1364" t="s">
        <v>4765</v>
      </c>
    </row>
    <row r="1365" spans="1:4" x14ac:dyDescent="0.3">
      <c r="A1365">
        <v>1389</v>
      </c>
      <c r="B1365" s="13">
        <v>46021</v>
      </c>
      <c r="C1365" t="s">
        <v>2763</v>
      </c>
      <c r="D1365" t="s">
        <v>4766</v>
      </c>
    </row>
    <row r="1366" spans="1:4" x14ac:dyDescent="0.3">
      <c r="A1366">
        <v>1390</v>
      </c>
      <c r="B1366" s="13">
        <v>46021</v>
      </c>
      <c r="C1366" t="s">
        <v>1393</v>
      </c>
      <c r="D1366" t="s">
        <v>4768</v>
      </c>
    </row>
    <row r="1367" spans="1:4" x14ac:dyDescent="0.3">
      <c r="A1367">
        <v>1391</v>
      </c>
      <c r="B1367" s="13">
        <v>46022</v>
      </c>
      <c r="C1367" t="s">
        <v>1393</v>
      </c>
      <c r="D1367" t="s">
        <v>4775</v>
      </c>
    </row>
    <row r="1368" spans="1:4" x14ac:dyDescent="0.3">
      <c r="A1368">
        <v>1392</v>
      </c>
      <c r="B1368" s="13">
        <v>46024</v>
      </c>
      <c r="C1368" t="s">
        <v>4784</v>
      </c>
      <c r="D1368" t="s">
        <v>4790</v>
      </c>
    </row>
    <row r="1369" spans="1:4" x14ac:dyDescent="0.3">
      <c r="A1369">
        <v>1393</v>
      </c>
      <c r="B1369" s="13">
        <v>46024</v>
      </c>
      <c r="C1369" t="s">
        <v>1053</v>
      </c>
      <c r="D1369" t="s">
        <v>4791</v>
      </c>
    </row>
    <row r="1370" spans="1:4" x14ac:dyDescent="0.3">
      <c r="A1370">
        <v>1394</v>
      </c>
      <c r="B1370" s="13">
        <v>46024</v>
      </c>
      <c r="C1370" t="s">
        <v>4787</v>
      </c>
      <c r="D1370" t="s">
        <v>4792</v>
      </c>
    </row>
    <row r="1371" spans="1:4" x14ac:dyDescent="0.3">
      <c r="A1371">
        <v>1395</v>
      </c>
      <c r="B1371" s="13">
        <v>46024</v>
      </c>
      <c r="C1371" t="s">
        <v>1590</v>
      </c>
      <c r="D1371" t="s">
        <v>4793</v>
      </c>
    </row>
    <row r="1372" spans="1:4" x14ac:dyDescent="0.3">
      <c r="A1372">
        <v>1396</v>
      </c>
      <c r="B1372" s="13">
        <v>46024</v>
      </c>
      <c r="C1372" t="s">
        <v>3888</v>
      </c>
      <c r="D1372" t="s">
        <v>4794</v>
      </c>
    </row>
    <row r="1373" spans="1:4" x14ac:dyDescent="0.3">
      <c r="A1373">
        <v>1397</v>
      </c>
      <c r="B1373" s="13">
        <v>46024</v>
      </c>
      <c r="C1373" t="s">
        <v>1450</v>
      </c>
      <c r="D1373" t="s">
        <v>4795</v>
      </c>
    </row>
    <row r="1374" spans="1:4" x14ac:dyDescent="0.3">
      <c r="A1374">
        <v>1398</v>
      </c>
      <c r="B1374" s="13">
        <v>46024</v>
      </c>
      <c r="C1374" t="s">
        <v>1741</v>
      </c>
      <c r="D1374" t="s">
        <v>4796</v>
      </c>
    </row>
    <row r="1375" spans="1:4" x14ac:dyDescent="0.3">
      <c r="A1375">
        <v>1399</v>
      </c>
      <c r="B1375" s="13">
        <v>46025</v>
      </c>
      <c r="C1375" t="s">
        <v>1046</v>
      </c>
      <c r="D1375" t="s">
        <v>4800</v>
      </c>
    </row>
    <row r="1376" spans="1:4" x14ac:dyDescent="0.3">
      <c r="A1376">
        <v>1400</v>
      </c>
      <c r="B1376" s="13">
        <v>46027</v>
      </c>
      <c r="C1376" t="s">
        <v>3068</v>
      </c>
      <c r="D1376" t="s">
        <v>4803</v>
      </c>
    </row>
    <row r="1377" spans="1:4" x14ac:dyDescent="0.3">
      <c r="A1377">
        <v>1401</v>
      </c>
      <c r="B1377" s="13">
        <v>46027</v>
      </c>
      <c r="C1377" t="s">
        <v>1592</v>
      </c>
      <c r="D1377" t="s">
        <v>4804</v>
      </c>
    </row>
    <row r="1378" spans="1:4" x14ac:dyDescent="0.3">
      <c r="A1378">
        <v>1402</v>
      </c>
      <c r="B1378" s="13">
        <v>46027</v>
      </c>
      <c r="C1378" t="s">
        <v>1784</v>
      </c>
      <c r="D1378" t="s">
        <v>4805</v>
      </c>
    </row>
    <row r="1379" spans="1:4" x14ac:dyDescent="0.3">
      <c r="A1379">
        <v>1403</v>
      </c>
      <c r="B1379" s="13">
        <v>46027</v>
      </c>
      <c r="C1379" t="s">
        <v>1467</v>
      </c>
      <c r="D1379" t="s">
        <v>4807</v>
      </c>
    </row>
    <row r="1380" spans="1:4" x14ac:dyDescent="0.3">
      <c r="A1380">
        <v>1404</v>
      </c>
      <c r="B1380" s="13">
        <v>46027</v>
      </c>
      <c r="C1380" t="s">
        <v>2141</v>
      </c>
      <c r="D1380" t="s">
        <v>4808</v>
      </c>
    </row>
    <row r="1381" spans="1:4" x14ac:dyDescent="0.3">
      <c r="A1381">
        <v>1405</v>
      </c>
      <c r="B1381" s="13">
        <v>46027</v>
      </c>
      <c r="C1381" t="s">
        <v>1147</v>
      </c>
      <c r="D1381" t="s">
        <v>4809</v>
      </c>
    </row>
    <row r="1382" spans="1:4" x14ac:dyDescent="0.3">
      <c r="A1382">
        <v>1406</v>
      </c>
      <c r="B1382" s="13">
        <v>46028</v>
      </c>
      <c r="C1382" t="s">
        <v>978</v>
      </c>
      <c r="D1382" t="s">
        <v>4819</v>
      </c>
    </row>
    <row r="1383" spans="1:4" x14ac:dyDescent="0.3">
      <c r="A1383">
        <v>1407</v>
      </c>
      <c r="B1383" s="13">
        <v>46028</v>
      </c>
      <c r="C1383" t="s">
        <v>1574</v>
      </c>
      <c r="D1383" t="s">
        <v>4820</v>
      </c>
    </row>
    <row r="1384" spans="1:4" x14ac:dyDescent="0.3">
      <c r="A1384">
        <v>1408</v>
      </c>
      <c r="B1384" s="13">
        <v>46028</v>
      </c>
      <c r="C1384" t="s">
        <v>1535</v>
      </c>
      <c r="D1384" t="s">
        <v>4821</v>
      </c>
    </row>
    <row r="1385" spans="1:4" x14ac:dyDescent="0.3">
      <c r="A1385">
        <v>1409</v>
      </c>
      <c r="B1385" s="13">
        <v>46028</v>
      </c>
      <c r="C1385" t="s">
        <v>1393</v>
      </c>
      <c r="D1385" t="s">
        <v>4822</v>
      </c>
    </row>
    <row r="1386" spans="1:4" x14ac:dyDescent="0.3">
      <c r="A1386">
        <v>1410</v>
      </c>
      <c r="B1386" s="13">
        <v>46028</v>
      </c>
      <c r="C1386" t="s">
        <v>2018</v>
      </c>
      <c r="D1386" t="s">
        <v>4823</v>
      </c>
    </row>
    <row r="1387" spans="1:4" x14ac:dyDescent="0.3">
      <c r="A1387">
        <v>1411</v>
      </c>
      <c r="B1387" s="13">
        <v>46028</v>
      </c>
      <c r="C1387" t="s">
        <v>1479</v>
      </c>
      <c r="D1387" t="s">
        <v>4826</v>
      </c>
    </row>
    <row r="1388" spans="1:4" x14ac:dyDescent="0.3">
      <c r="A1388">
        <v>1412</v>
      </c>
      <c r="B1388" s="13">
        <v>46028</v>
      </c>
      <c r="C1388" t="s">
        <v>1571</v>
      </c>
      <c r="D1388" t="s">
        <v>4827</v>
      </c>
    </row>
    <row r="1389" spans="1:4" x14ac:dyDescent="0.3">
      <c r="A1389">
        <v>1413</v>
      </c>
      <c r="B1389" s="13">
        <v>46029</v>
      </c>
      <c r="C1389" t="s">
        <v>4675</v>
      </c>
      <c r="D1389" t="s">
        <v>4832</v>
      </c>
    </row>
    <row r="1390" spans="1:4" x14ac:dyDescent="0.3">
      <c r="A1390">
        <v>1414</v>
      </c>
      <c r="B1390" s="13">
        <v>46029</v>
      </c>
      <c r="C1390" t="s">
        <v>1018</v>
      </c>
      <c r="D1390" t="s">
        <v>4833</v>
      </c>
    </row>
    <row r="1391" spans="1:4" x14ac:dyDescent="0.3">
      <c r="A1391">
        <v>1415</v>
      </c>
      <c r="B1391" s="13">
        <v>46029</v>
      </c>
      <c r="C1391" t="s">
        <v>1574</v>
      </c>
      <c r="D1391" t="s">
        <v>4834</v>
      </c>
    </row>
    <row r="1392" spans="1:4" x14ac:dyDescent="0.3">
      <c r="A1392">
        <v>1416</v>
      </c>
      <c r="B1392" s="13">
        <v>46029</v>
      </c>
      <c r="C1392" t="s">
        <v>1592</v>
      </c>
      <c r="D1392" t="s">
        <v>4836</v>
      </c>
    </row>
    <row r="1393" spans="1:4" x14ac:dyDescent="0.3">
      <c r="A1393">
        <v>1417</v>
      </c>
      <c r="B1393" s="13">
        <v>46030</v>
      </c>
      <c r="C1393" t="s">
        <v>1438</v>
      </c>
      <c r="D1393" t="s">
        <v>4843</v>
      </c>
    </row>
    <row r="1394" spans="1:4" x14ac:dyDescent="0.3">
      <c r="A1394">
        <v>1418</v>
      </c>
      <c r="B1394" s="13">
        <v>46030</v>
      </c>
      <c r="C1394" t="s">
        <v>2269</v>
      </c>
      <c r="D1394" t="s">
        <v>4844</v>
      </c>
    </row>
    <row r="1395" spans="1:4" x14ac:dyDescent="0.3">
      <c r="A1395">
        <v>1419</v>
      </c>
      <c r="B1395" s="13">
        <v>46030</v>
      </c>
      <c r="C1395" t="s">
        <v>1861</v>
      </c>
      <c r="D1395" t="s">
        <v>4845</v>
      </c>
    </row>
    <row r="1396" spans="1:4" x14ac:dyDescent="0.3">
      <c r="A1396">
        <v>1420</v>
      </c>
      <c r="B1396" s="13">
        <v>46030</v>
      </c>
      <c r="C1396" t="s">
        <v>1393</v>
      </c>
      <c r="D1396" t="s">
        <v>4847</v>
      </c>
    </row>
    <row r="1397" spans="1:4" x14ac:dyDescent="0.3">
      <c r="A1397">
        <v>1421</v>
      </c>
      <c r="B1397" s="13">
        <v>46030</v>
      </c>
      <c r="C1397" t="s">
        <v>1479</v>
      </c>
      <c r="D1397" t="s">
        <v>4848</v>
      </c>
    </row>
    <row r="1398" spans="1:4" x14ac:dyDescent="0.3">
      <c r="A1398">
        <v>1422</v>
      </c>
      <c r="B1398" s="13">
        <v>46031</v>
      </c>
      <c r="C1398" t="s">
        <v>1716</v>
      </c>
      <c r="D1398" t="s">
        <v>4856</v>
      </c>
    </row>
    <row r="1399" spans="1:4" x14ac:dyDescent="0.3">
      <c r="A1399">
        <v>1423</v>
      </c>
      <c r="B1399" s="13">
        <v>46031</v>
      </c>
      <c r="C1399" t="s">
        <v>1888</v>
      </c>
      <c r="D1399" t="s">
        <v>4858</v>
      </c>
    </row>
    <row r="1400" spans="1:4" x14ac:dyDescent="0.3">
      <c r="A1400">
        <v>1424</v>
      </c>
      <c r="B1400" s="13">
        <v>46031</v>
      </c>
      <c r="C1400" t="s">
        <v>1438</v>
      </c>
      <c r="D1400" t="s">
        <v>4861</v>
      </c>
    </row>
    <row r="1401" spans="1:4" x14ac:dyDescent="0.3">
      <c r="A1401">
        <v>1425</v>
      </c>
      <c r="B1401" s="13">
        <v>46031</v>
      </c>
      <c r="C1401" t="s">
        <v>1574</v>
      </c>
      <c r="D1401" t="s">
        <v>4862</v>
      </c>
    </row>
    <row r="1402" spans="1:4" x14ac:dyDescent="0.3">
      <c r="A1402">
        <v>1426</v>
      </c>
      <c r="B1402" s="13">
        <v>46031</v>
      </c>
      <c r="C1402" t="s">
        <v>978</v>
      </c>
      <c r="D1402" t="s">
        <v>4863</v>
      </c>
    </row>
    <row r="1403" spans="1:4" x14ac:dyDescent="0.3">
      <c r="A1403">
        <v>1427</v>
      </c>
      <c r="B1403" s="13">
        <v>46031</v>
      </c>
      <c r="C1403" t="s">
        <v>1974</v>
      </c>
      <c r="D1403" t="s">
        <v>4864</v>
      </c>
    </row>
    <row r="1404" spans="1:4" x14ac:dyDescent="0.3">
      <c r="A1404">
        <v>1428</v>
      </c>
      <c r="B1404" s="13">
        <v>46031</v>
      </c>
      <c r="C1404" t="s">
        <v>1741</v>
      </c>
      <c r="D1404" t="s">
        <v>4865</v>
      </c>
    </row>
    <row r="1405" spans="1:4" x14ac:dyDescent="0.3">
      <c r="A1405">
        <v>1429</v>
      </c>
      <c r="B1405" s="13">
        <v>46032</v>
      </c>
      <c r="C1405" t="s">
        <v>1535</v>
      </c>
      <c r="D1405" t="s">
        <v>4869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 filterMode="1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76" sqref="B76:H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hidden="1" customWidth="1"/>
    <col min="4" max="4" width="15" hidden="1" customWidth="1"/>
    <col min="5" max="5" width="45.875" hidden="1" customWidth="1"/>
    <col min="6" max="6" width="12.75" hidden="1" customWidth="1"/>
    <col min="7" max="7" width="31.25" hidden="1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216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736999.60000000149</v>
      </c>
      <c r="I2" s="194" t="s">
        <v>4838</v>
      </c>
    </row>
    <row r="3" spans="1:11" hidden="1" x14ac:dyDescent="0.3">
      <c r="A3" s="47">
        <v>2</v>
      </c>
      <c r="B3" t="s">
        <v>2583</v>
      </c>
      <c r="C3" t="s">
        <v>2584</v>
      </c>
      <c r="E3" t="s">
        <v>2585</v>
      </c>
      <c r="H3" s="194">
        <f>SUMIF(주문_리스트!C:C,거래처!B3,주문_리스트!K:K)+SUMIF(주문_리스트!C:C,거래처!B3,주문_리스트!L:L)</f>
        <v>0</v>
      </c>
    </row>
    <row r="4" spans="1:11" hidden="1" x14ac:dyDescent="0.3">
      <c r="A4" s="47">
        <v>3</v>
      </c>
      <c r="B4" t="s">
        <v>1269</v>
      </c>
      <c r="C4" t="s">
        <v>3629</v>
      </c>
      <c r="E4" t="s">
        <v>3630</v>
      </c>
      <c r="F4" t="s">
        <v>963</v>
      </c>
      <c r="G4" t="s">
        <v>3631</v>
      </c>
      <c r="H4" s="194">
        <f>SUMIF(주문_리스트!C:C,거래처!B4,주문_리스트!K:K)+SUMIF(주문_리스트!C:C,거래처!B4,주문_리스트!L:L)-2000000</f>
        <v>0</v>
      </c>
      <c r="I4" s="52" t="s">
        <v>4763</v>
      </c>
    </row>
    <row r="5" spans="1:11" hidden="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hidden="1" x14ac:dyDescent="0.3">
      <c r="A6" s="47">
        <v>5</v>
      </c>
      <c r="B6" t="s">
        <v>1270</v>
      </c>
      <c r="C6" t="s">
        <v>2586</v>
      </c>
      <c r="E6" t="s">
        <v>2587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hidden="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hidden="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hidden="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450000</v>
      </c>
      <c r="I10" s="52" t="s">
        <v>4838</v>
      </c>
    </row>
    <row r="11" spans="1:11" hidden="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3922</v>
      </c>
      <c r="H11" s="194">
        <f>SUMIF(주문_리스트!C:C,거래처!B11,주문_리스트!K:K)+SUMIF(주문_리스트!C:C,거래처!B11,주문_리스트!L:L)+60000</f>
        <v>0</v>
      </c>
    </row>
    <row r="12" spans="1:11" hidden="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hidden="1" x14ac:dyDescent="0.3">
      <c r="A13" s="47">
        <v>12</v>
      </c>
      <c r="B13" t="s">
        <v>1277</v>
      </c>
      <c r="C13" t="s">
        <v>1208</v>
      </c>
      <c r="E13" t="s">
        <v>3316</v>
      </c>
      <c r="F13" t="s">
        <v>32</v>
      </c>
      <c r="G13" t="s">
        <v>3306</v>
      </c>
      <c r="H13" s="194">
        <f>SUMIF(주문_리스트!C:C,거래처!B13,주문_리스트!K:K)+SUMIF(주문_리스트!C:C,거래처!B13,주문_리스트!L:L)-1320000</f>
        <v>0</v>
      </c>
      <c r="I13" s="52" t="s">
        <v>4838</v>
      </c>
    </row>
    <row r="14" spans="1:11" hidden="1" x14ac:dyDescent="0.3">
      <c r="A14" s="47">
        <v>13</v>
      </c>
      <c r="B14" t="s">
        <v>1278</v>
      </c>
      <c r="C14" t="s">
        <v>2494</v>
      </c>
      <c r="E14" t="s">
        <v>3781</v>
      </c>
      <c r="F14" t="s">
        <v>3777</v>
      </c>
      <c r="G14" t="s">
        <v>3782</v>
      </c>
      <c r="H14" s="194">
        <f>SUMIF(주문_리스트!C:C,거래처!B14,주문_리스트!K:K)+SUMIF(주문_리스트!C:C,거래처!B14,주문_리스트!L:L)-1280000</f>
        <v>0</v>
      </c>
    </row>
    <row r="15" spans="1:11" hidden="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hidden="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16190500.200000003</v>
      </c>
      <c r="I17" s="52" t="s">
        <v>4838</v>
      </c>
    </row>
    <row r="18" spans="1:13" hidden="1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  <c r="I18" s="52" t="s">
        <v>4763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11983000</v>
      </c>
      <c r="I19" s="52" t="s">
        <v>4838</v>
      </c>
      <c r="M19" s="282"/>
    </row>
    <row r="20" spans="1:13" hidden="1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-0.30000000074505806</v>
      </c>
    </row>
    <row r="21" spans="1:13" hidden="1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</row>
    <row r="22" spans="1:13" hidden="1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4543</v>
      </c>
    </row>
    <row r="23" spans="1:13" hidden="1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hidden="1" x14ac:dyDescent="0.3">
      <c r="A24" s="47">
        <v>23</v>
      </c>
      <c r="B24" t="s">
        <v>1288</v>
      </c>
      <c r="C24" t="s">
        <v>3380</v>
      </c>
      <c r="E24" t="s">
        <v>3381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3510</v>
      </c>
    </row>
    <row r="25" spans="1:13" hidden="1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1200000</v>
      </c>
      <c r="I26" s="52" t="s">
        <v>4763</v>
      </c>
    </row>
    <row r="27" spans="1:13" hidden="1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3445</v>
      </c>
      <c r="H27" s="194">
        <f>SUMIF(주문_리스트!C:C,거래처!B27,주문_리스트!K:K)+SUMIF(주문_리스트!C:C,거래처!B27,주문_리스트!L:L)</f>
        <v>0</v>
      </c>
    </row>
    <row r="28" spans="1:13" hidden="1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4702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2000000</v>
      </c>
    </row>
    <row r="30" spans="1:13" hidden="1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hidden="1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  <c r="J31" t="s">
        <v>4700</v>
      </c>
    </row>
    <row r="32" spans="1:13" hidden="1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9" hidden="1" x14ac:dyDescent="0.3">
      <c r="A33" s="47">
        <v>32</v>
      </c>
      <c r="B33" t="s">
        <v>1293</v>
      </c>
      <c r="C33" t="s">
        <v>3317</v>
      </c>
      <c r="E33" t="s">
        <v>3318</v>
      </c>
      <c r="F33" t="s">
        <v>3319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3604</v>
      </c>
    </row>
    <row r="34" spans="1:9" hidden="1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hidden="1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hidden="1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3082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1660000</v>
      </c>
      <c r="I37" s="52" t="s">
        <v>4838</v>
      </c>
    </row>
    <row r="38" spans="1:9" hidden="1" x14ac:dyDescent="0.3">
      <c r="A38" s="47">
        <v>37</v>
      </c>
      <c r="B38" t="s">
        <v>1035</v>
      </c>
      <c r="C38" t="s">
        <v>966</v>
      </c>
      <c r="E38" t="s">
        <v>3790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  <c r="I38" s="52" t="s">
        <v>4763</v>
      </c>
    </row>
    <row r="39" spans="1:9" hidden="1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4704</v>
      </c>
    </row>
    <row r="40" spans="1:9" hidden="1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9" hidden="1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hidden="1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9" hidden="1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9" hidden="1" x14ac:dyDescent="0.3">
      <c r="A44" s="47">
        <v>43</v>
      </c>
      <c r="B44" t="s">
        <v>1302</v>
      </c>
      <c r="C44" t="s">
        <v>2635</v>
      </c>
      <c r="E44" t="s">
        <v>2636</v>
      </c>
      <c r="F44" t="s">
        <v>963</v>
      </c>
      <c r="G44" t="s">
        <v>2637</v>
      </c>
      <c r="H44" s="194">
        <f>SUMIF(주문_리스트!C:C,거래처!B44,주문_리스트!K:K)+SUMIF(주문_리스트!C:C,거래처!B44,주문_리스트!L:L)</f>
        <v>0</v>
      </c>
    </row>
    <row r="45" spans="1:9" hidden="1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hidden="1" x14ac:dyDescent="0.3">
      <c r="A46" s="47">
        <v>45</v>
      </c>
      <c r="B46" t="s">
        <v>1304</v>
      </c>
      <c r="C46" t="s">
        <v>2433</v>
      </c>
      <c r="E46" t="s">
        <v>2435</v>
      </c>
      <c r="F46" t="s">
        <v>1179</v>
      </c>
      <c r="G46" t="s">
        <v>2434</v>
      </c>
      <c r="H46" s="194">
        <f>SUMIF(주문_리스트!C:C,거래처!B46,주문_리스트!K:K)+SUMIF(주문_리스트!C:C,거래처!B46,주문_리스트!L:L)-200000</f>
        <v>0</v>
      </c>
    </row>
    <row r="47" spans="1:9" hidden="1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hidden="1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  <c r="I49" s="52" t="s">
        <v>4838</v>
      </c>
    </row>
    <row r="50" spans="1:9" hidden="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3850</v>
      </c>
    </row>
    <row r="51" spans="1:9" hidden="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  <c r="I51" s="52" t="s">
        <v>4763</v>
      </c>
    </row>
    <row r="52" spans="1:9" hidden="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9" hidden="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1148</v>
      </c>
      <c r="C54" t="s">
        <v>1783</v>
      </c>
      <c r="E54" t="s">
        <v>2617</v>
      </c>
      <c r="F54" t="s">
        <v>32</v>
      </c>
      <c r="G54" t="s">
        <v>2618</v>
      </c>
      <c r="H54" s="194">
        <f>SUMIF(주문_리스트!C:C,거래처!B54,주문_리스트!K:K)+SUMIF(주문_리스트!C:C,거래처!B54,주문_리스트!L:L)-4015000</f>
        <v>170000</v>
      </c>
      <c r="I54" s="52" t="s">
        <v>4838</v>
      </c>
    </row>
    <row r="55" spans="1:9" hidden="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hidden="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hidden="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hidden="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9" hidden="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hidden="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9" hidden="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hidden="1" x14ac:dyDescent="0.3">
      <c r="A62" s="47">
        <v>61</v>
      </c>
      <c r="B62" t="s">
        <v>1315</v>
      </c>
      <c r="C62" t="s">
        <v>2596</v>
      </c>
      <c r="E62" t="s">
        <v>2597</v>
      </c>
      <c r="F62" t="s">
        <v>2598</v>
      </c>
      <c r="G62" t="s">
        <v>2599</v>
      </c>
      <c r="H62" s="194">
        <f>SUMIF(주문_리스트!C:C,거래처!B62,주문_리스트!K:K)+SUMIF(주문_리스트!C:C,거래처!B62,주문_리스트!L:L)</f>
        <v>0</v>
      </c>
    </row>
    <row r="63" spans="1:9" hidden="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hidden="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hidden="1" x14ac:dyDescent="0.3">
      <c r="A65" s="47">
        <v>64</v>
      </c>
      <c r="B65" t="s">
        <v>1318</v>
      </c>
      <c r="C65" t="s">
        <v>2611</v>
      </c>
      <c r="E65" t="s">
        <v>2612</v>
      </c>
      <c r="F65" t="s">
        <v>33</v>
      </c>
      <c r="G65" t="s">
        <v>3860</v>
      </c>
      <c r="H65" s="194">
        <f>SUMIF(주문_리스트!C:C,거래처!B65,주문_리스트!K:K)+SUMIF(주문_리스트!C:C,거래처!B65,주문_리스트!L:L)</f>
        <v>0</v>
      </c>
    </row>
    <row r="66" spans="1:9" hidden="1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9" hidden="1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hidden="1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4395</v>
      </c>
    </row>
    <row r="69" spans="1:9" hidden="1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9" hidden="1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2436</v>
      </c>
      <c r="H70" s="194">
        <f>SUMIF(주문_리스트!C:C,거래처!B70,주문_리스트!K:K)+SUMIF(주문_리스트!C:C,거래처!B70,주문_리스트!L:L)</f>
        <v>0</v>
      </c>
    </row>
    <row r="71" spans="1:9" hidden="1" x14ac:dyDescent="0.3">
      <c r="A71" s="47">
        <v>70</v>
      </c>
      <c r="B71" t="s">
        <v>1323</v>
      </c>
      <c r="C71" t="s">
        <v>2495</v>
      </c>
      <c r="E71" t="s">
        <v>2496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4420</v>
      </c>
    </row>
    <row r="72" spans="1:9" hidden="1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4449</v>
      </c>
    </row>
    <row r="73" spans="1:9" x14ac:dyDescent="0.3">
      <c r="A73" s="47">
        <v>72</v>
      </c>
      <c r="B73" t="s">
        <v>1482</v>
      </c>
      <c r="C73" t="s">
        <v>1483</v>
      </c>
      <c r="E73" t="s">
        <v>3776</v>
      </c>
      <c r="F73" t="s">
        <v>3777</v>
      </c>
      <c r="G73" t="s">
        <v>3778</v>
      </c>
      <c r="H73" s="194">
        <f>SUMIF(주문_리스트!C:C,거래처!B73,주문_리스트!K:K)+SUMIF(주문_리스트!C:C,거래처!B73,주문_리스트!L:L)-3100000+1500000</f>
        <v>100000</v>
      </c>
      <c r="I73" s="52" t="s">
        <v>4838</v>
      </c>
    </row>
    <row r="74" spans="1:9" hidden="1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3835</v>
      </c>
      <c r="H74" s="194">
        <f>SUMIF(주문_리스트!C:C,거래처!B74,주문_리스트!K:K)+SUMIF(주문_리스트!C:C,거래처!B74,주문_리스트!L:L)-1500000</f>
        <v>0</v>
      </c>
    </row>
    <row r="75" spans="1:9" hidden="1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330000</v>
      </c>
      <c r="I76" s="52" t="s">
        <v>4838</v>
      </c>
    </row>
    <row r="77" spans="1:9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627000</v>
      </c>
      <c r="I77" s="52" t="s">
        <v>4838</v>
      </c>
    </row>
    <row r="78" spans="1:9" hidden="1" x14ac:dyDescent="0.3">
      <c r="A78" s="47">
        <v>77</v>
      </c>
      <c r="B78" t="s">
        <v>1329</v>
      </c>
      <c r="C78" t="s">
        <v>3395</v>
      </c>
      <c r="E78" t="s">
        <v>3396</v>
      </c>
      <c r="F78" t="s">
        <v>963</v>
      </c>
      <c r="G78" t="s">
        <v>3397</v>
      </c>
      <c r="H78" s="194">
        <f>SUMIF(주문_리스트!C:C,거래처!B78,주문_리스트!K:K)+SUMIF(주문_리스트!C:C,거래처!B78,주문_리스트!L:L)</f>
        <v>0</v>
      </c>
      <c r="I78" s="52" t="s">
        <v>4343</v>
      </c>
    </row>
    <row r="79" spans="1:9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0</v>
      </c>
      <c r="I79" s="52" t="s">
        <v>4838</v>
      </c>
    </row>
    <row r="80" spans="1:9" hidden="1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0" hidden="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0" hidden="1" x14ac:dyDescent="0.3">
      <c r="A82" s="47">
        <v>81</v>
      </c>
      <c r="B82" t="s">
        <v>1333</v>
      </c>
      <c r="C82" t="s">
        <v>3370</v>
      </c>
      <c r="E82" t="s">
        <v>3371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3081</v>
      </c>
    </row>
    <row r="83" spans="1:10" hidden="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1335</v>
      </c>
      <c r="C84" t="s">
        <v>1170</v>
      </c>
      <c r="E84" t="s">
        <v>3788</v>
      </c>
      <c r="F84" t="s">
        <v>3777</v>
      </c>
      <c r="G84" t="s">
        <v>3789</v>
      </c>
      <c r="H84" s="194">
        <f>SUMIF(주문_리스트!C:C,거래처!B84,주문_리스트!K:K)+SUMIF(주문_리스트!C:C,거래처!B84,주문_리스트!L:L)-1100000</f>
        <v>1100000</v>
      </c>
      <c r="I84" s="52" t="s">
        <v>4838</v>
      </c>
    </row>
    <row r="85" spans="1:10" hidden="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0</v>
      </c>
    </row>
    <row r="86" spans="1:10" hidden="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0" hidden="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0" hidden="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J88" t="s">
        <v>4699</v>
      </c>
    </row>
    <row r="89" spans="1:10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2150000</v>
      </c>
    </row>
    <row r="90" spans="1:10" hidden="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0" hidden="1" x14ac:dyDescent="0.3">
      <c r="A91" s="47">
        <v>90</v>
      </c>
      <c r="B91" t="s">
        <v>1342</v>
      </c>
      <c r="C91" t="s">
        <v>2381</v>
      </c>
      <c r="E91" t="s">
        <v>2382</v>
      </c>
      <c r="F91" t="s">
        <v>2383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9.999999962747097E-2</v>
      </c>
    </row>
    <row r="93" spans="1:10" hidden="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0" hidden="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0</v>
      </c>
      <c r="I94" s="52" t="s">
        <v>4777</v>
      </c>
    </row>
    <row r="95" spans="1:10" hidden="1" x14ac:dyDescent="0.3">
      <c r="A95" s="47">
        <v>94</v>
      </c>
      <c r="B95" t="s">
        <v>1345</v>
      </c>
      <c r="C95" t="s">
        <v>1807</v>
      </c>
      <c r="E95" t="s">
        <v>3783</v>
      </c>
      <c r="F95" t="s">
        <v>3777</v>
      </c>
      <c r="G95" t="s">
        <v>3784</v>
      </c>
      <c r="H95" s="194">
        <f>SUMIF(주문_리스트!C:C,거래처!B95,주문_리스트!K:K)+SUMIF(주문_리스트!C:C,거래처!B95,주문_리스트!L:L)-715000</f>
        <v>0</v>
      </c>
    </row>
    <row r="96" spans="1:10" hidden="1" x14ac:dyDescent="0.3">
      <c r="A96" s="47">
        <v>95</v>
      </c>
      <c r="B96" t="s">
        <v>1346</v>
      </c>
      <c r="C96" t="s">
        <v>3582</v>
      </c>
      <c r="E96" t="s">
        <v>3583</v>
      </c>
      <c r="F96" t="s">
        <v>963</v>
      </c>
      <c r="G96" t="s">
        <v>3584</v>
      </c>
      <c r="H96" s="194">
        <f>SUMIF(주문_리스트!C:C,거래처!B96,주문_리스트!K:K)+SUMIF(주문_리스트!C:C,거래처!B96,주문_리스트!L:L)</f>
        <v>0</v>
      </c>
      <c r="I96" s="52" t="s">
        <v>4685</v>
      </c>
    </row>
    <row r="97" spans="1:9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517000</v>
      </c>
      <c r="I97" s="52" t="s">
        <v>4797</v>
      </c>
    </row>
    <row r="98" spans="1:9" hidden="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9" hidden="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3482</v>
      </c>
      <c r="H99" s="194">
        <f>SUMIF(주문_리스트!C:C,거래처!B99,주문_리스트!K:K)+SUMIF(주문_리스트!C:C,거래처!B99,주문_리스트!L:L)</f>
        <v>0</v>
      </c>
      <c r="I99" s="52" t="s">
        <v>4245</v>
      </c>
    </row>
    <row r="100" spans="1:9" hidden="1" x14ac:dyDescent="0.3">
      <c r="A100" s="47">
        <v>99</v>
      </c>
      <c r="B100" t="s">
        <v>2429</v>
      </c>
      <c r="C100" t="s">
        <v>2430</v>
      </c>
      <c r="E100" t="s">
        <v>2431</v>
      </c>
      <c r="F100" t="s">
        <v>2432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hidden="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4777</v>
      </c>
    </row>
    <row r="102" spans="1:9" hidden="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3923</v>
      </c>
      <c r="H102" s="194">
        <f>SUMIF(주문_리스트!C:C,거래처!B102,주문_리스트!K:K)+SUMIF(주문_리스트!C:C,거래처!B102,주문_리스트!L:L)</f>
        <v>0</v>
      </c>
    </row>
    <row r="103" spans="1:9" hidden="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hidden="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9" hidden="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9" hidden="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3831</v>
      </c>
      <c r="H106" s="194">
        <f>SUMIF(주문_리스트!C:C,거래처!B106,주문_리스트!K:K)+SUMIF(주문_리스트!C:C,거래처!B106,주문_리스트!L:L)</f>
        <v>0</v>
      </c>
    </row>
    <row r="107" spans="1:9" hidden="1" x14ac:dyDescent="0.3">
      <c r="A107" s="47">
        <v>106</v>
      </c>
      <c r="B107" t="s">
        <v>3119</v>
      </c>
      <c r="C107" t="s">
        <v>3120</v>
      </c>
      <c r="E107" t="s">
        <v>3121</v>
      </c>
      <c r="F107" t="s">
        <v>963</v>
      </c>
      <c r="G107" t="s">
        <v>3122</v>
      </c>
      <c r="H107" s="194">
        <f>SUMIF(주문_리스트!C:C,거래처!B107,주문_리스트!K:K)+SUMIF(주문_리스트!C:C,거래처!B107,주문_리스트!L:L)-450000</f>
        <v>0</v>
      </c>
      <c r="I107" s="52" t="s">
        <v>4735</v>
      </c>
    </row>
    <row r="108" spans="1:9" hidden="1" x14ac:dyDescent="0.3">
      <c r="A108" s="47">
        <v>107</v>
      </c>
      <c r="B108" t="s">
        <v>1023</v>
      </c>
      <c r="C108" t="s">
        <v>1024</v>
      </c>
      <c r="E108" t="s">
        <v>1025</v>
      </c>
      <c r="F108" t="s">
        <v>963</v>
      </c>
      <c r="G108" t="s">
        <v>4533</v>
      </c>
      <c r="H108" s="194">
        <f>SUMIF(주문_리스트!C:C,거래처!B108,주문_리스트!K:K)+SUMIF(주문_리스트!C:C,거래처!B108,주문_리스트!L:L)</f>
        <v>0</v>
      </c>
      <c r="I108" s="52" t="s">
        <v>4658</v>
      </c>
    </row>
    <row r="109" spans="1:9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520000</v>
      </c>
      <c r="I109" s="52" t="s">
        <v>4838</v>
      </c>
    </row>
    <row r="110" spans="1:9" hidden="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hidden="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hidden="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9" hidden="1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  <c r="I113" s="52" t="s">
        <v>4797</v>
      </c>
    </row>
    <row r="114" spans="1:9" hidden="1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  <c r="I114" s="52" t="s">
        <v>4777</v>
      </c>
    </row>
    <row r="115" spans="1:9" hidden="1" x14ac:dyDescent="0.3">
      <c r="A115" s="47">
        <v>114</v>
      </c>
      <c r="B115" t="s">
        <v>4017</v>
      </c>
      <c r="C115" t="s">
        <v>4018</v>
      </c>
      <c r="E115" t="s">
        <v>4019</v>
      </c>
      <c r="F115" t="s">
        <v>4028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9" hidden="1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I116" s="52" t="s">
        <v>4704</v>
      </c>
    </row>
    <row r="117" spans="1:9" hidden="1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2854</v>
      </c>
    </row>
    <row r="118" spans="1:9" hidden="1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I118" s="52" t="s">
        <v>4838</v>
      </c>
    </row>
    <row r="119" spans="1:9" hidden="1" x14ac:dyDescent="0.3">
      <c r="A119" s="47">
        <v>118</v>
      </c>
      <c r="B119" t="s">
        <v>4263</v>
      </c>
      <c r="C119" t="s">
        <v>4264</v>
      </c>
      <c r="E119" t="s">
        <v>4265</v>
      </c>
      <c r="F119" t="s">
        <v>4266</v>
      </c>
      <c r="G119" t="s">
        <v>4267</v>
      </c>
      <c r="H119" s="194">
        <f>SUMIF(주문_리스트!C:C,거래처!B119,주문_리스트!K:K)+SUMIF(주문_리스트!C:C,거래처!B119,주문_리스트!L:L)-1600000</f>
        <v>0</v>
      </c>
    </row>
    <row r="120" spans="1:9" hidden="1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4532</v>
      </c>
    </row>
    <row r="121" spans="1:9" hidden="1" x14ac:dyDescent="0.3">
      <c r="A121" s="47">
        <v>120</v>
      </c>
      <c r="B121" t="s">
        <v>2482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9" hidden="1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9" hidden="1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9" hidden="1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9" hidden="1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9" hidden="1" x14ac:dyDescent="0.3">
      <c r="A126" s="47">
        <v>125</v>
      </c>
      <c r="B126" t="s">
        <v>1832</v>
      </c>
      <c r="C126" t="s">
        <v>3088</v>
      </c>
      <c r="E126" t="s">
        <v>3089</v>
      </c>
      <c r="F126" t="s">
        <v>963</v>
      </c>
      <c r="G126" t="s">
        <v>3090</v>
      </c>
      <c r="H126" s="194">
        <v>0</v>
      </c>
    </row>
    <row r="127" spans="1:9" hidden="1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hidden="1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9" hidden="1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4341</v>
      </c>
      <c r="G129" t="s">
        <v>4342</v>
      </c>
      <c r="H129" s="194">
        <f>SUMIF(주문_리스트!C:C,거래처!B129,주문_리스트!K:K)+SUMIF(주문_리스트!C:C,거래처!B129,주문_리스트!L:L)</f>
        <v>0</v>
      </c>
      <c r="I129" s="52" t="s">
        <v>4343</v>
      </c>
    </row>
    <row r="130" spans="1:9" hidden="1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9" hidden="1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9" hidden="1" x14ac:dyDescent="0.3">
      <c r="A132" s="47">
        <v>131</v>
      </c>
      <c r="B132" t="s">
        <v>2775</v>
      </c>
      <c r="C132" t="s">
        <v>2776</v>
      </c>
      <c r="E132" t="s">
        <v>2777</v>
      </c>
      <c r="F132" t="s">
        <v>2778</v>
      </c>
      <c r="G132" t="s">
        <v>2779</v>
      </c>
      <c r="H132" s="194">
        <f>SUMIF(주문_리스트!C:C,거래처!B132,주문_리스트!K:K)+SUMIF(주문_리스트!C:C,거래처!B132,주문_리스트!L:L)</f>
        <v>0</v>
      </c>
    </row>
    <row r="133" spans="1:9" hidden="1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9" hidden="1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3295</v>
      </c>
    </row>
    <row r="135" spans="1:9" hidden="1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9" hidden="1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</row>
    <row r="137" spans="1:9" hidden="1" x14ac:dyDescent="0.3">
      <c r="A137" s="47">
        <v>136</v>
      </c>
      <c r="B137" t="s">
        <v>4853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hidden="1" x14ac:dyDescent="0.3">
      <c r="A138" s="47">
        <v>137</v>
      </c>
      <c r="B138" t="s">
        <v>2748</v>
      </c>
      <c r="C138" t="s">
        <v>2749</v>
      </c>
      <c r="E138" t="s">
        <v>2750</v>
      </c>
      <c r="F138" t="s">
        <v>2751</v>
      </c>
      <c r="G138" t="s">
        <v>2752</v>
      </c>
      <c r="H138" s="194">
        <f>SUMIF(주문_리스트!C:C,거래처!B138,주문_리스트!K:K)+SUMIF(주문_리스트!C:C,거래처!B138,주문_리스트!L:L)</f>
        <v>0</v>
      </c>
      <c r="I138" s="52" t="s">
        <v>4293</v>
      </c>
    </row>
    <row r="139" spans="1:9" hidden="1" x14ac:dyDescent="0.3">
      <c r="A139" s="47">
        <v>138</v>
      </c>
      <c r="B139" t="s">
        <v>2366</v>
      </c>
      <c r="C139" t="s">
        <v>2367</v>
      </c>
      <c r="E139" t="s">
        <v>2368</v>
      </c>
      <c r="H139" s="194">
        <f>SUMIF(주문_리스트!C:C,거래처!B139,주문_리스트!K:K)+SUMIF(주문_리스트!C:C,거래처!B139,주문_리스트!L:L)</f>
        <v>0</v>
      </c>
    </row>
    <row r="140" spans="1:9" hidden="1" x14ac:dyDescent="0.3">
      <c r="A140" s="47">
        <v>139</v>
      </c>
      <c r="B140" t="s">
        <v>4639</v>
      </c>
      <c r="C140" t="s">
        <v>4640</v>
      </c>
      <c r="E140" t="s">
        <v>4641</v>
      </c>
      <c r="F140" t="s">
        <v>4642</v>
      </c>
      <c r="G140" t="s">
        <v>4643</v>
      </c>
      <c r="H140" s="194">
        <f>SUMIF(주문_리스트!C:C,거래처!B140,주문_리스트!K:K)+SUMIF(주문_리스트!C:C,거래처!B140,주문_리스트!L:L)</f>
        <v>0</v>
      </c>
    </row>
    <row r="141" spans="1:9" hidden="1" x14ac:dyDescent="0.3">
      <c r="A141" s="47">
        <v>140</v>
      </c>
      <c r="B141" t="s">
        <v>2356</v>
      </c>
      <c r="C141" t="s">
        <v>2357</v>
      </c>
      <c r="E141" t="s">
        <v>2358</v>
      </c>
      <c r="H141" s="194">
        <f>SUMIF(주문_리스트!C:C,거래처!B141,주문_리스트!K:K)+SUMIF(주문_리스트!C:C,거래처!B141,주문_리스트!L:L)</f>
        <v>0</v>
      </c>
    </row>
    <row r="142" spans="1:9" hidden="1" x14ac:dyDescent="0.3">
      <c r="A142" s="47">
        <v>141</v>
      </c>
      <c r="B142" t="s">
        <v>2362</v>
      </c>
      <c r="C142" t="s">
        <v>2363</v>
      </c>
      <c r="E142" t="s">
        <v>2364</v>
      </c>
      <c r="H142" s="194">
        <f>SUMIF(주문_리스트!C:C,거래처!B142,주문_리스트!K:K)+SUMIF(주문_리스트!C:C,거래처!B142,주문_리스트!L:L)</f>
        <v>0</v>
      </c>
    </row>
    <row r="143" spans="1:9" hidden="1" x14ac:dyDescent="0.3">
      <c r="A143" s="47">
        <v>142</v>
      </c>
      <c r="B143" t="s">
        <v>2372</v>
      </c>
      <c r="C143" t="s">
        <v>2373</v>
      </c>
      <c r="E143" t="s">
        <v>2374</v>
      </c>
      <c r="H143" s="194">
        <f>SUMIF(주문_리스트!C:C,거래처!B143,주문_리스트!K:K)+SUMIF(주문_리스트!C:C,거래처!B143,주문_리스트!L:L)</f>
        <v>0</v>
      </c>
    </row>
    <row r="144" spans="1:9" hidden="1" x14ac:dyDescent="0.3">
      <c r="A144" s="47">
        <v>143</v>
      </c>
      <c r="B144" t="s">
        <v>2459</v>
      </c>
      <c r="C144" t="s">
        <v>2460</v>
      </c>
      <c r="E144" t="s">
        <v>2462</v>
      </c>
      <c r="F144" t="s">
        <v>2461</v>
      </c>
      <c r="H144" s="194">
        <f>SUMIF(주문_리스트!C:C,거래처!B144,주문_리스트!K:K)+SUMIF(주문_리스트!C:C,거래처!B144,주문_리스트!L:L)</f>
        <v>0</v>
      </c>
    </row>
    <row r="145" spans="1:10" hidden="1" x14ac:dyDescent="0.3">
      <c r="A145" s="47">
        <v>144</v>
      </c>
      <c r="B145" t="s">
        <v>2463</v>
      </c>
      <c r="C145" t="s">
        <v>2939</v>
      </c>
      <c r="E145" t="s">
        <v>2940</v>
      </c>
      <c r="F145" t="s">
        <v>963</v>
      </c>
      <c r="G145" t="s">
        <v>2941</v>
      </c>
      <c r="H145" s="194">
        <f>SUMIF(주문_리스트!C:C,거래처!B145,주문_리스트!K:K)+SUMIF(주문_리스트!C:C,거래처!B145,주문_리스트!L:L)</f>
        <v>0</v>
      </c>
    </row>
    <row r="146" spans="1:10" hidden="1" x14ac:dyDescent="0.3">
      <c r="A146" s="47">
        <v>145</v>
      </c>
      <c r="B146" t="s">
        <v>2478</v>
      </c>
      <c r="C146" t="s">
        <v>2479</v>
      </c>
      <c r="E146" t="s">
        <v>2480</v>
      </c>
      <c r="F146" t="s">
        <v>963</v>
      </c>
      <c r="G146" t="s">
        <v>2481</v>
      </c>
      <c r="H146" s="194">
        <f>SUMIF(주문_리스트!C:C,거래처!B146,주문_리스트!K:K)+SUMIF(주문_리스트!C:C,거래처!B146,주문_리스트!L:L)</f>
        <v>0</v>
      </c>
    </row>
    <row r="147" spans="1:10" hidden="1" x14ac:dyDescent="0.3">
      <c r="A147" s="47">
        <v>146</v>
      </c>
      <c r="B147" t="s">
        <v>2668</v>
      </c>
      <c r="C147" t="s">
        <v>2666</v>
      </c>
      <c r="E147" t="s">
        <v>2667</v>
      </c>
      <c r="H147" s="194">
        <f>SUMIF(주문_리스트!C:C,거래처!B147,주문_리스트!K:K)+SUMIF(주문_리스트!C:C,거래처!B147,주문_리스트!L:L)</f>
        <v>0</v>
      </c>
    </row>
    <row r="148" spans="1:10" hidden="1" x14ac:dyDescent="0.3">
      <c r="A148" s="47">
        <v>147</v>
      </c>
      <c r="B148" t="s">
        <v>2552</v>
      </c>
      <c r="C148" t="s">
        <v>2553</v>
      </c>
      <c r="E148" t="s">
        <v>3779</v>
      </c>
      <c r="F148" t="s">
        <v>32</v>
      </c>
      <c r="G148" t="s">
        <v>3780</v>
      </c>
      <c r="H148" s="194">
        <f>SUMIF(주문_리스트!C:C,거래처!B148,주문_리스트!K:K)+SUMIF(주문_리스트!C:C,거래처!B148,주문_리스트!L:L)</f>
        <v>0</v>
      </c>
    </row>
    <row r="149" spans="1:10" hidden="1" x14ac:dyDescent="0.3">
      <c r="A149" s="47">
        <v>148</v>
      </c>
      <c r="B149" t="s">
        <v>2624</v>
      </c>
      <c r="C149" t="s">
        <v>2625</v>
      </c>
      <c r="D149" t="s">
        <v>2626</v>
      </c>
      <c r="E149" t="s">
        <v>2627</v>
      </c>
      <c r="F149" t="s">
        <v>32</v>
      </c>
      <c r="G149" t="s">
        <v>2628</v>
      </c>
      <c r="H149" s="194">
        <f>SUMIF(주문_리스트!C:C,거래처!B149,주문_리스트!K:K)+SUMIF(주문_리스트!C:C,거래처!B149,주문_리스트!L:L)</f>
        <v>0</v>
      </c>
    </row>
    <row r="150" spans="1:10" hidden="1" x14ac:dyDescent="0.3">
      <c r="A150" s="47">
        <v>149</v>
      </c>
      <c r="B150" t="s">
        <v>2695</v>
      </c>
      <c r="C150" t="s">
        <v>2696</v>
      </c>
      <c r="E150" t="s">
        <v>2697</v>
      </c>
      <c r="F150" t="s">
        <v>963</v>
      </c>
      <c r="G150" t="s">
        <v>2698</v>
      </c>
      <c r="H150" s="194">
        <f>SUMIF(주문_리스트!C:C,거래처!B150,주문_리스트!K:K)+SUMIF(주문_리스트!C:C,거래처!B150,주문_리스트!L:L)</f>
        <v>0</v>
      </c>
    </row>
    <row r="151" spans="1:10" hidden="1" x14ac:dyDescent="0.3">
      <c r="A151" s="47">
        <v>150</v>
      </c>
      <c r="B151" t="s">
        <v>2723</v>
      </c>
      <c r="C151" t="s">
        <v>2724</v>
      </c>
      <c r="E151" t="s">
        <v>2725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0" hidden="1" x14ac:dyDescent="0.3">
      <c r="A152" s="47">
        <v>151</v>
      </c>
      <c r="B152" t="s">
        <v>2733</v>
      </c>
      <c r="C152" t="s">
        <v>2734</v>
      </c>
      <c r="E152" t="s">
        <v>2735</v>
      </c>
      <c r="F152" t="s">
        <v>963</v>
      </c>
      <c r="G152" t="s">
        <v>2736</v>
      </c>
      <c r="H152" s="194">
        <f>SUMIF(주문_리스트!C:C,거래처!B152,주문_리스트!K:K)+SUMIF(주문_리스트!C:C,거래처!B152,주문_리스트!L:L)</f>
        <v>0</v>
      </c>
    </row>
    <row r="153" spans="1:10" hidden="1" x14ac:dyDescent="0.3">
      <c r="A153" s="47">
        <v>152</v>
      </c>
      <c r="B153" t="s">
        <v>2753</v>
      </c>
      <c r="C153" t="s">
        <v>2754</v>
      </c>
      <c r="E153" t="s">
        <v>2755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0" hidden="1" x14ac:dyDescent="0.3">
      <c r="A154" s="47">
        <v>153</v>
      </c>
      <c r="B154" t="s">
        <v>2760</v>
      </c>
      <c r="C154" t="s">
        <v>2761</v>
      </c>
      <c r="E154" t="s">
        <v>2762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0" hidden="1" x14ac:dyDescent="0.3">
      <c r="A155" s="47">
        <v>154</v>
      </c>
      <c r="B155" t="s">
        <v>2780</v>
      </c>
      <c r="C155" t="s">
        <v>2781</v>
      </c>
      <c r="E155" t="s">
        <v>2782</v>
      </c>
      <c r="F155" t="s">
        <v>1179</v>
      </c>
      <c r="G155" t="s">
        <v>2783</v>
      </c>
      <c r="H155" s="194">
        <f>SUMIF(주문_리스트!C:C,거래처!B155,주문_리스트!K:K)+SUMIF(주문_리스트!C:C,거래처!B155,주문_리스트!L:L)</f>
        <v>0</v>
      </c>
      <c r="J155" t="s">
        <v>4698</v>
      </c>
    </row>
    <row r="156" spans="1:10" hidden="1" x14ac:dyDescent="0.3">
      <c r="A156" s="47">
        <v>155</v>
      </c>
      <c r="B156" t="s">
        <v>2800</v>
      </c>
      <c r="C156" t="s">
        <v>2801</v>
      </c>
      <c r="E156" t="s">
        <v>2802</v>
      </c>
      <c r="F156" t="s">
        <v>976</v>
      </c>
      <c r="G156" t="s">
        <v>2803</v>
      </c>
      <c r="H156" s="194">
        <f>SUMIF(주문_리스트!C:C,거래처!B156,주문_리스트!K:K)+SUMIF(주문_리스트!C:C,거래처!B156,주문_리스트!L:L)</f>
        <v>0</v>
      </c>
    </row>
    <row r="157" spans="1:10" hidden="1" x14ac:dyDescent="0.3">
      <c r="A157" s="47">
        <v>156</v>
      </c>
      <c r="B157" t="s">
        <v>2851</v>
      </c>
      <c r="C157" t="s">
        <v>2857</v>
      </c>
      <c r="E157" t="s">
        <v>2858</v>
      </c>
      <c r="F157" t="s">
        <v>976</v>
      </c>
      <c r="G157" t="s">
        <v>3249</v>
      </c>
      <c r="H157" s="194">
        <f>SUMIF(주문_리스트!C:C,거래처!B157,주문_리스트!K:K)+SUMIF(주문_리스트!C:C,거래처!B157,주문_리스트!L:L)</f>
        <v>0</v>
      </c>
      <c r="I157" s="52" t="s">
        <v>4763</v>
      </c>
    </row>
    <row r="158" spans="1:10" hidden="1" x14ac:dyDescent="0.3">
      <c r="A158" s="47">
        <v>157</v>
      </c>
      <c r="B158" t="s">
        <v>2860</v>
      </c>
      <c r="C158" t="s">
        <v>2861</v>
      </c>
      <c r="E158" t="s">
        <v>2862</v>
      </c>
      <c r="F158" t="s">
        <v>1179</v>
      </c>
      <c r="G158" t="s">
        <v>2871</v>
      </c>
      <c r="H158" s="194">
        <f>SUMIF(주문_리스트!C:C,거래처!B158,주문_리스트!K:K)+SUMIF(주문_리스트!C:C,거래처!B158,주문_리스트!L:L)</f>
        <v>0</v>
      </c>
    </row>
    <row r="159" spans="1:10" hidden="1" x14ac:dyDescent="0.3">
      <c r="A159" s="47">
        <v>158</v>
      </c>
      <c r="B159" t="s">
        <v>2864</v>
      </c>
      <c r="C159" t="s">
        <v>2865</v>
      </c>
      <c r="E159" t="s">
        <v>2866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hidden="1" x14ac:dyDescent="0.3">
      <c r="A160" s="47">
        <v>159</v>
      </c>
      <c r="B160" t="s">
        <v>2881</v>
      </c>
      <c r="C160" t="s">
        <v>2882</v>
      </c>
      <c r="E160" t="s">
        <v>2883</v>
      </c>
      <c r="F160" t="s">
        <v>963</v>
      </c>
      <c r="G160" t="s">
        <v>2884</v>
      </c>
      <c r="H160" s="194">
        <f>SUMIF(주문_리스트!C:C,거래처!B160,주문_리스트!K:K)+SUMIF(주문_리스트!C:C,거래처!B160,주문_리스트!L:L)</f>
        <v>0</v>
      </c>
    </row>
    <row r="161" spans="1:9" hidden="1" x14ac:dyDescent="0.3">
      <c r="A161" s="47">
        <v>160</v>
      </c>
      <c r="B161" t="s">
        <v>2887</v>
      </c>
      <c r="C161" t="s">
        <v>2888</v>
      </c>
      <c r="E161" t="s">
        <v>2889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9" hidden="1" x14ac:dyDescent="0.3">
      <c r="A162" s="47">
        <v>161</v>
      </c>
      <c r="B162" t="s">
        <v>2907</v>
      </c>
      <c r="C162" t="s">
        <v>2908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</row>
    <row r="163" spans="1:9" hidden="1" x14ac:dyDescent="0.3">
      <c r="A163" s="47">
        <v>162</v>
      </c>
      <c r="B163" t="s">
        <v>2921</v>
      </c>
      <c r="C163" t="s">
        <v>2922</v>
      </c>
      <c r="E163" t="s">
        <v>2923</v>
      </c>
      <c r="F163" t="s">
        <v>976</v>
      </c>
      <c r="G163" t="s">
        <v>2924</v>
      </c>
      <c r="H163" s="194">
        <f>SUMIF(주문_리스트!C:C,거래처!B163,주문_리스트!K:K)+SUMIF(주문_리스트!C:C,거래처!B163,주문_리스트!L:L)</f>
        <v>0</v>
      </c>
    </row>
    <row r="164" spans="1:9" hidden="1" x14ac:dyDescent="0.3">
      <c r="A164" s="47">
        <v>163</v>
      </c>
      <c r="B164" t="s">
        <v>2926</v>
      </c>
      <c r="C164" t="s">
        <v>2927</v>
      </c>
      <c r="E164" t="s">
        <v>2928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2938</v>
      </c>
    </row>
    <row r="165" spans="1:9" hidden="1" x14ac:dyDescent="0.3">
      <c r="A165" s="47">
        <v>164</v>
      </c>
      <c r="B165" t="s">
        <v>2933</v>
      </c>
      <c r="C165" t="s">
        <v>2922</v>
      </c>
      <c r="E165" t="s">
        <v>2923</v>
      </c>
      <c r="F165" t="s">
        <v>976</v>
      </c>
      <c r="G165" t="s">
        <v>2924</v>
      </c>
      <c r="H165" s="194">
        <f>SUMIF(주문_리스트!C:C,거래처!B165,주문_리스트!K:K)+SUMIF(주문_리스트!C:C,거래처!B165,주문_리스트!L:L)</f>
        <v>0</v>
      </c>
    </row>
    <row r="166" spans="1:9" hidden="1" x14ac:dyDescent="0.3">
      <c r="A166" s="47">
        <v>165</v>
      </c>
      <c r="B166" t="s">
        <v>2955</v>
      </c>
      <c r="C166" t="s">
        <v>2956</v>
      </c>
      <c r="E166" t="s">
        <v>2957</v>
      </c>
      <c r="F166" t="s">
        <v>963</v>
      </c>
      <c r="G166" t="s">
        <v>2958</v>
      </c>
      <c r="H166" s="194">
        <f>SUMIF(주문_리스트!C:C,거래처!B166,주문_리스트!K:K)+SUMIF(주문_리스트!C:C,거래처!B166,주문_리스트!L:L)</f>
        <v>0</v>
      </c>
    </row>
    <row r="167" spans="1:9" hidden="1" x14ac:dyDescent="0.3">
      <c r="A167" s="47">
        <v>166</v>
      </c>
      <c r="B167" t="s">
        <v>3012</v>
      </c>
      <c r="C167" t="s">
        <v>3013</v>
      </c>
      <c r="E167" t="s">
        <v>3014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hidden="1" x14ac:dyDescent="0.3">
      <c r="A168" s="47">
        <v>167</v>
      </c>
      <c r="B168" t="s">
        <v>3020</v>
      </c>
      <c r="C168" t="s">
        <v>3021</v>
      </c>
      <c r="D168" t="s">
        <v>3022</v>
      </c>
      <c r="E168" t="s">
        <v>3023</v>
      </c>
      <c r="F168" t="s">
        <v>976</v>
      </c>
      <c r="G168" t="s">
        <v>3024</v>
      </c>
      <c r="H168" s="194">
        <f>SUMIF(주문_리스트!C:C,거래처!B168,주문_리스트!K:K)+SUMIF(주문_리스트!C:C,거래처!B168,주문_리스트!L:L)</f>
        <v>0</v>
      </c>
    </row>
    <row r="169" spans="1:9" hidden="1" x14ac:dyDescent="0.3">
      <c r="A169" s="47">
        <v>168</v>
      </c>
      <c r="B169" t="s">
        <v>3068</v>
      </c>
      <c r="C169" t="s">
        <v>3069</v>
      </c>
      <c r="E169" t="s">
        <v>3070</v>
      </c>
      <c r="F169" t="s">
        <v>976</v>
      </c>
      <c r="G169" t="s">
        <v>3071</v>
      </c>
      <c r="H169" s="194">
        <f>SUMIF(주문_리스트!C:C,거래처!B169,주문_리스트!K:K)+SUMIF(주문_리스트!C:C,거래처!B169,주문_리스트!L:L)</f>
        <v>0</v>
      </c>
      <c r="I169" s="52" t="s">
        <v>3074</v>
      </c>
    </row>
    <row r="170" spans="1:9" hidden="1" x14ac:dyDescent="0.3">
      <c r="A170" s="47">
        <v>169</v>
      </c>
      <c r="B170" t="s">
        <v>3111</v>
      </c>
      <c r="C170" t="s">
        <v>3112</v>
      </c>
      <c r="E170" t="s">
        <v>3113</v>
      </c>
      <c r="F170" t="s">
        <v>963</v>
      </c>
      <c r="G170" t="s">
        <v>3114</v>
      </c>
      <c r="H170" s="194">
        <f>SUMIF(주문_리스트!C:C,거래처!B170,주문_리스트!K:K)+SUMIF(주문_리스트!C:C,거래처!B170,주문_리스트!L:L)</f>
        <v>0</v>
      </c>
    </row>
    <row r="171" spans="1:9" hidden="1" x14ac:dyDescent="0.3">
      <c r="A171" s="47">
        <v>170</v>
      </c>
      <c r="B171" t="s">
        <v>3142</v>
      </c>
      <c r="C171" t="s">
        <v>3143</v>
      </c>
      <c r="E171" t="s">
        <v>3144</v>
      </c>
      <c r="F171" t="s">
        <v>976</v>
      </c>
      <c r="G171" t="s">
        <v>3145</v>
      </c>
      <c r="H171" s="194">
        <f>SUMIF(주문_리스트!C:C,거래처!B171,주문_리스트!K:K)+SUMIF(주문_리스트!C:C,거래처!B171,주문_리스트!L:L)</f>
        <v>0</v>
      </c>
    </row>
    <row r="172" spans="1:9" hidden="1" x14ac:dyDescent="0.3">
      <c r="A172" s="47">
        <v>171</v>
      </c>
      <c r="B172" t="s">
        <v>3174</v>
      </c>
      <c r="C172" t="s">
        <v>3175</v>
      </c>
      <c r="E172" t="s">
        <v>3176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hidden="1" x14ac:dyDescent="0.3">
      <c r="A173" s="47">
        <v>172</v>
      </c>
      <c r="B173" t="s">
        <v>3178</v>
      </c>
      <c r="C173" t="s">
        <v>3179</v>
      </c>
      <c r="E173" t="s">
        <v>3180</v>
      </c>
      <c r="F173" t="s">
        <v>32</v>
      </c>
      <c r="G173" t="s">
        <v>3185</v>
      </c>
      <c r="H173" s="194">
        <f>SUMIF(주문_리스트!C:C,거래처!B173,주문_리스트!K:K)+SUMIF(주문_리스트!C:C,거래처!B173,주문_리스트!L:L)</f>
        <v>0</v>
      </c>
    </row>
    <row r="174" spans="1:9" hidden="1" x14ac:dyDescent="0.3">
      <c r="A174" s="47">
        <v>173</v>
      </c>
      <c r="B174" t="s">
        <v>3200</v>
      </c>
      <c r="C174" t="s">
        <v>3201</v>
      </c>
      <c r="E174" t="s">
        <v>3202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hidden="1" x14ac:dyDescent="0.3">
      <c r="A175" s="47">
        <v>174</v>
      </c>
      <c r="B175" t="s">
        <v>3253</v>
      </c>
      <c r="C175" t="s">
        <v>3254</v>
      </c>
      <c r="E175" t="s">
        <v>3255</v>
      </c>
      <c r="F175" t="s">
        <v>1179</v>
      </c>
      <c r="G175" t="s">
        <v>2783</v>
      </c>
      <c r="H175" s="194">
        <f>SUMIF(주문_리스트!C:C,거래처!B175,주문_리스트!K:K)+SUMIF(주문_리스트!C:C,거래처!B175,주문_리스트!L:L)</f>
        <v>0</v>
      </c>
    </row>
    <row r="176" spans="1:9" hidden="1" x14ac:dyDescent="0.3">
      <c r="A176" s="47">
        <v>175</v>
      </c>
      <c r="B176" t="s">
        <v>3723</v>
      </c>
      <c r="C176" t="s">
        <v>3724</v>
      </c>
      <c r="E176" t="s">
        <v>3725</v>
      </c>
      <c r="F176" t="s">
        <v>3726</v>
      </c>
      <c r="G176" t="s">
        <v>3725</v>
      </c>
      <c r="H176" s="194">
        <f>SUMIF(주문_리스트!C:C,거래처!B176,주문_리스트!K:K)+SUMIF(주문_리스트!C:C,거래처!B176,주문_리스트!L:L)</f>
        <v>0</v>
      </c>
    </row>
    <row r="177" spans="1:9" hidden="1" x14ac:dyDescent="0.3">
      <c r="A177" s="47">
        <v>176</v>
      </c>
      <c r="B177" t="s">
        <v>3280</v>
      </c>
      <c r="C177" t="s">
        <v>3281</v>
      </c>
      <c r="E177" t="s">
        <v>3282</v>
      </c>
      <c r="F177" t="s">
        <v>976</v>
      </c>
      <c r="G177" t="s">
        <v>3283</v>
      </c>
      <c r="H177" s="194">
        <f>SUMIF(주문_리스트!C:C,거래처!B177,주문_리스트!K:K)+SUMIF(주문_리스트!C:C,거래처!B177,주문_리스트!L:L)</f>
        <v>0</v>
      </c>
    </row>
    <row r="178" spans="1:9" hidden="1" x14ac:dyDescent="0.3">
      <c r="A178" s="47">
        <v>177</v>
      </c>
      <c r="B178" t="s">
        <v>3339</v>
      </c>
      <c r="C178" t="s">
        <v>3340</v>
      </c>
      <c r="E178" t="s">
        <v>3341</v>
      </c>
      <c r="F178" t="s">
        <v>3342</v>
      </c>
      <c r="G178" t="s">
        <v>3343</v>
      </c>
      <c r="H178" s="194">
        <f>SUMIF(주문_리스트!C:C,거래처!B178,주문_리스트!K:K)+SUMIF(주문_리스트!C:C,거래처!B178,주문_리스트!L:L)</f>
        <v>0</v>
      </c>
    </row>
    <row r="179" spans="1:9" hidden="1" x14ac:dyDescent="0.3">
      <c r="A179" s="47">
        <v>178</v>
      </c>
      <c r="B179" t="s">
        <v>3391</v>
      </c>
      <c r="C179" t="s">
        <v>3392</v>
      </c>
      <c r="E179" t="s">
        <v>3393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hidden="1" x14ac:dyDescent="0.3">
      <c r="A180" s="47">
        <v>179</v>
      </c>
      <c r="B180" t="s">
        <v>3440</v>
      </c>
      <c r="C180" t="s">
        <v>3441</v>
      </c>
      <c r="E180" t="s">
        <v>3442</v>
      </c>
      <c r="F180" t="s">
        <v>3443</v>
      </c>
      <c r="G180" t="s">
        <v>3444</v>
      </c>
      <c r="H180" s="194">
        <f>SUMIF(주문_리스트!C:C,거래처!B180,주문_리스트!K:K)+SUMIF(주문_리스트!C:C,거래처!B180,주문_리스트!L:L)</f>
        <v>0</v>
      </c>
    </row>
    <row r="181" spans="1:9" hidden="1" x14ac:dyDescent="0.3">
      <c r="A181" s="47">
        <v>180</v>
      </c>
      <c r="B181" t="s">
        <v>3447</v>
      </c>
      <c r="C181" t="s">
        <v>3448</v>
      </c>
      <c r="E181" t="s">
        <v>3449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hidden="1" x14ac:dyDescent="0.3">
      <c r="A182" s="47">
        <v>181</v>
      </c>
      <c r="B182" t="s">
        <v>3451</v>
      </c>
      <c r="C182" t="s">
        <v>3452</v>
      </c>
      <c r="E182" t="s">
        <v>3453</v>
      </c>
      <c r="F182" t="s">
        <v>1179</v>
      </c>
      <c r="G182" t="s">
        <v>2783</v>
      </c>
      <c r="H182" s="194">
        <f>SUMIF(주문_리스트!C:C,거래처!B182,주문_리스트!K:K)+SUMIF(주문_리스트!C:C,거래처!B182,주문_리스트!L:L)</f>
        <v>0</v>
      </c>
    </row>
    <row r="183" spans="1:9" hidden="1" x14ac:dyDescent="0.3">
      <c r="A183" s="47">
        <v>182</v>
      </c>
      <c r="B183" t="s">
        <v>3747</v>
      </c>
      <c r="C183" t="s">
        <v>3748</v>
      </c>
      <c r="E183" t="s">
        <v>3749</v>
      </c>
      <c r="F183" t="s">
        <v>3750</v>
      </c>
      <c r="G183" t="s">
        <v>3751</v>
      </c>
      <c r="H183" s="194">
        <f>SUMIF(주문_리스트!C:C,거래처!B183,주문_리스트!K:K)+SUMIF(주문_리스트!C:C,거래처!B183,주문_리스트!L:L)</f>
        <v>0</v>
      </c>
      <c r="I183" s="52" t="s">
        <v>3510</v>
      </c>
    </row>
    <row r="184" spans="1:9" hidden="1" x14ac:dyDescent="0.3">
      <c r="A184" s="47">
        <v>183</v>
      </c>
      <c r="B184" t="s">
        <v>3491</v>
      </c>
      <c r="C184" t="s">
        <v>3492</v>
      </c>
      <c r="E184" t="s">
        <v>3496</v>
      </c>
      <c r="F184" t="s">
        <v>973</v>
      </c>
      <c r="H184" s="194">
        <v>0</v>
      </c>
      <c r="I184" s="52" t="s">
        <v>3510</v>
      </c>
    </row>
    <row r="185" spans="1:9" hidden="1" x14ac:dyDescent="0.3">
      <c r="A185" s="47">
        <v>184</v>
      </c>
      <c r="B185" t="s">
        <v>3560</v>
      </c>
      <c r="C185" t="s">
        <v>3561</v>
      </c>
      <c r="E185" t="s">
        <v>3562</v>
      </c>
      <c r="F185" t="s">
        <v>963</v>
      </c>
      <c r="G185" t="s">
        <v>3563</v>
      </c>
      <c r="H185" s="194">
        <f>SUMIF(주문_리스트!C:C,거래처!B185,주문_리스트!K:K)+SUMIF(주문_리스트!C:C,거래처!B185,주문_리스트!L:L)</f>
        <v>0</v>
      </c>
    </row>
    <row r="186" spans="1:9" hidden="1" x14ac:dyDescent="0.3">
      <c r="A186" s="47">
        <v>185</v>
      </c>
      <c r="B186" t="s">
        <v>3619</v>
      </c>
      <c r="C186" t="s">
        <v>3620</v>
      </c>
      <c r="E186" t="s">
        <v>3621</v>
      </c>
      <c r="F186" t="s">
        <v>1179</v>
      </c>
      <c r="G186" t="s">
        <v>3618</v>
      </c>
      <c r="H186" s="194">
        <f>SUMIF(주문_리스트!C:C,거래처!B186,주문_리스트!K:K)+SUMIF(주문_리스트!C:C,거래처!B186,주문_리스트!L:L)-2100000</f>
        <v>0</v>
      </c>
    </row>
    <row r="187" spans="1:9" hidden="1" x14ac:dyDescent="0.3">
      <c r="A187" s="47">
        <v>186</v>
      </c>
      <c r="B187" t="s">
        <v>3710</v>
      </c>
      <c r="C187" t="s">
        <v>3711</v>
      </c>
      <c r="E187" t="s">
        <v>3712</v>
      </c>
      <c r="F187" t="s">
        <v>1179</v>
      </c>
      <c r="G187" t="s">
        <v>3713</v>
      </c>
      <c r="H187" s="194">
        <f>SUMIF(주문_리스트!C:C,거래처!B187,주문_리스트!K:K)+SUMIF(주문_리스트!C:C,거래처!B187,주문_리스트!L:L)</f>
        <v>0</v>
      </c>
    </row>
    <row r="188" spans="1:9" hidden="1" x14ac:dyDescent="0.3">
      <c r="A188" s="47">
        <v>187</v>
      </c>
      <c r="B188" t="s">
        <v>3803</v>
      </c>
      <c r="C188" t="s">
        <v>3804</v>
      </c>
      <c r="E188" t="s">
        <v>3805</v>
      </c>
      <c r="F188" t="s">
        <v>1179</v>
      </c>
      <c r="G188" t="s">
        <v>3805</v>
      </c>
      <c r="H188" s="194">
        <f>SUMIF(주문_리스트!C:C,거래처!B188,주문_리스트!K:K)+SUMIF(주문_리스트!C:C,거래처!B188,주문_리스트!L:L)</f>
        <v>0</v>
      </c>
    </row>
    <row r="189" spans="1:9" hidden="1" x14ac:dyDescent="0.3">
      <c r="A189" s="47">
        <v>188</v>
      </c>
      <c r="B189" t="s">
        <v>3868</v>
      </c>
      <c r="C189" t="s">
        <v>3869</v>
      </c>
      <c r="E189" t="s">
        <v>3870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3888</v>
      </c>
      <c r="C190" t="s">
        <v>3889</v>
      </c>
      <c r="E190" t="s">
        <v>3890</v>
      </c>
      <c r="H190" s="194">
        <f>SUMIF(주문_리스트!C:C,거래처!B190,주문_리스트!K:K)+SUMIF(주문_리스트!C:C,거래처!B190,주문_리스트!L:L)</f>
        <v>440000</v>
      </c>
      <c r="I190" s="52" t="s">
        <v>4838</v>
      </c>
    </row>
    <row r="191" spans="1:9" hidden="1" x14ac:dyDescent="0.3">
      <c r="A191" s="47">
        <v>190</v>
      </c>
      <c r="B191" t="s">
        <v>3905</v>
      </c>
      <c r="C191" t="s">
        <v>3906</v>
      </c>
      <c r="E191" t="s">
        <v>3907</v>
      </c>
      <c r="F191" t="s">
        <v>976</v>
      </c>
      <c r="G191" t="s">
        <v>3908</v>
      </c>
      <c r="H191" s="194">
        <f>SUMIF(주문_리스트!C:C,거래처!B191,주문_리스트!K:K)+SUMIF(주문_리스트!C:C,거래처!B191,주문_리스트!L:L)</f>
        <v>0</v>
      </c>
    </row>
    <row r="192" spans="1:9" hidden="1" x14ac:dyDescent="0.3">
      <c r="A192" s="47">
        <v>191</v>
      </c>
      <c r="B192" t="s">
        <v>3918</v>
      </c>
      <c r="C192" t="s">
        <v>3919</v>
      </c>
      <c r="E192" t="s">
        <v>3920</v>
      </c>
      <c r="F192" t="s">
        <v>963</v>
      </c>
      <c r="G192" t="s">
        <v>3921</v>
      </c>
      <c r="H192" s="194">
        <f>SUMIF(주문_리스트!C:C,거래처!B192,주문_리스트!K:K)+SUMIF(주문_리스트!C:C,거래처!B192,주문_리스트!L:L)</f>
        <v>0</v>
      </c>
    </row>
    <row r="193" spans="1:9" hidden="1" x14ac:dyDescent="0.3">
      <c r="A193" s="47">
        <v>192</v>
      </c>
      <c r="B193" t="s">
        <v>3943</v>
      </c>
      <c r="C193" t="s">
        <v>3944</v>
      </c>
      <c r="E193" t="s">
        <v>3945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hidden="1" x14ac:dyDescent="0.3">
      <c r="A194" s="47">
        <v>193</v>
      </c>
      <c r="B194" t="s">
        <v>3975</v>
      </c>
      <c r="C194" t="s">
        <v>3976</v>
      </c>
      <c r="E194" t="s">
        <v>3977</v>
      </c>
      <c r="F194" t="s">
        <v>3978</v>
      </c>
      <c r="G194" t="s">
        <v>3979</v>
      </c>
      <c r="H194" s="194">
        <f>SUMIF(주문_리스트!C:C,거래처!B194,주문_리스트!K:K)+SUMIF(주문_리스트!C:C,거래처!B194,주문_리스트!L:L)</f>
        <v>0</v>
      </c>
    </row>
    <row r="195" spans="1:9" hidden="1" x14ac:dyDescent="0.3">
      <c r="A195" s="47">
        <v>195</v>
      </c>
      <c r="B195" t="s">
        <v>4033</v>
      </c>
      <c r="C195" t="s">
        <v>4034</v>
      </c>
      <c r="E195" t="s">
        <v>4035</v>
      </c>
      <c r="F195" t="s">
        <v>963</v>
      </c>
      <c r="G195" t="s">
        <v>4036</v>
      </c>
      <c r="H195" s="194">
        <f>SUMIF(주문_리스트!C:C,거래처!B195,주문_리스트!K:K)+SUMIF(주문_리스트!C:C,거래처!B195,주문_리스트!L:L)</f>
        <v>0</v>
      </c>
    </row>
    <row r="196" spans="1:9" hidden="1" x14ac:dyDescent="0.3">
      <c r="A196" s="47">
        <v>196</v>
      </c>
      <c r="B196" t="s">
        <v>4037</v>
      </c>
      <c r="C196" t="s">
        <v>4038</v>
      </c>
      <c r="E196" t="s">
        <v>4039</v>
      </c>
      <c r="F196" t="s">
        <v>1179</v>
      </c>
      <c r="G196" t="s">
        <v>4040</v>
      </c>
      <c r="H196" s="194">
        <f>SUMIF(주문_리스트!C:C,거래처!B196,주문_리스트!K:K)+SUMIF(주문_리스트!C:C,거래처!B196,주문_리스트!L:L)</f>
        <v>0</v>
      </c>
    </row>
    <row r="197" spans="1:9" hidden="1" x14ac:dyDescent="0.3">
      <c r="A197" s="47">
        <v>197</v>
      </c>
      <c r="B197" t="s">
        <v>4062</v>
      </c>
      <c r="C197" t="s">
        <v>4063</v>
      </c>
      <c r="E197" t="s">
        <v>4064</v>
      </c>
      <c r="F197" t="s">
        <v>963</v>
      </c>
      <c r="G197" t="s">
        <v>4065</v>
      </c>
      <c r="H197" s="194">
        <f>SUMIF(주문_리스트!C:C,거래처!B197,주문_리스트!K:K)+SUMIF(주문_리스트!C:C,거래처!B197,주문_리스트!L:L)</f>
        <v>0</v>
      </c>
    </row>
    <row r="198" spans="1:9" hidden="1" x14ac:dyDescent="0.3">
      <c r="A198" s="47">
        <v>198</v>
      </c>
      <c r="B198" t="s">
        <v>4081</v>
      </c>
      <c r="C198" t="s">
        <v>4082</v>
      </c>
      <c r="E198" t="s">
        <v>4083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9" hidden="1" x14ac:dyDescent="0.3">
      <c r="A199" s="47">
        <v>199</v>
      </c>
      <c r="B199" t="s">
        <v>4135</v>
      </c>
      <c r="C199" t="s">
        <v>4136</v>
      </c>
      <c r="E199" t="s">
        <v>4137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hidden="1" x14ac:dyDescent="0.3">
      <c r="A200" s="47">
        <v>200</v>
      </c>
      <c r="B200" t="s">
        <v>4184</v>
      </c>
      <c r="C200" t="s">
        <v>4185</v>
      </c>
      <c r="E200" t="s">
        <v>4186</v>
      </c>
      <c r="F200" t="s">
        <v>963</v>
      </c>
      <c r="G200" t="s">
        <v>4187</v>
      </c>
      <c r="H200" s="194">
        <f>SUMIF(주문_리스트!C:C,거래처!B200,주문_리스트!K:K)+SUMIF(주문_리스트!C:C,거래처!B200,주문_리스트!L:L)</f>
        <v>0</v>
      </c>
      <c r="I200" s="52" t="s">
        <v>4553</v>
      </c>
    </row>
    <row r="201" spans="1:9" hidden="1" x14ac:dyDescent="0.3">
      <c r="A201" s="47">
        <v>201</v>
      </c>
      <c r="B201" t="s">
        <v>4283</v>
      </c>
      <c r="C201" t="s">
        <v>4284</v>
      </c>
      <c r="E201" t="s">
        <v>4285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4343</v>
      </c>
    </row>
    <row r="202" spans="1:9" hidden="1" x14ac:dyDescent="0.3">
      <c r="A202" s="47">
        <v>202</v>
      </c>
      <c r="B202" t="s">
        <v>4345</v>
      </c>
      <c r="C202" t="s">
        <v>4346</v>
      </c>
      <c r="E202" t="s">
        <v>4347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9" hidden="1" x14ac:dyDescent="0.3">
      <c r="A203" s="47">
        <v>203</v>
      </c>
      <c r="B203" t="s">
        <v>4396</v>
      </c>
      <c r="C203" t="s">
        <v>4397</v>
      </c>
      <c r="E203" t="s">
        <v>4398</v>
      </c>
      <c r="F203" t="s">
        <v>963</v>
      </c>
      <c r="G203" t="s">
        <v>4724</v>
      </c>
      <c r="H203" s="194">
        <f>SUMIF(주문_리스트!C:C,거래처!B203,주문_리스트!K:K)+SUMIF(주문_리스트!C:C,거래처!B203,주문_리스트!L:L)</f>
        <v>0</v>
      </c>
    </row>
    <row r="204" spans="1:9" hidden="1" x14ac:dyDescent="0.3">
      <c r="A204" s="47">
        <v>204</v>
      </c>
      <c r="B204" t="s">
        <v>3532</v>
      </c>
      <c r="C204" t="s">
        <v>4400</v>
      </c>
      <c r="D204" t="s">
        <v>4401</v>
      </c>
      <c r="E204" t="s">
        <v>4402</v>
      </c>
      <c r="F204" t="s">
        <v>963</v>
      </c>
      <c r="G204" t="s">
        <v>4403</v>
      </c>
      <c r="H204" s="194">
        <f>SUMIF(주문_리스트!C:C,거래처!B204,주문_리스트!K:K)+SUMIF(주문_리스트!C:C,거래처!B204,주문_리스트!L:L)</f>
        <v>0</v>
      </c>
    </row>
    <row r="205" spans="1:9" hidden="1" x14ac:dyDescent="0.3">
      <c r="A205" s="47">
        <v>205</v>
      </c>
      <c r="B205" t="s">
        <v>4421</v>
      </c>
      <c r="C205" t="s">
        <v>1039</v>
      </c>
      <c r="E205" t="s">
        <v>4422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hidden="1" x14ac:dyDescent="0.3">
      <c r="A206" s="47">
        <v>206</v>
      </c>
      <c r="B206" t="s">
        <v>4424</v>
      </c>
      <c r="C206" t="s">
        <v>4425</v>
      </c>
      <c r="E206" t="s">
        <v>4426</v>
      </c>
      <c r="F206" t="s">
        <v>1179</v>
      </c>
      <c r="H206" s="194">
        <v>0</v>
      </c>
    </row>
    <row r="207" spans="1:9" hidden="1" x14ac:dyDescent="0.3">
      <c r="A207" s="47">
        <v>207</v>
      </c>
      <c r="B207" t="s">
        <v>4428</v>
      </c>
      <c r="C207" t="s">
        <v>4429</v>
      </c>
      <c r="E207" t="s">
        <v>4430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hidden="1" x14ac:dyDescent="0.3">
      <c r="A208" s="47">
        <v>208</v>
      </c>
      <c r="B208" t="s">
        <v>4454</v>
      </c>
      <c r="C208" t="s">
        <v>4455</v>
      </c>
      <c r="E208" t="s">
        <v>4456</v>
      </c>
      <c r="F208" t="s">
        <v>4457</v>
      </c>
      <c r="H208" s="194">
        <f>SUMIF(주문_리스트!C:C,거래처!B208,주문_리스트!K:K)+SUMIF(주문_리스트!C:C,거래처!B208,주문_리스트!L:L)</f>
        <v>0</v>
      </c>
    </row>
    <row r="209" spans="1:8" hidden="1" x14ac:dyDescent="0.3">
      <c r="A209" s="47">
        <v>210</v>
      </c>
      <c r="B209" t="s">
        <v>4477</v>
      </c>
      <c r="C209" t="s">
        <v>4478</v>
      </c>
      <c r="E209" t="s">
        <v>4479</v>
      </c>
      <c r="F209" t="s">
        <v>963</v>
      </c>
      <c r="G209" t="s">
        <v>4484</v>
      </c>
      <c r="H209" s="194">
        <f>SUMIF(주문_리스트!C:C,거래처!B209,주문_리스트!K:K)+SUMIF(주문_리스트!C:C,거래처!B209,주문_리스트!L:L)</f>
        <v>0</v>
      </c>
    </row>
    <row r="210" spans="1:8" hidden="1" x14ac:dyDescent="0.3">
      <c r="A210" s="47">
        <v>211</v>
      </c>
      <c r="B210" t="s">
        <v>4485</v>
      </c>
      <c r="C210" t="s">
        <v>4486</v>
      </c>
      <c r="E210" t="s">
        <v>4487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hidden="1" x14ac:dyDescent="0.3">
      <c r="A211" s="47">
        <v>212</v>
      </c>
      <c r="B211" t="s">
        <v>4506</v>
      </c>
      <c r="C211" t="s">
        <v>4507</v>
      </c>
      <c r="E211" t="s">
        <v>4508</v>
      </c>
      <c r="H211" s="194">
        <f>SUMIF(주문_리스트!C:C,거래처!B211,주문_리스트!K:K)+SUMIF(주문_리스트!C:C,거래처!B211,주문_리스트!L:L)</f>
        <v>0</v>
      </c>
    </row>
    <row r="212" spans="1:8" hidden="1" x14ac:dyDescent="0.3">
      <c r="A212" s="47">
        <v>213</v>
      </c>
      <c r="B212" t="s">
        <v>4675</v>
      </c>
      <c r="C212" t="s">
        <v>4676</v>
      </c>
      <c r="E212" t="s">
        <v>4677</v>
      </c>
      <c r="F212" t="s">
        <v>1179</v>
      </c>
      <c r="H212" s="194">
        <f>SUMIF(주문_리스트!C:C,거래처!B212,주문_리스트!K:K)+SUMIF(주문_리스트!C:C,거래처!B212,주문_리스트!L:L)</f>
        <v>0</v>
      </c>
    </row>
    <row r="213" spans="1:8" hidden="1" x14ac:dyDescent="0.3">
      <c r="A213" s="47">
        <v>214</v>
      </c>
      <c r="B213" t="s">
        <v>4784</v>
      </c>
      <c r="C213" t="s">
        <v>4785</v>
      </c>
      <c r="E213" t="s">
        <v>4786</v>
      </c>
      <c r="F213" t="s">
        <v>1179</v>
      </c>
      <c r="G213" t="s">
        <v>2783</v>
      </c>
      <c r="H213" s="194">
        <f>SUMIF(주문_리스트!C:C,거래처!B213,주문_리스트!K:K)+SUMIF(주문_리스트!C:C,거래처!B213,주문_리스트!L:L)</f>
        <v>0</v>
      </c>
    </row>
    <row r="214" spans="1:8" hidden="1" x14ac:dyDescent="0.3">
      <c r="A214" s="47">
        <v>215</v>
      </c>
      <c r="B214" t="s">
        <v>4787</v>
      </c>
      <c r="C214" t="s">
        <v>4788</v>
      </c>
      <c r="E214" t="s">
        <v>4789</v>
      </c>
      <c r="F214" t="s">
        <v>1179</v>
      </c>
      <c r="G214" t="s">
        <v>2783</v>
      </c>
      <c r="H214" s="194">
        <f>SUMIF(주문_리스트!C:C,거래처!B214,주문_리스트!K:K)+SUMIF(주문_리스트!C:C,거래처!B214,주문_리스트!L:L)</f>
        <v>0</v>
      </c>
    </row>
    <row r="215" spans="1:8" hidden="1" x14ac:dyDescent="0.3">
      <c r="H215" s="194">
        <f>SUMIF(주문_리스트!C:C,거래처!B215,주문_리스트!K:K)+SUMIF(주문_리스트!C:C,거래처!B215,주문_리스트!L:L)</f>
        <v>0</v>
      </c>
    </row>
    <row r="216" spans="1:8" hidden="1" x14ac:dyDescent="0.3">
      <c r="H216" s="194">
        <f>SUMIF(주문_리스트!C:C,거래처!B216,주문_리스트!K:K)+SUMIF(주문_리스트!C:C,거래처!B216,주문_리스트!L:L)</f>
        <v>0</v>
      </c>
    </row>
    <row r="217" spans="1:8" hidden="1" x14ac:dyDescent="0.3">
      <c r="H217" s="194">
        <f>SUMIF(주문_리스트!C:C,거래처!B217,주문_리스트!K:K)+SUMIF(주문_리스트!C:C,거래처!B217,주문_리스트!L:L)</f>
        <v>0</v>
      </c>
    </row>
    <row r="218" spans="1:8" hidden="1" x14ac:dyDescent="0.3"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>
    <filterColumn colId="7">
      <customFilters>
        <customFilter operator="greaterThan" val="0"/>
      </customFilters>
    </filterColumn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0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284</v>
      </c>
    </row>
    <row r="2" spans="1:11" x14ac:dyDescent="0.3">
      <c r="A2">
        <v>1</v>
      </c>
      <c r="B2">
        <v>2</v>
      </c>
      <c r="C2" s="288">
        <v>28120504</v>
      </c>
      <c r="D2" s="288" t="s">
        <v>2510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-74</v>
      </c>
      <c r="I8"/>
    </row>
    <row r="9" spans="1:11" x14ac:dyDescent="0.3">
      <c r="A9">
        <v>8</v>
      </c>
      <c r="B9">
        <v>2</v>
      </c>
      <c r="C9" s="288" t="s">
        <v>3829</v>
      </c>
      <c r="D9" s="288" t="s">
        <v>1140</v>
      </c>
      <c r="E9" s="288" t="s">
        <v>3829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2912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2513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3968</v>
      </c>
      <c r="D15" s="288" t="s">
        <v>1648</v>
      </c>
      <c r="E15" s="288" t="s">
        <v>3968</v>
      </c>
      <c r="F15" s="52">
        <v>1100000</v>
      </c>
      <c r="H15">
        <v>-7</v>
      </c>
      <c r="I15" s="52" t="s">
        <v>3651</v>
      </c>
    </row>
    <row r="16" spans="1:11" x14ac:dyDescent="0.3">
      <c r="A16">
        <v>15</v>
      </c>
      <c r="B16">
        <v>2</v>
      </c>
      <c r="C16" s="288">
        <v>2830506</v>
      </c>
      <c r="D16" s="288" t="s">
        <v>2673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2677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-25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-98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-144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3455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2457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-22</v>
      </c>
    </row>
    <row r="34" spans="1:8" x14ac:dyDescent="0.3">
      <c r="A34">
        <v>33</v>
      </c>
      <c r="B34">
        <v>4</v>
      </c>
      <c r="C34" s="288" t="s">
        <v>2567</v>
      </c>
      <c r="D34" s="288" t="s">
        <v>2568</v>
      </c>
      <c r="E34" s="288" t="s">
        <v>2567</v>
      </c>
      <c r="F34" s="52">
        <v>1600000</v>
      </c>
      <c r="H34">
        <f>SUMIF(재고!D:D,제품!D34,재고!F:F)-SUMIF(주문_리스트!E:E,제품!D34,주문_리스트!H:H)</f>
        <v>-10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-14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-18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-12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-50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-65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4513</v>
      </c>
      <c r="D44" s="288" t="s">
        <v>4514</v>
      </c>
      <c r="E44" s="288" t="s">
        <v>4513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2711</v>
      </c>
      <c r="D47" s="288" t="s">
        <v>2331</v>
      </c>
      <c r="E47" s="288" t="s">
        <v>2711</v>
      </c>
      <c r="F47" s="52">
        <v>350000</v>
      </c>
      <c r="H47">
        <f>SUMIF(재고!D:D,제품!D47,재고!F:F)-SUMIF(주문_리스트!E:E,제품!D47,주문_리스트!H:H)</f>
        <v>-64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-40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-22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-27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-11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2739</v>
      </c>
      <c r="D58" s="288" t="s">
        <v>2199</v>
      </c>
      <c r="E58" s="288" t="s">
        <v>2739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-18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2675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2513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-27</v>
      </c>
      <c r="I62" s="52" t="s">
        <v>2514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-72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-72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2569</v>
      </c>
      <c r="D72" s="288" t="s">
        <v>2570</v>
      </c>
      <c r="E72" s="288" t="s">
        <v>2569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-12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4452</v>
      </c>
      <c r="D85" s="288" t="s">
        <v>2728</v>
      </c>
      <c r="E85" s="288" t="s">
        <v>4452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-48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4829</v>
      </c>
      <c r="D88" s="288" t="s">
        <v>1717</v>
      </c>
      <c r="E88" s="288" t="s">
        <v>4829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4717</v>
      </c>
      <c r="D89" s="288" t="s">
        <v>1718</v>
      </c>
      <c r="E89" s="288" t="s">
        <v>4717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4010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4011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3353</v>
      </c>
      <c r="E93" s="288" t="s">
        <v>1726</v>
      </c>
      <c r="F93" s="52">
        <v>35000</v>
      </c>
      <c r="G93" s="52">
        <v>16000</v>
      </c>
      <c r="H93">
        <v>-58</v>
      </c>
      <c r="I93" s="52" t="s">
        <v>4839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-80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-4</v>
      </c>
    </row>
    <row r="98" spans="1:9" x14ac:dyDescent="0.3">
      <c r="A98">
        <v>97</v>
      </c>
      <c r="B98">
        <v>1</v>
      </c>
      <c r="C98" s="288" t="s">
        <v>2825</v>
      </c>
      <c r="D98" s="288" t="s">
        <v>2489</v>
      </c>
      <c r="E98" s="288" t="s">
        <v>2825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-79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-16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-144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-10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-10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-18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-27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2513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-27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2815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4129</v>
      </c>
      <c r="D120" s="288" t="s">
        <v>4130</v>
      </c>
      <c r="E120" s="288" t="s">
        <v>4129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4127</v>
      </c>
      <c r="D121" s="288" t="s">
        <v>4128</v>
      </c>
      <c r="E121" s="288" t="s">
        <v>4127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2513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-27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3830</v>
      </c>
      <c r="D139" s="288" t="s">
        <v>2676</v>
      </c>
      <c r="E139" s="288" t="s">
        <v>3830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3564</v>
      </c>
      <c r="D140" s="288" t="s">
        <v>2674</v>
      </c>
      <c r="E140" s="288" t="s">
        <v>3564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4660</v>
      </c>
      <c r="D141" s="288" t="s">
        <v>4659</v>
      </c>
      <c r="E141" s="288" t="s">
        <v>4660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3969</v>
      </c>
      <c r="D145" s="288" t="s">
        <v>2204</v>
      </c>
      <c r="E145" s="288" t="s">
        <v>3969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2573</v>
      </c>
      <c r="D147" s="288" t="s">
        <v>2334</v>
      </c>
      <c r="E147" s="288" t="s">
        <v>2573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3752</v>
      </c>
      <c r="D148" s="288" t="s">
        <v>2674</v>
      </c>
      <c r="E148" s="288" t="s">
        <v>3752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2678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3565</v>
      </c>
      <c r="D152" s="288" t="s">
        <v>2509</v>
      </c>
      <c r="E152" s="288" t="s">
        <v>3565</v>
      </c>
      <c r="F152" s="52">
        <v>1550000</v>
      </c>
      <c r="H152">
        <f>SUMIF(재고!D:D,제품!D152,재고!F:F)-SUMIF(주문_리스트!E:E,제품!D152,주문_리스트!H:H)</f>
        <v>-2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2685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2513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-27</v>
      </c>
    </row>
    <row r="157" spans="1:9" x14ac:dyDescent="0.3">
      <c r="A157">
        <v>156</v>
      </c>
      <c r="D157" s="288" t="s">
        <v>2572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4066</v>
      </c>
      <c r="D162" s="288" t="s">
        <v>2265</v>
      </c>
      <c r="E162" s="288" t="s">
        <v>4066</v>
      </c>
      <c r="F162" s="52">
        <v>80000</v>
      </c>
      <c r="G162" s="52">
        <v>45000</v>
      </c>
      <c r="H162">
        <v>-1</v>
      </c>
      <c r="I162" s="52" t="s">
        <v>4067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2464</v>
      </c>
      <c r="D165" s="288" t="s">
        <v>2465</v>
      </c>
      <c r="E165" s="288" t="s">
        <v>2464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2513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-27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-19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2513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-27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3061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2658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2878</v>
      </c>
      <c r="D176" s="288" t="s">
        <v>2879</v>
      </c>
      <c r="E176" s="288" t="s">
        <v>2878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2880</v>
      </c>
    </row>
    <row r="177" spans="1:8" x14ac:dyDescent="0.3">
      <c r="A177">
        <v>176</v>
      </c>
      <c r="D177" s="288" t="s">
        <v>2388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2390</v>
      </c>
      <c r="D178" s="288" t="s">
        <v>2391</v>
      </c>
      <c r="E178" s="288" t="s">
        <v>2390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2395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2408</v>
      </c>
      <c r="D180" s="288" t="s">
        <v>2375</v>
      </c>
      <c r="E180" s="288" t="s">
        <v>2408</v>
      </c>
      <c r="F180" s="52">
        <v>770000</v>
      </c>
      <c r="H180">
        <f>SUMIF(재고!D:D,제품!D180,재고!F:F)-SUMIF(주문_리스트!E:E,제품!D180,주문_리스트!H:H)</f>
        <v>-12</v>
      </c>
    </row>
    <row r="181" spans="1:8" x14ac:dyDescent="0.3">
      <c r="A181">
        <v>180</v>
      </c>
      <c r="B181">
        <v>3</v>
      </c>
      <c r="C181" s="288" t="s">
        <v>2415</v>
      </c>
      <c r="D181" s="288" t="s">
        <v>2416</v>
      </c>
      <c r="E181" s="288" t="s">
        <v>2415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2417</v>
      </c>
      <c r="D182" s="288" t="s">
        <v>2418</v>
      </c>
      <c r="E182" s="288" t="s">
        <v>2417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2446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2490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2504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2503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2556</v>
      </c>
      <c r="D187" s="288" t="s">
        <v>2557</v>
      </c>
      <c r="E187" s="288" t="s">
        <v>2556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2813</v>
      </c>
      <c r="D188" s="288" t="s">
        <v>2814</v>
      </c>
      <c r="E188" s="288" t="s">
        <v>2813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2606</v>
      </c>
      <c r="D189" s="288" t="s">
        <v>2607</v>
      </c>
      <c r="E189" s="288" t="s">
        <v>2606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2613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2642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2680</v>
      </c>
      <c r="D192" s="288" t="s">
        <v>2681</v>
      </c>
      <c r="E192" s="288" t="s">
        <v>2680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2703</v>
      </c>
      <c r="D193" s="288" t="s">
        <v>2704</v>
      </c>
      <c r="E193" s="288" t="s">
        <v>2703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2715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2740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-2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2742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-5</v>
      </c>
      <c r="I196" s="52" t="s">
        <v>2743</v>
      </c>
    </row>
    <row r="197" spans="1:9" x14ac:dyDescent="0.3">
      <c r="A197">
        <v>196</v>
      </c>
      <c r="B197">
        <v>14</v>
      </c>
      <c r="C197" s="288" t="s">
        <v>2833</v>
      </c>
      <c r="D197" s="288" t="s">
        <v>2834</v>
      </c>
      <c r="E197" s="288" t="s">
        <v>2833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2835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-6</v>
      </c>
    </row>
    <row r="199" spans="1:9" x14ac:dyDescent="0.3">
      <c r="A199">
        <v>198</v>
      </c>
      <c r="B199">
        <v>3</v>
      </c>
      <c r="C199" s="288" t="s">
        <v>2839</v>
      </c>
      <c r="D199" s="288" t="s">
        <v>2841</v>
      </c>
      <c r="E199" s="288" t="s">
        <v>2839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2913</v>
      </c>
      <c r="D200" s="288" t="s">
        <v>2914</v>
      </c>
      <c r="E200" s="288" t="s">
        <v>2913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4031</v>
      </c>
      <c r="D201" s="288" t="s">
        <v>4032</v>
      </c>
      <c r="E201" s="288" t="s">
        <v>4031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2877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2895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2915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3116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3108</v>
      </c>
      <c r="D206" s="288" t="s">
        <v>3524</v>
      </c>
      <c r="E206" s="288" t="s">
        <v>3108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2945</v>
      </c>
      <c r="D207" s="288" t="s">
        <v>2946</v>
      </c>
      <c r="E207" s="288" t="s">
        <v>2945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2949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2978</v>
      </c>
      <c r="D209" s="288" t="s">
        <v>2979</v>
      </c>
      <c r="E209" s="288" t="s">
        <v>2978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3065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2910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-27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3115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3115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3124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3157</v>
      </c>
      <c r="D215" s="288" t="s">
        <v>2375</v>
      </c>
      <c r="E215" s="288" t="s">
        <v>3157</v>
      </c>
      <c r="F215" s="52">
        <v>1550000</v>
      </c>
      <c r="H215">
        <f>SUMIF(재고!D:D,제품!D215,재고!F:F)-SUMIF(주문_리스트!E:E,제품!D215,주문_리스트!H:H)</f>
        <v>-12</v>
      </c>
    </row>
    <row r="216" spans="1:9" x14ac:dyDescent="0.3">
      <c r="A216">
        <v>215</v>
      </c>
      <c r="B216">
        <v>12</v>
      </c>
      <c r="C216" s="288" t="s">
        <v>3558</v>
      </c>
      <c r="D216" s="288" t="s">
        <v>4493</v>
      </c>
      <c r="E216" s="288" t="s">
        <v>3558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3206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3266</v>
      </c>
      <c r="D218" s="288" t="s">
        <v>3207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3267</v>
      </c>
      <c r="D219" s="288" t="s">
        <v>3264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3265</v>
      </c>
    </row>
    <row r="220" spans="1:9" x14ac:dyDescent="0.3">
      <c r="A220">
        <v>219</v>
      </c>
      <c r="B220">
        <v>4</v>
      </c>
      <c r="C220" s="288" t="s">
        <v>3273</v>
      </c>
      <c r="D220" s="288" t="s">
        <v>3274</v>
      </c>
      <c r="E220" s="288" t="s">
        <v>3273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3302</v>
      </c>
      <c r="D221" s="288" t="s">
        <v>3303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3374</v>
      </c>
      <c r="D222" s="288" t="s">
        <v>3375</v>
      </c>
      <c r="E222" s="288" t="s">
        <v>3374</v>
      </c>
      <c r="H222">
        <f>SUMIF(재고!D:D,제품!D222,재고!F:F)-SUMIF(주문_리스트!E:E,제품!D222,주문_리스트!H:H)</f>
        <v>-1</v>
      </c>
      <c r="I222" s="52" t="s">
        <v>3376</v>
      </c>
    </row>
    <row r="223" spans="1:9" x14ac:dyDescent="0.3">
      <c r="A223">
        <v>222</v>
      </c>
      <c r="B223">
        <v>1</v>
      </c>
      <c r="C223" s="288" t="s">
        <v>3403</v>
      </c>
      <c r="D223" s="288" t="s">
        <v>3404</v>
      </c>
      <c r="E223" s="288" t="s">
        <v>3403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3429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3466</v>
      </c>
      <c r="D225" s="288" t="s">
        <v>3467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3511</v>
      </c>
      <c r="D226" s="288" t="s">
        <v>3212</v>
      </c>
      <c r="E226" s="288" t="s">
        <v>3511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3537</v>
      </c>
      <c r="D227" s="288" t="s">
        <v>3538</v>
      </c>
      <c r="E227" s="288" t="s">
        <v>3537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3545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4492</v>
      </c>
      <c r="D229" s="288" t="s">
        <v>4494</v>
      </c>
      <c r="E229" s="288" t="s">
        <v>4492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3569</v>
      </c>
      <c r="F230" s="52">
        <v>2200000</v>
      </c>
      <c r="H230">
        <f>SUMIF(재고!D:D,제품!D230,재고!F:F)-SUMIF(주문_리스트!E:E,제품!D230,주문_리스트!H:H)</f>
        <v>-10</v>
      </c>
    </row>
    <row r="231" spans="1:8" x14ac:dyDescent="0.3">
      <c r="A231">
        <v>230</v>
      </c>
      <c r="B231">
        <v>15</v>
      </c>
      <c r="C231" s="288" t="s">
        <v>3574</v>
      </c>
      <c r="D231" s="288" t="s">
        <v>3575</v>
      </c>
      <c r="E231" s="288" t="s">
        <v>3574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3577</v>
      </c>
      <c r="D232" s="288" t="s">
        <v>3578</v>
      </c>
      <c r="E232" s="288" t="s">
        <v>3577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3579</v>
      </c>
      <c r="D233" s="288" t="s">
        <v>3569</v>
      </c>
      <c r="E233" s="288" t="s">
        <v>3579</v>
      </c>
      <c r="F233" s="52">
        <v>2200000</v>
      </c>
      <c r="H233">
        <f>SUMIF(재고!D:D,제품!D233,재고!F:F)-SUMIF(주문_리스트!E:E,제품!D233,주문_리스트!H:H)</f>
        <v>-10</v>
      </c>
    </row>
    <row r="234" spans="1:8" x14ac:dyDescent="0.3">
      <c r="A234">
        <v>233</v>
      </c>
      <c r="B234">
        <v>3</v>
      </c>
      <c r="C234" s="288" t="s">
        <v>3580</v>
      </c>
      <c r="D234" s="288" t="s">
        <v>3581</v>
      </c>
      <c r="E234" s="288" t="s">
        <v>3580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3615</v>
      </c>
      <c r="D235" s="288" t="s">
        <v>3616</v>
      </c>
      <c r="E235" s="288" t="s">
        <v>3615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3810</v>
      </c>
      <c r="D236" s="288" t="s">
        <v>3811</v>
      </c>
      <c r="E236" s="288" t="s">
        <v>3810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3822</v>
      </c>
      <c r="D237" s="288" t="s">
        <v>3822</v>
      </c>
      <c r="E237" s="288" t="s">
        <v>3823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3836</v>
      </c>
      <c r="E238" s="288" t="s">
        <v>3837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3861</v>
      </c>
      <c r="D239" s="288" t="s">
        <v>3862</v>
      </c>
      <c r="E239" s="288" t="s">
        <v>3861</v>
      </c>
    </row>
    <row r="240" spans="1:8" x14ac:dyDescent="0.3">
      <c r="A240">
        <v>243</v>
      </c>
      <c r="B240">
        <v>4</v>
      </c>
      <c r="C240" s="288" t="s">
        <v>3898</v>
      </c>
      <c r="D240" s="288" t="s">
        <v>3899</v>
      </c>
      <c r="E240" s="288" t="s">
        <v>3898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3930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3935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3937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3951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3961</v>
      </c>
      <c r="D245" s="288" t="s">
        <v>3962</v>
      </c>
      <c r="E245" s="288" t="s">
        <v>3961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3984</v>
      </c>
      <c r="D246" s="288" t="s">
        <v>2910</v>
      </c>
      <c r="E246" s="288" t="s">
        <v>3984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3987</v>
      </c>
      <c r="D247" s="288" t="s">
        <v>3988</v>
      </c>
      <c r="E247" s="288" t="s">
        <v>3987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4007</v>
      </c>
      <c r="D248" s="288" t="s">
        <v>4008</v>
      </c>
      <c r="E248" s="288" t="s">
        <v>4007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4025</v>
      </c>
      <c r="D249" s="288" t="s">
        <v>4026</v>
      </c>
      <c r="E249" s="288" t="s">
        <v>4025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4030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4086</v>
      </c>
      <c r="D251" s="288" t="s">
        <v>2910</v>
      </c>
      <c r="E251" s="288" t="s">
        <v>4086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4097</v>
      </c>
      <c r="D252" s="288" t="s">
        <v>4098</v>
      </c>
      <c r="E252" s="288" t="s">
        <v>4097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4153</v>
      </c>
      <c r="D253" s="288" t="s">
        <v>2375</v>
      </c>
      <c r="E253" s="288" t="s">
        <v>4153</v>
      </c>
      <c r="I253" s="52" t="s">
        <v>4154</v>
      </c>
    </row>
    <row r="254" spans="1:9" x14ac:dyDescent="0.3">
      <c r="A254">
        <v>257</v>
      </c>
      <c r="B254">
        <v>3</v>
      </c>
      <c r="C254" s="288" t="s">
        <v>4173</v>
      </c>
      <c r="D254" s="288" t="s">
        <v>3115</v>
      </c>
      <c r="E254" s="288" t="s">
        <v>4173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4237</v>
      </c>
      <c r="D255" s="288" t="s">
        <v>4238</v>
      </c>
      <c r="E255" s="288" t="s">
        <v>4237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4252</v>
      </c>
      <c r="D256" s="288" t="s">
        <v>1203</v>
      </c>
      <c r="E256" s="288" t="s">
        <v>4252</v>
      </c>
      <c r="F256" s="52">
        <v>1200000</v>
      </c>
    </row>
    <row r="257" spans="1:9" x14ac:dyDescent="0.3">
      <c r="A257">
        <v>260</v>
      </c>
      <c r="D257" s="288" t="s">
        <v>4290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4386</v>
      </c>
      <c r="D258" s="288" t="s">
        <v>4387</v>
      </c>
      <c r="E258" s="288" t="s">
        <v>4386</v>
      </c>
    </row>
    <row r="259" spans="1:9" x14ac:dyDescent="0.3">
      <c r="A259">
        <v>262</v>
      </c>
      <c r="B259">
        <v>3</v>
      </c>
      <c r="C259" s="288" t="s">
        <v>4450</v>
      </c>
      <c r="D259" s="288" t="s">
        <v>4451</v>
      </c>
      <c r="E259" s="288" t="s">
        <v>4450</v>
      </c>
    </row>
    <row r="260" spans="1:9" x14ac:dyDescent="0.3">
      <c r="A260">
        <v>263</v>
      </c>
      <c r="B260">
        <v>1</v>
      </c>
      <c r="C260" s="288" t="s">
        <v>4521</v>
      </c>
      <c r="D260" s="288" t="s">
        <v>1201</v>
      </c>
      <c r="E260" s="288" t="s">
        <v>4521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4522</v>
      </c>
      <c r="D261" s="288" t="s">
        <v>4523</v>
      </c>
      <c r="E261" s="288" t="s">
        <v>4522</v>
      </c>
    </row>
    <row r="262" spans="1:9" x14ac:dyDescent="0.3">
      <c r="A262">
        <v>265</v>
      </c>
      <c r="B262">
        <v>2</v>
      </c>
      <c r="D262" s="288" t="s">
        <v>4545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4555</v>
      </c>
      <c r="D263" s="288" t="s">
        <v>4556</v>
      </c>
      <c r="E263" s="288" t="s">
        <v>4555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4572</v>
      </c>
      <c r="D264" s="288" t="s">
        <v>4573</v>
      </c>
      <c r="E264" s="288" t="s">
        <v>4572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4575</v>
      </c>
      <c r="D265" s="288" t="s">
        <v>4576</v>
      </c>
      <c r="E265" s="288" t="s">
        <v>4575</v>
      </c>
      <c r="F265" s="52">
        <v>650000</v>
      </c>
    </row>
    <row r="266" spans="1:9" x14ac:dyDescent="0.3">
      <c r="A266">
        <v>269</v>
      </c>
      <c r="D266" s="288" t="s">
        <v>4637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4663</v>
      </c>
      <c r="D267" s="288" t="s">
        <v>4664</v>
      </c>
      <c r="E267" s="288" t="s">
        <v>4663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3837</v>
      </c>
      <c r="D268" s="288" t="s">
        <v>4665</v>
      </c>
      <c r="E268" s="288" t="s">
        <v>3837</v>
      </c>
      <c r="F268" s="52">
        <v>8500</v>
      </c>
    </row>
    <row r="269" spans="1:9" x14ac:dyDescent="0.3">
      <c r="A269">
        <v>272</v>
      </c>
      <c r="D269" s="288" t="s">
        <v>3130</v>
      </c>
      <c r="F269" s="52">
        <v>250000</v>
      </c>
    </row>
    <row r="270" spans="1:9" x14ac:dyDescent="0.3">
      <c r="A270">
        <v>273</v>
      </c>
      <c r="C270" s="288" t="s">
        <v>4689</v>
      </c>
      <c r="D270" s="288" t="s">
        <v>3886</v>
      </c>
      <c r="E270" s="288" t="s">
        <v>4689</v>
      </c>
      <c r="F270" s="52">
        <v>70000</v>
      </c>
      <c r="G270" s="52">
        <v>40000</v>
      </c>
      <c r="I270" s="52" t="s">
        <v>4690</v>
      </c>
    </row>
    <row r="271" spans="1:9" x14ac:dyDescent="0.3">
      <c r="A271">
        <v>274</v>
      </c>
      <c r="B271">
        <v>3</v>
      </c>
      <c r="C271" s="288" t="s">
        <v>4706</v>
      </c>
      <c r="D271" s="288" t="s">
        <v>4707</v>
      </c>
      <c r="E271" s="288" t="s">
        <v>4706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4718</v>
      </c>
      <c r="D272" s="288" t="s">
        <v>4719</v>
      </c>
      <c r="E272" s="288" t="s">
        <v>4718</v>
      </c>
    </row>
    <row r="273" spans="1:7" x14ac:dyDescent="0.3">
      <c r="A273">
        <v>276</v>
      </c>
      <c r="B273">
        <v>1</v>
      </c>
      <c r="C273" s="288" t="s">
        <v>4720</v>
      </c>
      <c r="D273" s="288" t="s">
        <v>4721</v>
      </c>
      <c r="E273" s="288" t="s">
        <v>4720</v>
      </c>
    </row>
    <row r="274" spans="1:7" x14ac:dyDescent="0.3">
      <c r="A274">
        <v>277</v>
      </c>
      <c r="B274">
        <v>1</v>
      </c>
      <c r="C274" s="288" t="s">
        <v>1557</v>
      </c>
      <c r="D274" s="288" t="s">
        <v>4802</v>
      </c>
      <c r="E274" s="288" t="s">
        <v>1557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4824</v>
      </c>
      <c r="D275" s="288" t="s">
        <v>4825</v>
      </c>
      <c r="E275" s="288" t="s">
        <v>4824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4830</v>
      </c>
      <c r="D276" s="288" t="s">
        <v>4165</v>
      </c>
      <c r="E276" s="288" t="s">
        <v>4830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4840</v>
      </c>
      <c r="D277" s="288" t="s">
        <v>4841</v>
      </c>
      <c r="E277" s="288" t="s">
        <v>4840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4846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4850</v>
      </c>
      <c r="D279" s="288" t="s">
        <v>4851</v>
      </c>
      <c r="E279" s="288" t="s">
        <v>4850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4859</v>
      </c>
      <c r="D280" s="288" t="s">
        <v>4860</v>
      </c>
      <c r="E280" s="288" t="s">
        <v>4859</v>
      </c>
      <c r="F280" s="52">
        <v>1000000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2510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2912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2513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2673</v>
      </c>
      <c r="E16" s="190">
        <v>2830506</v>
      </c>
    </row>
    <row r="17" spans="1:5" x14ac:dyDescent="0.3">
      <c r="A17">
        <v>16</v>
      </c>
      <c r="D17" s="190" t="s">
        <v>2677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2457</v>
      </c>
      <c r="E33" s="190" t="s">
        <v>1209</v>
      </c>
    </row>
    <row r="34" spans="1:5" x14ac:dyDescent="0.3">
      <c r="A34">
        <v>33</v>
      </c>
      <c r="D34" s="190" t="s">
        <v>2568</v>
      </c>
      <c r="E34" s="190" t="s">
        <v>2567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2711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2739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2675</v>
      </c>
      <c r="E62" s="190">
        <v>2820403</v>
      </c>
    </row>
    <row r="63" spans="1:5" x14ac:dyDescent="0.3">
      <c r="A63">
        <v>62</v>
      </c>
      <c r="D63" s="190" t="s">
        <v>2513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2570</v>
      </c>
      <c r="E73" s="190" t="s">
        <v>2569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2728</v>
      </c>
      <c r="E86" s="190" t="s">
        <v>2741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2489</v>
      </c>
      <c r="E99" s="190" t="s">
        <v>2825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2513</v>
      </c>
      <c r="E118" s="190">
        <v>415062109</v>
      </c>
    </row>
    <row r="119" spans="1:5" x14ac:dyDescent="0.3">
      <c r="A119">
        <v>118</v>
      </c>
      <c r="D119" s="190" t="s">
        <v>2815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2513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2676</v>
      </c>
      <c r="E142" s="190">
        <v>2830406</v>
      </c>
    </row>
    <row r="143" spans="1:5" x14ac:dyDescent="0.3">
      <c r="A143">
        <v>142</v>
      </c>
      <c r="D143" s="190" t="s">
        <v>2674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2573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2678</v>
      </c>
      <c r="E154" s="190">
        <v>2830502</v>
      </c>
    </row>
    <row r="155" spans="1:5" x14ac:dyDescent="0.3">
      <c r="A155">
        <v>154</v>
      </c>
      <c r="D155" s="190" t="s">
        <v>2509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2513</v>
      </c>
      <c r="E159" s="190">
        <v>2295001282</v>
      </c>
    </row>
    <row r="160" spans="1:5" x14ac:dyDescent="0.3">
      <c r="A160">
        <v>159</v>
      </c>
      <c r="D160" s="190" t="s">
        <v>2572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2465</v>
      </c>
      <c r="E168" s="190" t="s">
        <v>2464</v>
      </c>
    </row>
    <row r="169" spans="1:5" x14ac:dyDescent="0.3">
      <c r="A169">
        <v>168</v>
      </c>
      <c r="D169" s="190" t="s">
        <v>2513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2513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2658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2879</v>
      </c>
      <c r="E179" s="190" t="s">
        <v>2878</v>
      </c>
    </row>
    <row r="180" spans="1:5" x14ac:dyDescent="0.3">
      <c r="A180">
        <v>179</v>
      </c>
      <c r="D180" s="190" t="s">
        <v>2388</v>
      </c>
    </row>
    <row r="181" spans="1:5" x14ac:dyDescent="0.3">
      <c r="A181">
        <v>180</v>
      </c>
      <c r="D181" s="190" t="s">
        <v>2391</v>
      </c>
      <c r="E181" s="190" t="s">
        <v>2390</v>
      </c>
    </row>
    <row r="182" spans="1:5" x14ac:dyDescent="0.3">
      <c r="A182">
        <v>181</v>
      </c>
      <c r="D182" s="190" t="s">
        <v>2395</v>
      </c>
    </row>
    <row r="183" spans="1:5" x14ac:dyDescent="0.3">
      <c r="A183">
        <v>182</v>
      </c>
      <c r="D183" s="190" t="s">
        <v>2375</v>
      </c>
      <c r="E183" s="190" t="s">
        <v>2408</v>
      </c>
    </row>
    <row r="184" spans="1:5" x14ac:dyDescent="0.3">
      <c r="A184">
        <v>183</v>
      </c>
      <c r="D184" s="190" t="s">
        <v>2416</v>
      </c>
      <c r="E184" s="190" t="s">
        <v>2415</v>
      </c>
    </row>
    <row r="185" spans="1:5" x14ac:dyDescent="0.3">
      <c r="A185">
        <v>184</v>
      </c>
      <c r="D185" s="190" t="s">
        <v>2418</v>
      </c>
      <c r="E185" s="190" t="s">
        <v>2417</v>
      </c>
    </row>
    <row r="186" spans="1:5" x14ac:dyDescent="0.3">
      <c r="A186">
        <v>185</v>
      </c>
      <c r="D186" s="190" t="s">
        <v>2446</v>
      </c>
    </row>
    <row r="187" spans="1:5" x14ac:dyDescent="0.3">
      <c r="A187">
        <v>186</v>
      </c>
      <c r="D187" s="190" t="s">
        <v>2490</v>
      </c>
    </row>
    <row r="188" spans="1:5" x14ac:dyDescent="0.3">
      <c r="A188">
        <v>187</v>
      </c>
      <c r="D188" s="190" t="s">
        <v>2504</v>
      </c>
      <c r="E188" s="190">
        <v>2463772400</v>
      </c>
    </row>
    <row r="189" spans="1:5" x14ac:dyDescent="0.3">
      <c r="A189">
        <v>188</v>
      </c>
      <c r="D189" s="190" t="s">
        <v>2503</v>
      </c>
      <c r="E189" s="190">
        <v>2462500901</v>
      </c>
    </row>
    <row r="190" spans="1:5" x14ac:dyDescent="0.3">
      <c r="A190">
        <v>189</v>
      </c>
      <c r="D190" s="190" t="s">
        <v>2557</v>
      </c>
      <c r="E190" s="190" t="s">
        <v>2556</v>
      </c>
    </row>
    <row r="191" spans="1:5" x14ac:dyDescent="0.3">
      <c r="A191">
        <v>190</v>
      </c>
      <c r="D191" s="190" t="s">
        <v>2814</v>
      </c>
      <c r="E191" s="190" t="s">
        <v>2813</v>
      </c>
    </row>
    <row r="192" spans="1:5" x14ac:dyDescent="0.3">
      <c r="A192">
        <v>191</v>
      </c>
      <c r="D192" s="190" t="s">
        <v>2607</v>
      </c>
      <c r="E192" s="190" t="s">
        <v>2606</v>
      </c>
    </row>
    <row r="193" spans="1:5" x14ac:dyDescent="0.3">
      <c r="A193">
        <v>192</v>
      </c>
      <c r="D193" s="190" t="s">
        <v>2613</v>
      </c>
    </row>
    <row r="194" spans="1:5" x14ac:dyDescent="0.3">
      <c r="A194">
        <v>193</v>
      </c>
      <c r="D194" s="190" t="s">
        <v>2642</v>
      </c>
    </row>
    <row r="195" spans="1:5" x14ac:dyDescent="0.3">
      <c r="A195">
        <v>194</v>
      </c>
      <c r="D195" s="190" t="s">
        <v>2681</v>
      </c>
      <c r="E195" s="190" t="s">
        <v>2680</v>
      </c>
    </row>
    <row r="196" spans="1:5" x14ac:dyDescent="0.3">
      <c r="A196">
        <v>195</v>
      </c>
      <c r="D196" s="190" t="s">
        <v>2704</v>
      </c>
      <c r="E196" s="190" t="s">
        <v>2703</v>
      </c>
    </row>
    <row r="197" spans="1:5" x14ac:dyDescent="0.3">
      <c r="A197">
        <v>196</v>
      </c>
      <c r="D197" s="190" t="s">
        <v>2715</v>
      </c>
    </row>
    <row r="198" spans="1:5" x14ac:dyDescent="0.3">
      <c r="A198">
        <v>197</v>
      </c>
      <c r="D198" s="190" t="s">
        <v>2740</v>
      </c>
      <c r="E198" s="190">
        <v>7252703114</v>
      </c>
    </row>
    <row r="199" spans="1:5" x14ac:dyDescent="0.3">
      <c r="A199">
        <v>198</v>
      </c>
      <c r="D199" s="190" t="s">
        <v>2742</v>
      </c>
      <c r="E199" s="190">
        <v>1094302044</v>
      </c>
    </row>
    <row r="200" spans="1:5" x14ac:dyDescent="0.3">
      <c r="A200">
        <v>199</v>
      </c>
      <c r="D200" s="190" t="s">
        <v>2834</v>
      </c>
      <c r="E200" s="190" t="s">
        <v>2833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2841</v>
      </c>
      <c r="E202" s="190" t="s">
        <v>2839</v>
      </c>
    </row>
    <row r="203" spans="1:5" x14ac:dyDescent="0.3">
      <c r="A203">
        <v>202</v>
      </c>
      <c r="D203" s="190" t="s">
        <v>2914</v>
      </c>
      <c r="E203" s="190" t="s">
        <v>2913</v>
      </c>
    </row>
    <row r="204" spans="1:5" x14ac:dyDescent="0.3">
      <c r="A204">
        <v>203</v>
      </c>
      <c r="D204" s="190" t="s">
        <v>2876</v>
      </c>
      <c r="E204" s="190" t="s">
        <v>2875</v>
      </c>
    </row>
    <row r="205" spans="1:5" x14ac:dyDescent="0.3">
      <c r="A205">
        <v>204</v>
      </c>
      <c r="D205" s="190" t="s">
        <v>2877</v>
      </c>
      <c r="E205" s="190">
        <v>709013001</v>
      </c>
    </row>
    <row r="206" spans="1:5" x14ac:dyDescent="0.3">
      <c r="A206">
        <v>205</v>
      </c>
      <c r="D206" s="190" t="s">
        <v>2895</v>
      </c>
    </row>
    <row r="207" spans="1:5" x14ac:dyDescent="0.3">
      <c r="A207">
        <v>206</v>
      </c>
      <c r="D207" s="190" t="s">
        <v>2915</v>
      </c>
    </row>
    <row r="208" spans="1:5" x14ac:dyDescent="0.3">
      <c r="A208">
        <v>207</v>
      </c>
      <c r="D208" s="190" t="s">
        <v>3116</v>
      </c>
      <c r="E208" s="190">
        <v>6058008117</v>
      </c>
    </row>
    <row r="209" spans="1:5" x14ac:dyDescent="0.3">
      <c r="A209">
        <v>208</v>
      </c>
      <c r="D209" s="190" t="s">
        <v>2931</v>
      </c>
    </row>
    <row r="210" spans="1:5" x14ac:dyDescent="0.3">
      <c r="D210" s="190" t="s">
        <v>2946</v>
      </c>
      <c r="E210" s="190" t="s">
        <v>2945</v>
      </c>
    </row>
    <row r="211" spans="1:5" x14ac:dyDescent="0.3">
      <c r="D211" s="190" t="s">
        <v>2949</v>
      </c>
      <c r="E211" s="190">
        <v>33108841535</v>
      </c>
    </row>
    <row r="212" spans="1:5" x14ac:dyDescent="0.3">
      <c r="D212" s="190" t="s">
        <v>2979</v>
      </c>
      <c r="E212" s="190" t="s">
        <v>2978</v>
      </c>
    </row>
    <row r="213" spans="1:5" x14ac:dyDescent="0.3">
      <c r="D213" s="190" t="s">
        <v>3065</v>
      </c>
    </row>
    <row r="214" spans="1:5" x14ac:dyDescent="0.3">
      <c r="D214" s="190" t="s">
        <v>2910</v>
      </c>
      <c r="E214" s="190">
        <v>2212500301</v>
      </c>
    </row>
    <row r="215" spans="1:5" x14ac:dyDescent="0.3">
      <c r="D215" s="190" t="s">
        <v>3115</v>
      </c>
      <c r="E215" s="190">
        <v>6058008122</v>
      </c>
    </row>
    <row r="216" spans="1:5" x14ac:dyDescent="0.3">
      <c r="D216" s="190" t="s">
        <v>3115</v>
      </c>
      <c r="E216" s="190">
        <v>6058008068</v>
      </c>
    </row>
    <row r="217" spans="1:5" x14ac:dyDescent="0.3">
      <c r="D217" s="190" t="s">
        <v>3124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2665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4024</v>
      </c>
    </row>
    <row r="16" spans="1:3" x14ac:dyDescent="0.3">
      <c r="A16">
        <v>17</v>
      </c>
      <c r="B16" t="s">
        <v>4554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3030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3031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3032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3033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3034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2805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2910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2910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2910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3035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3035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2911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2824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2404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3036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3037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3038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2405</v>
      </c>
      <c r="J82" s="53" t="s">
        <v>1868</v>
      </c>
      <c r="K82" s="17" t="s">
        <v>2405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2766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3026</v>
      </c>
      <c r="J86" s="53" t="s">
        <v>2172</v>
      </c>
      <c r="K86" s="17" t="s">
        <v>3026</v>
      </c>
      <c r="L86" s="17">
        <v>2200000</v>
      </c>
    </row>
    <row r="87" spans="6:12" ht="18" customHeight="1" x14ac:dyDescent="0.3">
      <c r="F87" s="17">
        <v>72</v>
      </c>
      <c r="I87" s="17" t="s">
        <v>3027</v>
      </c>
      <c r="J87" s="53" t="s">
        <v>3039</v>
      </c>
      <c r="K87" s="17" t="s">
        <v>3027</v>
      </c>
      <c r="L87" s="17">
        <v>1500000</v>
      </c>
    </row>
    <row r="88" spans="6:12" ht="18" customHeight="1" x14ac:dyDescent="0.3">
      <c r="F88" s="17">
        <v>73</v>
      </c>
      <c r="I88" s="17" t="s">
        <v>3028</v>
      </c>
      <c r="J88" s="53" t="s">
        <v>2191</v>
      </c>
      <c r="K88" s="17" t="s">
        <v>3028</v>
      </c>
      <c r="L88" s="17">
        <v>50000</v>
      </c>
    </row>
    <row r="89" spans="6:12" ht="18" customHeight="1" x14ac:dyDescent="0.3">
      <c r="F89" s="17">
        <v>58</v>
      </c>
      <c r="I89" s="17" t="s">
        <v>2739</v>
      </c>
      <c r="J89" s="53" t="s">
        <v>2409</v>
      </c>
      <c r="K89" s="17" t="s">
        <v>2739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2741</v>
      </c>
      <c r="J103" s="53" t="s">
        <v>2831</v>
      </c>
      <c r="K103" s="17" t="s">
        <v>2741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2867</v>
      </c>
      <c r="J110" s="53" t="s">
        <v>2375</v>
      </c>
      <c r="K110" s="17" t="s">
        <v>2867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3040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2688</v>
      </c>
      <c r="J115" s="53" t="s">
        <v>1555</v>
      </c>
      <c r="K115" s="17" t="s">
        <v>2688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3029</v>
      </c>
      <c r="J118" s="53" t="s">
        <v>3041</v>
      </c>
      <c r="K118" s="17" t="s">
        <v>3029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2670</v>
      </c>
      <c r="J122" s="53" t="s">
        <v>1490</v>
      </c>
      <c r="K122" s="17" t="s">
        <v>2670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3042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2825</v>
      </c>
      <c r="J128" s="53" t="s">
        <v>1731</v>
      </c>
      <c r="K128" s="17" t="s">
        <v>2825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2441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2633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2392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2393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2394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view="pageLayout"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4611</v>
      </c>
      <c r="C1" s="307" t="s">
        <v>4584</v>
      </c>
      <c r="D1" s="309"/>
    </row>
    <row r="2" spans="1:4" ht="17.25" x14ac:dyDescent="0.3">
      <c r="A2" s="309"/>
      <c r="B2" s="307" t="s">
        <v>4612</v>
      </c>
      <c r="C2" s="307" t="s">
        <v>4583</v>
      </c>
      <c r="D2" s="309"/>
    </row>
    <row r="3" spans="1:4" ht="17.25" x14ac:dyDescent="0.3">
      <c r="A3" s="309"/>
      <c r="B3" s="307" t="s">
        <v>4613</v>
      </c>
      <c r="C3" s="307" t="s">
        <v>4585</v>
      </c>
      <c r="D3" s="309"/>
    </row>
    <row r="4" spans="1:4" ht="17.25" x14ac:dyDescent="0.3">
      <c r="A4" s="309"/>
      <c r="B4" s="307" t="s">
        <v>4614</v>
      </c>
      <c r="C4" s="307" t="s">
        <v>4586</v>
      </c>
      <c r="D4" s="309"/>
    </row>
    <row r="5" spans="1:4" ht="17.25" x14ac:dyDescent="0.3">
      <c r="A5" s="309"/>
      <c r="B5" s="307" t="s">
        <v>4615</v>
      </c>
      <c r="C5" s="307" t="s">
        <v>4587</v>
      </c>
      <c r="D5" s="309"/>
    </row>
    <row r="6" spans="1:4" ht="17.25" x14ac:dyDescent="0.3">
      <c r="A6" s="309"/>
      <c r="B6" s="307" t="s">
        <v>4616</v>
      </c>
      <c r="C6" s="307" t="s">
        <v>4588</v>
      </c>
      <c r="D6" s="309"/>
    </row>
    <row r="7" spans="1:4" ht="17.25" x14ac:dyDescent="0.3">
      <c r="A7" s="309"/>
      <c r="B7" s="307" t="s">
        <v>4617</v>
      </c>
      <c r="C7" s="307" t="s">
        <v>4589</v>
      </c>
      <c r="D7" s="309"/>
    </row>
    <row r="8" spans="1:4" ht="17.25" x14ac:dyDescent="0.3">
      <c r="A8" s="309"/>
      <c r="B8" s="307" t="s">
        <v>4618</v>
      </c>
      <c r="C8" s="307" t="s">
        <v>4590</v>
      </c>
      <c r="D8" s="309"/>
    </row>
    <row r="9" spans="1:4" ht="17.25" x14ac:dyDescent="0.3">
      <c r="A9" s="309"/>
      <c r="B9" s="307" t="s">
        <v>4619</v>
      </c>
      <c r="C9" s="307" t="s">
        <v>4591</v>
      </c>
      <c r="D9" s="309"/>
    </row>
    <row r="10" spans="1:4" ht="17.25" x14ac:dyDescent="0.3">
      <c r="A10" s="309"/>
      <c r="B10" s="307" t="s">
        <v>4614</v>
      </c>
      <c r="C10" s="307" t="s">
        <v>4592</v>
      </c>
      <c r="D10" s="309"/>
    </row>
    <row r="11" spans="1:4" ht="17.25" x14ac:dyDescent="0.3">
      <c r="A11" s="309"/>
      <c r="B11" s="307" t="s">
        <v>4620</v>
      </c>
      <c r="C11" s="307" t="s">
        <v>4593</v>
      </c>
      <c r="D11" s="309"/>
    </row>
    <row r="12" spans="1:4" ht="17.25" x14ac:dyDescent="0.3">
      <c r="A12" s="309"/>
      <c r="B12" s="307" t="s">
        <v>4621</v>
      </c>
      <c r="C12" s="307" t="s">
        <v>4594</v>
      </c>
      <c r="D12" s="309"/>
    </row>
    <row r="13" spans="1:4" ht="17.25" x14ac:dyDescent="0.3">
      <c r="A13" s="309"/>
      <c r="B13" s="307" t="s">
        <v>4622</v>
      </c>
      <c r="C13" s="307" t="s">
        <v>4595</v>
      </c>
      <c r="D13" s="309"/>
    </row>
    <row r="14" spans="1:4" ht="17.25" x14ac:dyDescent="0.3">
      <c r="A14" s="309"/>
      <c r="B14" s="307" t="s">
        <v>4623</v>
      </c>
      <c r="C14" s="307" t="s">
        <v>4596</v>
      </c>
      <c r="D14" s="309"/>
    </row>
    <row r="15" spans="1:4" ht="17.25" x14ac:dyDescent="0.3">
      <c r="A15" s="309"/>
      <c r="B15" s="307" t="s">
        <v>4624</v>
      </c>
      <c r="C15" s="307" t="s">
        <v>4597</v>
      </c>
      <c r="D15" s="309"/>
    </row>
    <row r="16" spans="1:4" ht="17.25" x14ac:dyDescent="0.3">
      <c r="A16" s="309"/>
      <c r="B16" s="307" t="s">
        <v>4625</v>
      </c>
      <c r="C16" s="307" t="s">
        <v>4598</v>
      </c>
      <c r="D16" s="309"/>
    </row>
    <row r="17" spans="1:4" ht="17.25" x14ac:dyDescent="0.3">
      <c r="A17" s="309"/>
      <c r="B17" s="307" t="s">
        <v>4626</v>
      </c>
      <c r="C17" s="307" t="s">
        <v>4599</v>
      </c>
      <c r="D17" s="309"/>
    </row>
    <row r="18" spans="1:4" ht="17.25" x14ac:dyDescent="0.3">
      <c r="A18" s="309"/>
      <c r="B18" s="307" t="s">
        <v>4627</v>
      </c>
      <c r="C18" s="307" t="s">
        <v>4600</v>
      </c>
      <c r="D18" s="309"/>
    </row>
    <row r="19" spans="1:4" ht="17.25" x14ac:dyDescent="0.3">
      <c r="A19" s="309"/>
      <c r="B19" s="307" t="s">
        <v>4628</v>
      </c>
      <c r="C19" s="307" t="s">
        <v>4601</v>
      </c>
      <c r="D19" s="309"/>
    </row>
    <row r="20" spans="1:4" ht="17.25" x14ac:dyDescent="0.3">
      <c r="A20" s="309"/>
      <c r="B20" s="307" t="s">
        <v>4629</v>
      </c>
      <c r="C20" s="307" t="s">
        <v>4602</v>
      </c>
      <c r="D20" s="309"/>
    </row>
    <row r="21" spans="1:4" ht="17.25" x14ac:dyDescent="0.3">
      <c r="A21" s="309"/>
      <c r="B21" s="307" t="s">
        <v>4630</v>
      </c>
      <c r="C21" s="307" t="s">
        <v>4603</v>
      </c>
      <c r="D21" s="309"/>
    </row>
    <row r="22" spans="1:4" ht="17.25" x14ac:dyDescent="0.3">
      <c r="A22" s="309"/>
      <c r="B22" s="307" t="s">
        <v>4631</v>
      </c>
      <c r="C22" s="307" t="s">
        <v>4604</v>
      </c>
      <c r="D22" s="309"/>
    </row>
    <row r="23" spans="1:4" ht="17.25" x14ac:dyDescent="0.3">
      <c r="A23" s="309"/>
      <c r="B23" s="307" t="s">
        <v>4632</v>
      </c>
      <c r="C23" s="307" t="s">
        <v>4605</v>
      </c>
      <c r="D23" s="309"/>
    </row>
    <row r="24" spans="1:4" ht="17.25" x14ac:dyDescent="0.3">
      <c r="A24" s="309"/>
      <c r="B24" s="307" t="s">
        <v>4633</v>
      </c>
      <c r="C24" s="307" t="s">
        <v>4606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4607</v>
      </c>
      <c r="D26" s="309"/>
    </row>
    <row r="27" spans="1:4" ht="17.25" x14ac:dyDescent="0.3">
      <c r="A27" s="309"/>
      <c r="B27" s="307"/>
      <c r="C27" s="307" t="s">
        <v>4608</v>
      </c>
      <c r="D27" s="309"/>
    </row>
    <row r="28" spans="1:4" ht="17.25" x14ac:dyDescent="0.3">
      <c r="A28" s="309"/>
      <c r="B28" s="307"/>
      <c r="C28" s="307" t="s">
        <v>4609</v>
      </c>
      <c r="D28" s="309"/>
    </row>
    <row r="29" spans="1:4" ht="17.25" x14ac:dyDescent="0.3">
      <c r="A29" s="309"/>
      <c r="B29" s="307"/>
      <c r="C29" s="307" t="s">
        <v>4610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2026-01-10T07:20:29Z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