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5C062B8-36CB-4C0E-9B59-AE65E231E2A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<sst xmlns="http://schemas.openxmlformats.org/spreadsheetml/2006/main" count="15122" uniqueCount="5039">
  <si>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</si>
  <si>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</si>
  <si>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</si>
  <si>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</si>
  <si>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</si>
  <si>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</si>
  <si>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</si>
  <si>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</si>
  <si>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</si>
  <si>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</si>
  <si>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</si>
  <si>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</si>
  <si>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</si>
  <si>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</si>
  <si>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</si>
  <si>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</si>
  <si>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</si>
  <si>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</si>
  <si>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</si>
  <si>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</si>
  <si>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</si>
  <si>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</si>
  <si>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</si>
  <si>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</si>
  <si>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</si>
  <si>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</si>
  <si>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</si>
  <si>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</si>
  <si>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</si>
  <si>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</si>
  <si>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</si>
  <si>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</si>
  <si>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</si>
  <si>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</si>
  <si>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</si>
  <si>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</si>
  <si>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</si>
  <si>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</si>
  <si>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</si>
  <si>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</si>
  <si>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</si>
  <si>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</si>
  <si>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</si>
  <si>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</si>
  <si>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</si>
  <si>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</si>
  <si>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</si>
  <si>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</si>
  <si>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</si>
  <si>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</si>
  <si>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</si>
  <si>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</si>
  <si>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</si>
  <si>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</si>
  <si>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</si>
  <si>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</si>
  <si>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</si>
  <si>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</si>
  <si>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</si>
  <si>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</si>
  <si>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</si>
  <si>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</si>
  <si>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</si>
  <si>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</si>
  <si>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</si>
  <si>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</si>
  <si>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</si>
  <si>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</si>
  <si>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</si>
  <si>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</si>
  <si>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</si>
  <si>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</si>
  <si>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</si>
  <si>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</si>
  <si>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</si>
  <si>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</si>
  <si>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</si>
  <si>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</si>
  <si>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</si>
  <si>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</si>
  <si>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</si>
  <si>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</si>
  <si>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</si>
  <si>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</si>
  <si>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</si>
  <si>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</si>
  <si>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</si>
  <si>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</si>
  <si>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</si>
  <si>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</si>
  <si>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</si>
  <si>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</si>
  <si>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</si>
  <si>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</si>
  <si>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</si>
  <si>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</si>
  <si>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</si>
  <si>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</si>
  <si>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</si>
  <si>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</si>
  <si>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</si>
  <si>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</si>
  <si>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</si>
  <si>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</si>
  <si>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</si>
  <si>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</si>
  <si>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</si>
  <si>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</si>
  <si>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</si>
  <si>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</si>
  <si>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</si>
  <si>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</si>
  <si>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</si>
  <si>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</si>
  <si>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</si>
  <si>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</si>
  <si>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</si>
  <si>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</si>
  <si>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</si>
  <si>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</si>
  <si>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</si>
  <si>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</si>
  <si>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</si>
  <si>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</si>
  <si>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</si>
  <si>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</si>
  <si>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</si>
  <si>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</si>
  <si>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</si>
  <si>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</si>
  <si>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</si>
  <si>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</si>
  <si>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</si>
  <si>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</si>
  <si>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</si>
  <si>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</si>
  <si>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</si>
  <si>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</si>
  <si>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</si>
  <si>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</si>
  <si>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</si>
  <si>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</si>
  <si>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</si>
  <si>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</si>
  <si>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</si>
  <si>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</si>
  <si>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</si>
  <si>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</si>
  <si>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</si>
  <si>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</si>
  <si>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</si>
  <si>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</si>
  <si>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</si>
  <si>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</si>
  <si>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</si>
  <si>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</si>
  <si>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</si>
  <si>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</si>
  <si>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</si>
  <si>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</si>
  <si>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</si>
  <si>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</si>
  <si>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</si>
  <si>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</si>
  <si>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</si>
  <si>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</si>
  <si>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</si>
  <si>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</si>
  <si>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</si>
  <si>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</si>
  <si>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</si>
  <si>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</si>
  <si>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</si>
  <si>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</si>
  <si>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</si>
  <si>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</si>
  <si>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</si>
  <si>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</si>
  <si>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</si>
  <si>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</si>
  <si>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</si>
  <si>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</si>
  <si>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</si>
  <si>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</si>
  <si>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</si>
  <si>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</si>
  <si>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</si>
  <si>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</si>
  <si>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</si>
  <si>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</si>
  <si>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</si>
  <si>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</si>
  <si>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</si>
  <si>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</si>
  <si>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</si>
  <si>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</si>
  <si>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</si>
  <si>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</si>
  <si>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</si>
  <si>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</si>
  <si>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</si>
  <si>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</si>
  <si>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</si>
  <si>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</si>
  <si>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</si>
  <si>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</si>
  <si>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</si>
  <si>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</si>
  <si>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</si>
  <si>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</si>
  <si>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</si>
  <si>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</si>
  <si>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</si>
  <si>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</si>
  <si>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</si>
  <si>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</si>
  <si>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</si>
  <si>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</si>
  <si>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</si>
  <si>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</si>
  <si>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</si>
  <si>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</si>
  <si>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</si>
  <si>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</si>
  <si>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</si>
  <si>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</si>
  <si>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</si>
  <si>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</si>
  <si>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</si>
  <si>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</si>
  <si>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</si>
  <si>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</si>
  <si>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</si>
  <si>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</si>
  <si>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</si>
  <si>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</si>
  <si>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</si>
  <si>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</si>
  <si>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</si>
  <si>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</si>
  <si>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</si>
  <si>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</si>
  <si>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</si>
  <si>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</si>
  <si>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</si>
  <si>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</si>
  <si>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</si>
  <si>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</si>
  <si>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</si>
  <si>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</si>
  <si>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</si>
  <si>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</si>
  <si>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</si>
  <si>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</si>
  <si>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</si>
  <si>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</si>
  <si>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</si>
  <si>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</si>
  <si>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</si>
  <si>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</si>
  <si>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</si>
  <si>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</si>
  <si>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</si>
  <si>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</si>
  <si>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</si>
  <si>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</si>
  <si>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</si>
  <si>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</si>
  <si>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</si>
  <si>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</si>
  <si>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</si>
  <si>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</si>
  <si>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</si>
  <si>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</si>
  <si>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</si>
  <si>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</si>
  <si>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</si>
  <si>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</si>
  <si>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</si>
  <si>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</si>
  <si>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</si>
  <si>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</si>
  <si>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</si>
  <si>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</si>
  <si>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</si>
  <si>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</si>
  <si>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</si>
  <si>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</si>
  <si>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</si>
  <si>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</si>
  <si>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</si>
  <si>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</si>
  <si>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</si>
  <si>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</si>
  <si>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</si>
  <si>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</si>
  <si>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</si>
  <si>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</si>
  <si>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</si>
  <si>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</si>
  <si>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</si>
  <si>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</si>
  <si>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</si>
  <si>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</si>
  <si>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</si>
  <si>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</si>
  <si>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</si>
  <si>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</si>
  <si>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</si>
  <si>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</si>
  <si>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</si>
  <si>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</si>
  <si>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</si>
  <si>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</si>
  <si>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</si>
  <si>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</si>
  <si>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</si>
  <si>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</si>
  <si>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</si>
  <si>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</si>
  <si>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</si>
  <si>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</si>
  <si>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</si>
  <si>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</si>
  <si>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</si>
  <si>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</si>
  <si>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</si>
  <si>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</si>
  <si>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</si>
  <si>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</si>
  <si>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</si>
  <si>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</si>
  <si>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</si>
  <si>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</si>
  <si>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</si>
  <si>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</si>
  <si>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</si>
  <si>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</si>
  <si>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</si>
  <si>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</si>
  <si>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</si>
  <si>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</si>
  <si>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</si>
  <si>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</si>
  <si>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</si>
  <si>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</si>
  <si>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</si>
  <si>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</si>
  <si>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</si>
  <si>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</si>
  <si>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</si>
  <si>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</si>
  <si>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</si>
  <si>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</si>
  <si>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</si>
  <si>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</si>
  <si>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</si>
  <si>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</si>
  <si>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</si>
  <si>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</si>
  <si>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</si>
  <si>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</si>
  <si>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</si>
  <si>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</si>
  <si>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</si>
  <si>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</si>
  <si>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</si>
  <si>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</si>
  <si>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</si>
  <si>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</si>
  <si>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</si>
  <si>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</si>
  <si>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</si>
  <si>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</si>
  <si>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</si>
  <si>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</si>
  <si>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</si>
  <si>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</si>
  <si>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</si>
  <si>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</si>
  <si>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</si>
  <si>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</si>
  <si>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</si>
  <si>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</si>
  <si>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</si>
  <si>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</si>
  <si>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</si>
  <si>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</si>
  <si>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</si>
  <si>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</si>
  <si>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</si>
  <si>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</si>
  <si>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</si>
  <si>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</si>
  <si>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</si>
  <si>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</si>
  <si>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</si>
  <si>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</si>
  <si>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</si>
  <si>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</si>
  <si>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</si>
  <si>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</si>
  <si>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</si>
  <si>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</si>
  <si>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</si>
  <si>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</si>
  <si>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</si>
  <si>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</si>
  <si>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</si>
  <si>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</si>
  <si>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</si>
  <si>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</si>
  <si>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</si>
  <si>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</si>
  <si>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</si>
  <si>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</si>
  <si>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</si>
  <si>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</si>
  <si>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</si>
  <si>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</si>
  <si>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</si>
  <si>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</si>
  <si>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</si>
  <si>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</si>
  <si>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</si>
  <si>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</si>
  <si>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</si>
  <si>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</si>
  <si>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</si>
  <si>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</si>
  <si>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</si>
  <si>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</si>
  <si>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</si>
  <si>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</si>
  <si>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</si>
  <si>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</si>
  <si>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</si>
  <si>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</si>
  <si>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</si>
  <si>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</si>
  <si>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</si>
  <si>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</si>
  <si>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</si>
  <si>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</si>
  <si>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</si>
  <si>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</si>
  <si>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</si>
  <si>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</si>
  <si>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</si>
  <si>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</si>
  <si>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</si>
  <si>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</si>
  <si>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</si>
  <si>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</si>
  <si>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</si>
  <si>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</si>
  <si>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</si>
  <si>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</si>
  <si>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</si>
  <si>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</si>
  <si>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</si>
  <si>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</si>
  <si>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</si>
  <si>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</si>
  <si>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</si>
  <si>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</si>
  <si>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</si>
  <si>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</si>
  <si>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</si>
  <si>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</si>
  <si>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</si>
  <si>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</si>
  <si>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</si>
  <si>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</si>
  <si>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</si>
  <si>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</si>
  <si>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</si>
  <si>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</si>
  <si>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</si>
  <si>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</si>
  <si>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</si>
  <si>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</si>
  <si>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</si>
  <si>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</si>
  <si>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</si>
  <si>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</si>
  <si>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</si>
  <si>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</si>
  <si>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</si>
  <si>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</si>
  <si>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</si>
  <si>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</si>
  <si>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</si>
  <si>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</si>
  <si>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</si>
  <si>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</si>
  <si>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</si>
  <si>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</si>
  <si>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</si>
  <si>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</si>
  <si>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</si>
  <si>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</si>
  <si>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</si>
  <si>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</si>
  <si>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</si>
  <si>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</si>
  <si>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</si>
  <si>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</si>
  <si>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</si>
  <si>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</si>
  <si>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</si>
  <si>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</si>
  <si>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</si>
  <si>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</si>
  <si>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</si>
  <si>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</si>
  <si>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</si>
  <si>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</si>
  <si>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</si>
  <si>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</si>
  <si>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</si>
  <si>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</si>
  <si>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</si>
  <si>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</si>
  <si>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</si>
  <si>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</si>
  <si>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</si>
  <si>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</si>
  <si>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</si>
  <si>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</si>
  <si>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</si>
  <si>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</si>
  <si>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</si>
  <si>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</si>
  <si>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</si>
  <si>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</si>
  <si>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</si>
  <si>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</si>
  <si>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</si>
  <si>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</si>
  <si>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</si>
  <si>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</si>
  <si>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</si>
  <si>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</si>
  <si>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</si>
  <si>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</si>
  <si>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</si>
  <si>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</si>
  <si>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</si>
  <si>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</si>
  <si>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</si>
  <si>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</si>
  <si>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</si>
  <si>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</si>
  <si>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</si>
  <si>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</si>
  <si>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</si>
  <si>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</si>
  <si>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</si>
  <si>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</si>
  <si>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</si>
  <si>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</si>
  <si>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</si>
  <si>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</si>
  <si>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</si>
  <si>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</si>
  <si>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</si>
  <si>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</si>
  <si>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</si>
  <si>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</si>
  <si>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</si>
  <si>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</si>
  <si>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</si>
  <si>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</si>
  <si>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</si>
  <si>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</si>
  <si>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</si>
  <si>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</si>
  <si>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</si>
  <si>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</si>
  <si>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</si>
  <si>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</si>
  <si>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</si>
  <si>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</si>
  <si>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</si>
  <si>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</si>
  <si>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</si>
  <si>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</si>
  <si>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</si>
  <si>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</si>
  <si>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</si>
  <si>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</si>
  <si>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</si>
  <si>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</si>
  <si>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</si>
  <si>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</si>
  <si>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</si>
  <si>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</si>
  <si>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</si>
  <si>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</si>
  <si>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</si>
  <si>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</si>
  <si>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</si>
  <si>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</si>
  <si>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</si>
  <si>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</si>
  <si>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</si>
  <si>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</si>
  <si>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</si>
  <si>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</si>
  <si>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</si>
  <si>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</si>
  <si>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</si>
  <si>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</si>
  <si>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</si>
  <si>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</si>
  <si>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</si>
  <si>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</si>
  <si>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</si>
  <si>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</si>
  <si>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</si>
  <si>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</si>
  <si>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</si>
  <si>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</si>
  <si>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</si>
  <si>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</si>
  <si>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</si>
  <si>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</si>
  <si>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</si>
  <si>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</si>
  <si>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</si>
  <si>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</si>
  <si>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</si>
  <si>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</si>
  <si>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</si>
  <si>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</si>
  <si>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</si>
  <si>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</si>
  <si>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</si>
  <si>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</si>
  <si>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</si>
  <si>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</si>
  <si>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</si>
  <si>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</si>
  <si>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</si>
  <si>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</si>
  <si>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</si>
  <si>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</si>
  <si>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</si>
  <si>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</si>
  <si>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</si>
  <si>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</si>
  <si>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</si>
  <si>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</si>
  <si>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</si>
  <si>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</si>
  <si>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</si>
  <si>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</si>
  <si>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</si>
  <si>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</si>
  <si>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</si>
  <si>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</si>
  <si>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</si>
  <si>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</si>
  <si>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</si>
  <si>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</si>
  <si>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</si>
  <si>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</si>
  <si>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</si>
  <si>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</si>
  <si>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</si>
  <si>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</si>
  <si>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</si>
  <si>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</si>
  <si>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</si>
  <si>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</si>
  <si>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</si>
  <si>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</si>
  <si>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</si>
  <si>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</si>
  <si>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</si>
  <si>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</si>
  <si>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</si>
  <si>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</si>
  <si>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</si>
  <si>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</si>
  <si>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</si>
  <si>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</si>
  <si>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</si>
  <si>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</si>
  <si>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</si>
  <si>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</si>
  <si>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</si>
  <si>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</si>
  <si>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</si>
  <si>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</si>
  <si>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</si>
  <si>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</si>
  <si>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</si>
  <si>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</si>
  <si>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</si>
  <si>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</si>
  <si>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</si>
  <si>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</si>
  <si>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</si>
  <si>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</si>
  <si>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</si>
  <si>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</si>
  <si>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</si>
  <si>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</si>
  <si>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</si>
  <si>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</si>
  <si>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</si>
  <si>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</si>
  <si>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</si>
  <si>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</si>
  <si>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</si>
  <si>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</si>
  <si>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</si>
  <si>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</si>
  <si>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</si>
  <si>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</si>
  <si>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</si>
  <si>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</si>
  <si>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</si>
  <si>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</si>
  <si>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</si>
  <si>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</si>
  <si>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</si>
  <si>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</si>
  <si>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</si>
  <si>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</si>
  <si>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</si>
  <si>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</si>
  <si>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</si>
  <si>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</si>
  <si>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</si>
  <si>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</si>
  <si>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</si>
  <si>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</si>
  <si>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</si>
  <si>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</si>
  <si>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</si>
  <si>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</si>
  <si>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</si>
  <si>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</si>
  <si>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</si>
  <si>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</si>
  <si>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</si>
  <si>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</si>
  <si>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</si>
  <si>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</si>
  <si>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</si>
  <si>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</si>
  <si>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</si>
  <si>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</si>
  <si>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</si>
  <si>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</si>
  <si>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</si>
  <si>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</si>
  <si>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</si>
  <si>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</si>
  <si>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</si>
  <si>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</si>
  <si>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</si>
  <si>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</si>
  <si>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</si>
  <si>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</si>
  <si>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</si>
  <si>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</si>
  <si>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</si>
  <si>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</si>
  <si>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</si>
  <si>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</si>
  <si>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</si>
  <si>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</si>
  <si>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</si>
  <si>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</si>
  <si>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</si>
  <si>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</si>
  <si>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</si>
  <si>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</si>
  <si>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</si>
  <si>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</si>
  <si>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</si>
  <si>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</si>
  <si>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</si>
  <si>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</si>
  <si>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</si>
  <si>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</si>
  <si>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</si>
  <si>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</si>
  <si>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</si>
  <si>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</si>
  <si>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</si>
  <si>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</si>
  <si>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</si>
  <si>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</si>
  <si>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</si>
  <si>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</si>
  <si>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</si>
  <si>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</si>
  <si>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</si>
  <si>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</si>
  <si>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</si>
  <si>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</si>
  <si>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</si>
  <si>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</si>
  <si>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</si>
  <si>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</si>
  <si>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</si>
  <si>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</si>
  <si>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</si>
  <si>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</si>
  <si>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</si>
  <si>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</si>
  <si>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</si>
  <si>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</si>
  <si>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</si>
  <si>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</si>
  <si>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</si>
  <si>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</si>
  <si>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</si>
  <si>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</si>
  <si>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</si>
  <si>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</si>
  <si>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</si>
  <si>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</si>
  <si>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</si>
  <si>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</si>
  <si>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</si>
  <si>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</si>
  <si>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</si>
  <si>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</si>
  <si>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</si>
  <si>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</si>
  <si>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</si>
  <si>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</si>
  <si>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</si>
  <si>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</si>
  <si>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</si>
  <si>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</si>
  <si>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</si>
  <si>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</si>
  <si>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</si>
  <si>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</si>
  <si>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</si>
  <si>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</si>
  <si>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</si>
  <si>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</si>
  <si>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</si>
  <si>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</si>
  <si>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</si>
  <si>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</si>
  <si>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</si>
  <si>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</si>
  <si>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</si>
  <si>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</si>
  <si>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</si>
  <si>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</si>
  <si>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</si>
  <si>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</si>
  <si>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</si>
  <si>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</si>
  <si>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</si>
  <si>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</si>
  <si>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</si>
  <si>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</si>
  <si>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</si>
  <si>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</si>
  <si>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</si>
  <si>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</si>
  <si>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</si>
  <si>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</si>
  <si>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</si>
  <si>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</si>
  <si>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</si>
  <si>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</si>
  <si>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</si>
  <si>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</si>
  <si>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</si>
  <si>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</si>
  <si>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</si>
  <si>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</si>
  <si>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</si>
  <si>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</si>
  <si>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</si>
  <si>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</si>
  <si>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</si>
  <si>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</si>
  <si>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</si>
  <si>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</si>
  <si>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</si>
  <si>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</si>
  <si>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</si>
  <si>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</si>
  <si>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</si>
  <si>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</si>
  <si>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</si>
  <si>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</si>
  <si>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</si>
  <si>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</si>
  <si>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</si>
  <si>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</si>
  <si>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</si>
  <si>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</si>
  <si>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</si>
  <si>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</si>
  <si>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</si>
  <si>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</si>
  <si>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</si>
  <si>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</si>
  <si>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</si>
  <si>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</si>
  <si>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</si>
  <si>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</si>
  <si>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</si>
  <si>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</si>
  <si>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</si>
  <si>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</si>
  <si>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</si>
  <si>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</si>
  <si>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</si>
  <si>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</si>
  <si>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</si>
  <si>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</si>
  <si>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</si>
  <si>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</si>
  <si>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</si>
  <si>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</si>
  <si>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</si>
  <si>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</si>
  <si>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</si>
  <si>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</si>
  <si>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</si>
  <si>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</si>
  <si>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</si>
  <si>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</si>
  <si>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</si>
  <si>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</si>
  <si>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</si>
  <si>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</si>
  <si>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</si>
  <si>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</si>
  <si>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</si>
  <si>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</si>
  <si>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</si>
  <si>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</si>
  <si>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</si>
  <si>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</si>
  <si>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</si>
  <si>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</si>
  <si>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</si>
  <si>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</si>
  <si>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</si>
  <si>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</si>
  <si>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</si>
  <si>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</si>
  <si>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</si>
  <si>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</si>
  <si>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</si>
  <si>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</si>
  <si>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</si>
  <si>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</si>
  <si>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</si>
  <si>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</si>
  <si>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</si>
  <si>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</si>
  <si>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</si>
  <si>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</si>
  <si>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</si>
  <si>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</si>
  <si>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</si>
  <si>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</si>
  <si>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</si>
  <si>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</si>
  <si>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</si>
  <si>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</si>
  <si>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</si>
  <si>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</si>
  <si>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</si>
  <si>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</si>
  <si>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</si>
  <si>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</si>
  <si>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</si>
  <si>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</si>
  <si>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</si>
  <si>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</si>
  <si>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</si>
  <si>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</si>
  <si>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</si>
  <si>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</si>
  <si>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</si>
  <si>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</si>
  <si>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</si>
  <si>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</si>
  <si>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</si>
  <si>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</si>
  <si>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</si>
  <si>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</si>
  <si>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</si>
  <si>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</si>
  <si>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</si>
  <si>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</si>
  <si>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</si>
  <si>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</si>
  <si>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</si>
  <si>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</si>
  <si>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</si>
  <si>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</si>
  <si>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</si>
  <si>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</si>
  <si>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</si>
  <si>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</si>
  <si>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</si>
  <si>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</si>
  <si>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</si>
  <si>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</si>
  <si>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</si>
  <si>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</si>
  <si>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</si>
  <si>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</si>
  <si>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</si>
  <si>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</si>
  <si>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</si>
  <si>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</si>
  <si>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</si>
  <si>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</si>
  <si>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</si>
  <si>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</si>
  <si>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</si>
  <si>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</si>
  <si>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</si>
  <si>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</si>
  <si>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</si>
  <si>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</si>
  <si>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</si>
  <si>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</si>
  <si>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</si>
  <si>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</si>
  <si>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</si>
  <si>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</si>
  <si>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</si>
  <si>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</si>
  <si>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</si>
  <si>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</si>
  <si>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</si>
  <si>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</si>
  <si>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</si>
  <si>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</si>
  <si>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</si>
  <si>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</si>
  <si>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</si>
  <si>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</si>
  <si>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</si>
  <si>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</si>
  <si>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</si>
  <si>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</si>
  <si>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</si>
  <si>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</si>
  <si>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</si>
  <si>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</si>
  <si>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</si>
  <si>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</si>
  <si>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</si>
  <si>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</si>
  <si>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</si>
  <si>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</si>
  <si>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</si>
  <si>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</si>
  <si>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</si>
  <si>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</si>
  <si>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</si>
  <si>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</si>
  <si>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</si>
  <si>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</si>
  <si>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</si>
  <si>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</si>
  <si>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</si>
  <si>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</si>
  <si>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</si>
  <si>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</si>
  <si>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</si>
  <si>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</si>
  <si>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</si>
  <si>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</si>
  <si>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</si>
  <si>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</si>
  <si>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</si>
  <si>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</si>
  <si>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</si>
  <si>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</si>
  <si>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</si>
  <si>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</si>
  <si>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</si>
  <si>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</si>
  <si>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</si>
  <si>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</si>
  <si>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</si>
  <si>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</si>
  <si>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</si>
  <si>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</si>
  <si>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</si>
  <si>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</si>
  <si>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</si>
  <si>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</si>
  <si>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</si>
  <si>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</si>
  <si>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</si>
  <si>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</si>
  <si>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</si>
  <si>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</si>
  <si>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</si>
  <si>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</si>
  <si>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</si>
  <si>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</si>
  <si>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</si>
  <si>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</si>
  <si>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</si>
  <si>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</si>
  <si>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</si>
  <si>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</si>
  <si>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</si>
  <si>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</si>
  <si>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</si>
  <si>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</si>
  <si>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</si>
  <si>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</si>
  <si>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</si>
  <si>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</si>
  <si>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</si>
  <si>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</si>
  <si>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</si>
  <si>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</si>
  <si>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</si>
  <si>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</si>
  <si>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</si>
  <si>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</si>
  <si>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</si>
  <si>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</si>
  <si>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</si>
  <si>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</si>
  <si>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</si>
  <si>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</si>
  <si>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</si>
  <si>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</si>
  <si>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</si>
  <si>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</si>
  <si>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</si>
  <si>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</si>
  <si>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</si>
  <si>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</si>
  <si>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</si>
  <si>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</si>
  <si>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</si>
  <si>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</si>
  <si>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</si>
  <si>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</si>
  <si>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</si>
  <si>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</si>
  <si>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</si>
  <si>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</si>
  <si>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</si>
  <si>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</si>
  <si>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</si>
  <si>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</si>
  <si>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</si>
  <si>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</si>
  <si>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</si>
  <si>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</si>
  <si>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</si>
  <si>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</si>
  <si>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</si>
  <si>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</si>
  <si>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</si>
  <si>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</si>
  <si>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</si>
  <si>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</si>
  <si>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</si>
  <si>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</si>
  <si>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</si>
  <si>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</si>
  <si>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</si>
  <si>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</si>
  <si>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</si>
  <si>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</si>
  <si>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</si>
  <si>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</si>
  <si>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</si>
  <si>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</si>
  <si>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</si>
  <si>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</si>
  <si>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</si>
  <si>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</si>
  <si>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</si>
  <si>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</si>
  <si>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</si>
  <si>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</si>
  <si>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</si>
  <si>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</si>
  <si>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</si>
  <si>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</si>
  <si>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</si>
  <si>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</si>
  <si>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</si>
  <si>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</si>
  <si>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</si>
  <si>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</si>
  <si>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</si>
  <si>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</si>
  <si>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</si>
  <si>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</si>
  <si>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</si>
  <si>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</si>
  <si>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</si>
  <si>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</si>
  <si>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</si>
  <si>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</si>
  <si>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</si>
  <si>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</si>
  <si>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</si>
  <si>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</si>
  <si>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</si>
  <si>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</si>
  <si>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</si>
  <si>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</si>
  <si>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</si>
  <si>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</si>
  <si>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</si>
  <si>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</si>
  <si>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</si>
  <si>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</si>
  <si>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</si>
  <si>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</si>
  <si>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</si>
  <si>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</si>
  <si>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</si>
  <si>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</si>
  <si>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</si>
  <si>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</si>
  <si>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</si>
  <si>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</si>
  <si>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</si>
  <si>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</si>
  <si>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</si>
  <si>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</si>
  <si>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</si>
  <si>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</si>
  <si>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</si>
  <si>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</si>
  <si>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</si>
  <si>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</si>
  <si>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</si>
  <si>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</si>
  <si>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</si>
  <si>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</si>
  <si>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</si>
  <si>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</si>
  <si>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</si>
  <si>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</si>
  <si>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</si>
  <si>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</si>
  <si>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</si>
  <si>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</si>
  <si>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</si>
  <si>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</si>
  <si>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</si>
  <si>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</si>
  <si>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</si>
  <si>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</si>
  <si>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</si>
  <si>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</si>
  <si>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</si>
  <si>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</si>
  <si>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</si>
  <si>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</si>
  <si>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</si>
  <si>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</si>
  <si>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</si>
  <si>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</si>
  <si>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</si>
  <si>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</si>
  <si>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</si>
  <si>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</si>
  <si>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</si>
  <si>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</si>
  <si>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</si>
  <si>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</si>
  <si>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</si>
  <si>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</si>
  <si>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</si>
  <si>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</si>
  <si>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</si>
  <si>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</si>
  <si>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</si>
  <si>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</si>
  <si>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</si>
  <si>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</si>
  <si>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</si>
  <si>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</si>
  <si>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</si>
  <si>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</si>
  <si>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</si>
  <si>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</si>
  <si>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</si>
  <si>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</si>
  <si>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</si>
  <si>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</si>
  <si>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</si>
  <si>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</si>
  <si>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</si>
  <si>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</si>
  <si>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</si>
  <si>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</si>
  <si>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</si>
  <si>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</si>
  <si>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</si>
  <si>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</si>
  <si>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</si>
  <si>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</si>
  <si>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</si>
  <si>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</si>
  <si>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</si>
  <si>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</si>
  <si>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</si>
  <si>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</si>
  <si>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</si>
  <si>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</si>
  <si>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</si>
  <si>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</si>
  <si>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</si>
  <si>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</si>
  <si>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</si>
  <si>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</si>
  <si>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</si>
  <si>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</si>
  <si>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</si>
  <si>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</si>
  <si>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</si>
  <si>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</si>
  <si>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</si>
  <si>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</si>
  <si>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</si>
  <si>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</si>
  <si>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</si>
  <si>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</si>
  <si>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</si>
  <si>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</si>
  <si>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</si>
  <si>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</si>
  <si>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</si>
  <si>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</si>
  <si>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</si>
  <si>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</si>
  <si>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</si>
  <si>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</si>
  <si>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</si>
  <si>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</si>
  <si>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</si>
  <si>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</si>
  <si>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</si>
  <si>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</si>
  <si>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</si>
  <si>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</si>
  <si>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</si>
  <si>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</si>
  <si>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</si>
  <si>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</si>
  <si>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</si>
  <si>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</si>
  <si>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</si>
  <si>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</si>
  <si>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</si>
  <si>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</si>
  <si>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</si>
  <si>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</si>
  <si>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</si>
  <si>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</si>
  <si>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</si>
  <si>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</si>
  <si>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</si>
  <si>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</si>
  <si>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</si>
  <si>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</si>
  <si>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</si>
  <si>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</si>
  <si>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</si>
  <si>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</si>
  <si>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</si>
  <si>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</si>
  <si>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</si>
  <si>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</si>
  <si>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</si>
  <si>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</si>
  <si>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</si>
  <si>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</si>
  <si>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</si>
  <si>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</si>
  <si>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</si>
  <si>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</si>
  <si>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</si>
  <si>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</si>
  <si>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</si>
  <si>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</si>
  <si>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</si>
  <si>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</si>
  <si>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</si>
  <si>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</si>
  <si>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</si>
  <si>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</si>
  <si>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</si>
  <si>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</si>
  <si>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</si>
  <si>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</si>
  <si>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</si>
  <si>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</si>
  <si>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</si>
  <si>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</si>
  <si>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</si>
  <si>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</si>
  <si>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</si>
  <si>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</si>
  <si>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</si>
  <si>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</si>
  <si>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</si>
  <si>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</si>
  <si>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</si>
  <si>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</si>
  <si>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</si>
  <si>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</si>
  <si>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</si>
  <si>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</si>
  <si>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</si>
  <si>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</si>
  <si>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</si>
  <si>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</si>
  <si>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</si>
  <si>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</si>
  <si>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</si>
  <si>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</si>
  <si>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</si>
  <si>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</si>
  <si>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</si>
  <si>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</si>
  <si>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</si>
  <si>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</si>
  <si>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</si>
  <si>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</si>
  <si>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</si>
  <si>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</si>
  <si>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</si>
  <si>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</si>
  <si>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</si>
  <si>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</si>
  <si>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</si>
  <si>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</si>
  <si>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</si>
  <si>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</si>
  <si>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</si>
  <si>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</si>
  <si>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</si>
  <si>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</si>
  <si>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</si>
  <si>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</si>
  <si>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</si>
  <si>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</si>
  <si>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</si>
  <si>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</si>
  <si>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</si>
  <si>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</si>
  <si>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</si>
  <si>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</si>
  <si>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</si>
  <si>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</si>
  <si>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</si>
  <si>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</si>
  <si>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</si>
  <si>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</si>
  <si>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</si>
  <si>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</si>
  <si>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</si>
  <si>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</si>
  <si>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</si>
  <si>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</si>
  <si>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</si>
  <si>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</si>
  <si>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</si>
  <si>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</si>
  <si>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</si>
  <si>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</si>
  <si>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</si>
  <si>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</si>
  <si>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</si>
  <si>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</si>
  <si>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</si>
  <si>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</si>
  <si>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</si>
  <si>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</si>
  <si>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</si>
  <si>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</si>
  <si>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</si>
  <si>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</si>
  <si>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</si>
  <si>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</si>
  <si>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</si>
  <si>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</si>
  <si>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</si>
  <si>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</si>
  <si>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</si>
  <si>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</si>
  <si>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</si>
  <si>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</si>
  <si>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</si>
  <si>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</si>
  <si>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</si>
  <si>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</si>
  <si>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</si>
  <si>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</si>
  <si>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</si>
  <si>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</si>
  <si>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</si>
  <si>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</si>
  <si>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</si>
  <si>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</si>
  <si>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</si>
  <si>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</si>
  <si>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</si>
  <si>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</si>
  <si>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</si>
  <si>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</si>
  <si>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</si>
  <si>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</si>
  <si>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</si>
  <si>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</si>
  <si>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</si>
  <si>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</si>
  <si>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</si>
  <si>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</si>
  <si>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</si>
  <si>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</si>
  <si>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</si>
  <si>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</si>
  <si>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</si>
  <si>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</si>
  <si>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</si>
  <si>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</si>
  <si>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</si>
  <si>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</si>
  <si>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</si>
  <si>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</si>
  <si>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</si>
  <si>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</si>
  <si>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</si>
  <si>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</si>
  <si>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</si>
  <si>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</si>
  <si>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</si>
  <si>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</si>
  <si>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</si>
  <si>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</si>
  <si>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</si>
  <si>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</si>
  <si>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</si>
  <si>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</si>
  <si>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</si>
  <si>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</si>
  <si>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</si>
  <si>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</si>
  <si>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</si>
  <si>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</si>
  <si>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</si>
  <si>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</si>
  <si>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</si>
  <si>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</si>
  <si>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</si>
  <si>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</si>
  <si>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</si>
  <si>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</si>
  <si>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</si>
  <si>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</si>
  <si>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</si>
  <si>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</si>
  <si>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</si>
  <si>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</si>
  <si>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</si>
  <si>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</si>
  <si>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</si>
  <si>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</si>
  <si>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</si>
  <si>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</si>
  <si>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</si>
  <si>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</si>
  <si>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</si>
  <si>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</si>
  <si>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</si>
  <si>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</si>
  <si>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</si>
  <si>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</si>
  <si>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</si>
  <si>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</si>
  <si>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</si>
  <si>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</si>
  <si>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</si>
  <si>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</si>
  <si>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</si>
  <si>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</si>
  <si>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</si>
  <si>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</si>
  <si>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</si>
  <si>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</si>
  <si>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</si>
  <si>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</si>
  <si>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</si>
  <si>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</si>
  <si>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</si>
  <si>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</si>
  <si>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</si>
  <si>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</si>
  <si>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</si>
  <si>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</si>
  <si>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</si>
  <si>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</si>
  <si>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</si>
  <si>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</si>
  <si>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</si>
  <si>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</si>
  <si>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</si>
  <si>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</si>
  <si>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</si>
  <si>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</si>
  <si>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</si>
  <si>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</si>
  <si>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</si>
  <si>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</si>
  <si>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</si>
  <si>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</si>
  <si>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</si>
  <si>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</si>
  <si>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</si>
  <si>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</si>
  <si>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</si>
  <si>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</si>
  <si>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</si>
  <si>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</si>
  <si>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</si>
  <si>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</si>
  <si>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</si>
  <si>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</si>
  <si>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</si>
  <si>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</si>
  <si>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</si>
  <si>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</si>
  <si>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</si>
  <si>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</si>
  <si>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</si>
  <si>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</si>
  <si>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</si>
  <si>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</si>
  <si>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</si>
  <si>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</si>
  <si>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</si>
  <si>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</si>
  <si>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</si>
  <si>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</si>
  <si>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</si>
  <si>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</si>
  <si>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</si>
  <si>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</si>
  <si>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</si>
  <si>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</si>
  <si>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</si>
  <si>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</si>
  <si>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</si>
  <si>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</si>
  <si>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</si>
  <si>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</si>
  <si>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</si>
  <si>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</si>
  <si>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</si>
  <si>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</si>
  <si>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</si>
  <si>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</si>
  <si>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</si>
  <si>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</si>
  <si>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</si>
  <si>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</si>
  <si>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</si>
  <si>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</si>
  <si>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</si>
  <si>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</si>
  <si>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</si>
  <si>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</si>
  <si>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</si>
  <si>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</si>
  <si>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</si>
  <si>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</si>
  <si>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</si>
  <si>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</si>
  <si>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</si>
  <si>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</si>
  <si>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</si>
  <si>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</si>
  <si>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</si>
  <si>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</si>
  <si>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</si>
  <si>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</si>
  <si>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</si>
  <si>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</si>
  <si>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</si>
  <si>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</si>
  <si>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</si>
  <si>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</si>
  <si>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</si>
  <si>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</si>
  <si>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</si>
  <si>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</si>
  <si>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</si>
  <si>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</si>
  <si>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</si>
  <si>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</si>
  <si>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</si>
  <si>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</si>
  <si>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</si>
  <si>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</si>
  <si>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</si>
  <si>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</si>
  <si>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</si>
  <si>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</si>
  <si>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</si>
  <si>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</si>
  <si>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</si>
  <si>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</si>
  <si>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</si>
  <si>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</si>
  <si>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</si>
  <si>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</si>
  <si>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</si>
  <si>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</si>
  <si>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</si>
  <si>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</si>
  <si>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</si>
  <si>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</si>
  <si>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</si>
  <si>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</si>
  <si>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</si>
  <si>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</si>
  <si>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</si>
  <si>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</si>
  <si>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</si>
  <si>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</si>
  <si>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</si>
  <si>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</si>
  <si>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</si>
  <si>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</si>
  <si>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</si>
  <si>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</si>
  <si>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</si>
  <si>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</si>
  <si>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</si>
  <si>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</si>
  <si>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</si>
  <si>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</si>
  <si>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</si>
  <si>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</si>
  <si>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</si>
  <si>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</si>
  <si>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</si>
  <si>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</si>
  <si>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</si>
  <si>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</si>
  <si>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</si>
  <si>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</si>
  <si>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</si>
  <si>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</si>
  <si>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</si>
  <si>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</si>
  <si>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</si>
  <si>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</si>
  <si>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</si>
  <si>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</si>
  <si>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</si>
  <si>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</si>
  <si>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</si>
  <si>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</si>
  <si>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</si>
  <si>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</si>
  <si>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</si>
  <si>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</si>
  <si>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</si>
  <si>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</si>
  <si>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</si>
  <si>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</si>
  <si>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</si>
  <si>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</si>
  <si>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</si>
  <si>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</si>
  <si>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</si>
  <si>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</si>
  <si>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</si>
  <si>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</si>
  <si>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</si>
  <si>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</si>
  <si>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</si>
  <si>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</si>
  <si>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</si>
  <si>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</si>
  <si>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</si>
  <si>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</si>
  <si>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</si>
  <si>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</si>
  <si>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</si>
  <si>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</si>
  <si>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</si>
  <si>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</si>
  <si>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</si>
  <si>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</si>
  <si>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</si>
  <si>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</si>
  <si>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</si>
  <si>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</si>
  <si>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</si>
  <si>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</si>
  <si>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</si>
  <si>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</si>
  <si>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</si>
  <si>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</si>
  <si>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</si>
  <si>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</si>
  <si>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</si>
  <si>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</si>
  <si>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</si>
  <si>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</si>
  <si>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</si>
  <si>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</si>
  <si>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</si>
  <si>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</si>
  <si>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</si>
  <si>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</si>
  <si>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</si>
  <si>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</si>
  <si>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</si>
  <si>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</si>
  <si>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</si>
  <si>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</si>
  <si>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</si>
  <si>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</si>
  <si>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</si>
  <si>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</si>
  <si>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</si>
  <si>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</si>
  <si>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</si>
  <si>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</si>
  <si>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</si>
  <si>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</si>
  <si>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</si>
  <si>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</si>
  <si>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</si>
  <si>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</si>
  <si>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</si>
  <si>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</si>
  <si>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</si>
  <si>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</si>
  <si>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</si>
  <si>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</si>
  <si>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</si>
  <si>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</si>
  <si>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</si>
  <si>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</si>
  <si>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</si>
  <si>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</si>
  <si>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</si>
  <si>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</si>
  <si>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</si>
  <si>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</si>
  <si>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</si>
  <si>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</si>
  <si>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</si>
  <si>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</si>
  <si>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</si>
  <si>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</si>
  <si>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</si>
  <si>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</si>
  <si>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</si>
  <si>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</si>
  <si>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</si>
  <si>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</si>
  <si>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</si>
  <si>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</si>
  <si>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</si>
  <si>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</si>
  <si>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</si>
  <si>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</si>
  <si>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</si>
  <si>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</si>
  <si>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</si>
  <si>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</si>
  <si>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</si>
  <si>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</si>
  <si>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</si>
  <si>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</si>
  <si>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</si>
  <si>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</si>
  <si>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</si>
  <si>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</si>
  <si>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</si>
  <si>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</si>
  <si>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</si>
  <si>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</si>
  <si>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</si>
  <si>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</si>
  <si>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</si>
  <si>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</si>
  <si>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</si>
  <si>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</si>
  <si>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</si>
  <si>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</si>
  <si>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</si>
  <si>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</si>
  <si>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</si>
  <si>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</si>
  <si>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</si>
  <si>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</si>
  <si>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</si>
  <si>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</si>
  <si>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</si>
  <si>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</si>
  <si>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</si>
  <si>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</si>
  <si>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</si>
  <si>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</si>
  <si>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</si>
  <si>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</si>
  <si>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</si>
  <si>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</si>
  <si>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</si>
  <si>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</si>
  <si>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</si>
  <si>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</si>
  <si>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</si>
  <si>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</si>
  <si>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</si>
  <si>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</si>
  <si>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</si>
  <si>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</si>
  <si>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</si>
  <si>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</si>
  <si>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</si>
  <si>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</si>
  <si>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</si>
  <si>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</si>
  <si>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</si>
  <si>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</si>
  <si>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</si>
  <si>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</si>
  <si>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</si>
  <si>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</si>
  <si>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</si>
  <si>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</si>
  <si>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</si>
  <si>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</si>
  <si>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</si>
  <si>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</si>
  <si>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</si>
  <si>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</si>
  <si>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</si>
  <si>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</si>
  <si>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</si>
  <si>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</si>
  <si>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</si>
  <si>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</si>
  <si>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</si>
  <si>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</si>
  <si>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</si>
  <si>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</si>
  <si>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</si>
  <si>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</si>
  <si>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</si>
  <si>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</si>
  <si>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</si>
  <si>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</si>
  <si>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</si>
  <si>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</si>
  <si>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</si>
  <si>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</si>
  <si>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</si>
  <si>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</si>
  <si>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</si>
  <si>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</si>
  <si>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</si>
  <si>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</si>
  <si>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</si>
  <si>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</si>
  <si>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</si>
  <si>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</si>
  <si>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</si>
  <si>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</si>
  <si>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</si>
  <si>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</si>
  <si>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</si>
  <si>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</si>
  <si>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</si>
  <si>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</si>
  <si>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</si>
  <si>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</si>
  <si>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</si>
  <si>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</si>
  <si>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</si>
  <si>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</si>
  <si>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</si>
  <si>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</si>
  <si>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</si>
  <si>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</si>
  <si>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</si>
  <si>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</si>
  <si>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</si>
  <si>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</si>
  <si>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</si>
  <si>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</si>
  <si>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</si>
  <si>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</si>
  <si>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</si>
  <si>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</si>
  <si>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</si>
  <si>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</si>
  <si>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</si>
  <si>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</si>
  <si>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</si>
  <si>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</si>
  <si>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</si>
  <si>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</si>
  <si>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</si>
  <si>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</si>
  <si>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</si>
  <si>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</si>
  <si>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</si>
  <si>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</si>
  <si>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</si>
  <si>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</si>
  <si>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</si>
  <si>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</si>
  <si>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</si>
  <si>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</si>
  <si>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</si>
  <si>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</si>
  <si>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</si>
  <si>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</si>
  <si>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</si>
  <si>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</si>
  <si>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</si>
  <si>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</si>
  <si>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</si>
  <si>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</si>
  <si>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</si>
  <si>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</si>
  <si>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</si>
  <si>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</si>
  <si>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</si>
  <si>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</si>
  <si>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</si>
  <si>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</si>
  <si>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</si>
  <si>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</si>
  <si>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</si>
  <si>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</si>
  <si>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</si>
  <si>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</si>
  <si>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</si>
  <si>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</si>
  <si>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</si>
  <si>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</si>
  <si>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</si>
  <si>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</si>
  <si>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</si>
  <si>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</si>
  <si>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</si>
  <si>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</si>
  <si>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</si>
  <si>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</si>
  <si>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</si>
  <si>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</si>
  <si>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</si>
  <si>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</si>
  <si>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</si>
  <si>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</si>
  <si>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</si>
  <si>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</si>
  <si>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</si>
  <si>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</si>
  <si>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</si>
  <si>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</si>
  <si>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</si>
  <si>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</si>
  <si>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</si>
  <si>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</si>
  <si>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</si>
  <si>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</si>
  <si>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</si>
  <si>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</si>
  <si>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</si>
  <si>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</si>
  <si>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</si>
  <si>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</si>
  <si>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</si>
  <si>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</si>
  <si>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</si>
  <si>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</si>
  <si>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</si>
  <si>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</si>
  <si>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</si>
  <si>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</si>
  <si>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</si>
  <si>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</si>
  <si>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</si>
  <si>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</si>
  <si>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</si>
  <si>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</si>
  <si>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</si>
  <si>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</si>
  <si>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</si>
  <si>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</si>
  <si>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</si>
  <si>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</si>
  <si>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</si>
  <si>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</si>
  <si>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</si>
  <si>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</si>
  <si>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</si>
  <si>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</si>
  <si>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</si>
  <si>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</si>
  <si>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</si>
  <si>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</si>
  <si>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</si>
  <si>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</si>
  <si>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</si>
  <si>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</si>
  <si>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</si>
  <si>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</si>
  <si>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</si>
  <si>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</si>
  <si>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</si>
  <si>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</si>
  <si>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</si>
  <si>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</si>
  <si>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</si>
  <si>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</si>
  <si>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</si>
  <si>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</si>
  <si>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</si>
  <si>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</si>
  <si>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</si>
  <si>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</si>
  <si>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</si>
  <si>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</si>
  <si>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</si>
  <si>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</si>
  <si>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</si>
  <si>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</si>
  <si>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</si>
  <si>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</si>
  <si>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</si>
  <si>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</si>
  <si>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</si>
  <si>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</si>
  <si>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</si>
  <si>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</si>
  <si>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</si>
  <si>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</si>
  <si>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</si>
  <si>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</si>
  <si>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</si>
  <si>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</si>
  <si>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</si>
  <si>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</si>
  <si>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</si>
  <si>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</si>
  <si>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</si>
  <si>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</si>
  <si>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</si>
  <si>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</si>
  <si>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</si>
  <si>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</si>
  <si>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</si>
  <si>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</si>
  <si>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</si>
  <si>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</si>
  <si>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</si>
  <si>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</si>
  <si>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</si>
  <si>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</si>
  <si>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</si>
  <si>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</si>
  <si>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</si>
  <si>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</si>
  <si>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</si>
  <si>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</si>
  <si>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</si>
  <si>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</si>
  <si>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</si>
  <si>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</si>
  <si>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</si>
  <si>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</si>
  <si>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</si>
  <si>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</si>
  <si>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</si>
  <si>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</si>
  <si>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</si>
  <si>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</si>
  <si>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</si>
  <si>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</si>
  <si>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</si>
  <si>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</si>
  <si>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</si>
  <si>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</si>
  <si>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</si>
  <si>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</si>
  <si>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</si>
  <si>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</si>
  <si>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</si>
  <si>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</si>
  <si>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</si>
  <si>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</si>
  <si>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</si>
  <si>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</si>
  <si>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</si>
  <si>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</si>
  <si>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</si>
  <si>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</si>
  <si>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</si>
  <si>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</si>
  <si>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</si>
  <si>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</si>
  <si>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</si>
  <si>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</si>
  <si>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</si>
  <si>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</si>
  <si>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</si>
  <si>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</si>
  <si>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</si>
  <si>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</si>
  <si>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</si>
  <si>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</si>
  <si>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</si>
  <si>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</si>
  <si>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</si>
  <si>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</si>
  <si>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</si>
  <si>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</si>
  <si>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</si>
  <si>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</si>
  <si>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</si>
  <si>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</si>
  <si>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</si>
  <si>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</si>
  <si>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</si>
  <si>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</si>
  <si>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</si>
  <si>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</si>
  <si>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</si>
  <si>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</si>
  <si>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</si>
  <si>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</si>
  <si>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</si>
  <si>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</si>
  <si>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</si>
  <si>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</si>
  <si>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</si>
  <si>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</si>
  <si>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</si>
  <si>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</si>
  <si>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</si>
  <si>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</si>
  <si>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</si>
  <si>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</si>
  <si>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</si>
  <si>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</si>
  <si>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</si>
  <si>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</si>
  <si>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</si>
  <si>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</si>
  <si>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</si>
  <si>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</si>
  <si>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</si>
  <si>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</si>
  <si>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</si>
  <si>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</si>
  <si>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</si>
  <si>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</si>
  <si>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</si>
  <si>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</si>
  <si>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</si>
  <si>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</si>
  <si>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</si>
  <si>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</si>
  <si>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</si>
  <si>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</si>
  <si>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</si>
  <si>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</si>
  <si>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</si>
  <si>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</si>
  <si>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</si>
  <si>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</si>
  <si>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</si>
  <si>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</si>
  <si>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</si>
  <si>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</si>
  <si>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</si>
  <si>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</si>
  <si>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</si>
  <si>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</si>
  <si>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</si>
  <si>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</si>
  <si>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</si>
  <si>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</si>
  <si>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</si>
  <si>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</si>
  <si>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</si>
  <si>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</si>
  <si>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</si>
  <si>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</si>
  <si>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</si>
  <si>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</si>
  <si>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</si>
  <si>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</si>
  <si>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</si>
  <si>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</si>
  <si>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</si>
  <si>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</si>
  <si>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</si>
  <si>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</si>
  <si>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</si>
  <si>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</si>
  <si>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</si>
  <si>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</si>
  <si>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</si>
  <si>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</si>
  <si>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</si>
  <si>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</si>
  <si>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</si>
  <si>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</si>
  <si>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</si>
  <si>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</si>
  <si>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</si>
  <si>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</si>
  <si>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</si>
  <si>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</si>
  <si>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</si>
  <si>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</si>
  <si>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</si>
  <si>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</si>
  <si>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</si>
  <si>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</si>
  <si>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</si>
  <si>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</si>
  <si>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</si>
  <si>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</si>
  <si>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</si>
  <si>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</si>
  <si>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</si>
  <si>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</si>
  <si>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</si>
  <si>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</si>
  <si>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</si>
  <si>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</si>
  <si>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</si>
  <si>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</si>
  <si>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</si>
  <si>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</si>
  <si>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</si>
  <si>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</si>
  <si>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</si>
  <si>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</si>
  <si>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</si>
  <si>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</si>
  <si>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</si>
  <si>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</si>
  <si>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</si>
  <si>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</si>
  <si>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</si>
  <si>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</si>
  <si>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</si>
  <si>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</si>
  <si>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</si>
  <si>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</si>
  <si>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</si>
  <si>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</si>
  <si>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</si>
  <si>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</si>
  <si>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</si>
  <si>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</si>
  <si>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</si>
  <si>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</si>
  <si>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</si>
  <si>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</si>
  <si>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</si>
  <si>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</si>
  <si>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</si>
  <si>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</si>
  <si>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</si>
  <si>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</si>
  <si>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</si>
  <si>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</si>
  <si>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</si>
  <si>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</si>
  <si>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</si>
  <si>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</si>
  <si>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</si>
  <si>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</si>
  <si>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</si>
  <si>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</si>
  <si>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</si>
  <si>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</si>
  <si>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</si>
  <si>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</si>
  <si>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</si>
  <si>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</si>
  <si>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</si>
  <si>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</si>
  <si>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</si>
  <si>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</si>
  <si>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</si>
  <si>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</si>
  <si>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</si>
  <si>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</si>
  <si>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</si>
  <si>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</si>
  <si>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</si>
  <si>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</si>
  <si>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</si>
  <si>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</si>
  <si>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</si>
  <si>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</si>
  <si>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</si>
  <si>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</si>
  <si>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</si>
  <si>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</si>
  <si>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</si>
  <si>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</si>
  <si>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</si>
  <si>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</si>
  <si>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</si>
  <si>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</si>
  <si>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</si>
  <si>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</si>
  <si>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</si>
  <si>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</si>
  <si>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</si>
  <si>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</si>
  <si>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</si>
  <si>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</si>
  <si>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</si>
  <si>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</si>
  <si>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</si>
  <si>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</si>
  <si>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</si>
  <si>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</si>
  <si>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</si>
  <si>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</si>
  <si>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</si>
  <si>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</si>
  <si>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</si>
  <si>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</si>
  <si>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</si>
  <si>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</si>
  <si>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</si>
  <si>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</si>
  <si>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</si>
  <si>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</si>
  <si>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</si>
  <si>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</si>
  <si>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</si>
  <si>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</si>
  <si>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</si>
  <si>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</si>
  <si>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</si>
  <si>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</si>
  <si>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</si>
  <si>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</si>
  <si>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</si>
  <si>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</si>
  <si>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</si>
  <si>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</si>
  <si>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</si>
  <si>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</si>
  <si>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</si>
  <si>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</si>
  <si>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</si>
  <si>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</si>
  <si>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</si>
  <si>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</si>
  <si>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</si>
  <si>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</si>
  <si>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</si>
  <si>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</si>
  <si>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</si>
  <si>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</si>
  <si>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</si>
  <si>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</si>
  <si>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</si>
  <si>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</si>
  <si>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</si>
  <si>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</si>
  <si>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</si>
  <si>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</si>
  <si>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</si>
  <si>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</si>
  <si>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</si>
  <si>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</si>
  <si>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</si>
  <si>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</si>
  <si>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</si>
  <si>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</si>
  <si>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</si>
  <si>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</si>
  <si>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</si>
  <si>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</si>
  <si>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</si>
  <si>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</si>
  <si>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</si>
  <si>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</si>
  <si>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</si>
  <si>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</si>
  <si>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</si>
  <si>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</si>
  <si>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</si>
  <si>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</si>
  <si>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</si>
  <si>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</si>
  <si>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</si>
  <si>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</si>
  <si>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</si>
  <si>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</si>
  <si>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</si>
  <si>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</si>
  <si>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</si>
  <si>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</si>
  <si>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</si>
  <si>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</si>
  <si>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</si>
  <si>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</si>
  <si>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</si>
  <si>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</si>
  <si>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</si>
  <si>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</si>
  <si>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</si>
  <si>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</si>
  <si>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</si>
  <si>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</si>
  <si>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</si>
  <si>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</si>
  <si>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</si>
  <si>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</si>
  <si>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</si>
  <si>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</si>
  <si>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</si>
  <si>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</si>
  <si>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</si>
  <si>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</si>
  <si>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</si>
  <si>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</si>
  <si>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</si>
  <si>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</si>
  <si>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</si>
  <si>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</si>
  <si>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</si>
  <si>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</si>
  <si>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</si>
  <si>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</si>
  <si>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</si>
  <si>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</si>
  <si>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</si>
  <si>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</si>
  <si>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</si>
  <si>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</si>
  <si>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</si>
  <si>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</si>
  <si>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</si>
  <si>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</si>
  <si>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</si>
  <si>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</si>
  <si>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</si>
  <si>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</si>
  <si>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</si>
  <si>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</si>
  <si>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</si>
  <si>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</si>
  <si>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</si>
  <si>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</si>
  <si>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</si>
  <si>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</si>
  <si>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</si>
  <si>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</si>
  <si>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</si>
  <si>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</si>
  <si>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</si>
  <si>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</si>
  <si>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</si>
  <si>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</si>
  <si>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</si>
  <si>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</si>
  <si>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</si>
  <si>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</si>
  <si>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</si>
  <si>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</si>
  <si>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</si>
  <si>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</si>
  <si>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</si>
  <si>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</si>
  <si>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</si>
  <si>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</si>
  <si>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</si>
  <si>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</si>
  <si>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</si>
  <si>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</si>
  <si>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</si>
  <si>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</si>
  <si>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</si>
  <si>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</si>
  <si>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</si>
  <si>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</si>
  <si>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</si>
  <si>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</si>
  <si>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</si>
  <si>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</si>
  <si>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</si>
  <si>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</si>
  <si>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</si>
  <si>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</si>
  <si>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</si>
  <si>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</si>
  <si>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</si>
  <si>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</si>
  <si>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</si>
  <si>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</si>
  <si>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</si>
  <si>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</si>
  <si>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</si>
  <si>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</si>
  <si>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</si>
  <si>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</si>
  <si>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</si>
  <si>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</si>
  <si>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</si>
  <si>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</si>
  <si>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</si>
  <si>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</si>
  <si>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</si>
  <si>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</si>
  <si>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</si>
  <si>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</si>
  <si>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</si>
  <si>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</si>
  <si>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</si>
  <si>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</si>
  <si>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</si>
  <si>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</si>
  <si>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</si>
  <si>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</si>
  <si>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</si>
  <si>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</si>
  <si>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</si>
  <si>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</si>
  <si>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</si>
  <si>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</si>
  <si>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</si>
  <si>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</si>
  <si>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</si>
  <si>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</si>
  <si>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</si>
  <si>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</si>
  <si>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</si>
  <si>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</si>
  <si>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</si>
  <si>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</si>
  <si>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</si>
  <si>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</si>
  <si>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</si>
  <si>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</si>
  <si>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</si>
  <si>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</si>
  <si>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</si>
  <si>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</si>
  <si>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</si>
  <si>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</si>
  <si>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</si>
  <si>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</si>
  <si>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</si>
  <si>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</si>
  <si>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</si>
  <si>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</si>
  <si>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</si>
  <si>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</si>
  <si>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</si>
  <si>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</si>
  <si>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</si>
  <si>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</si>
  <si>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</si>
  <si>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</si>
  <si>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</si>
  <si>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</si>
  <si>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</si>
  <si>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</si>
  <si>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</si>
  <si>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</si>
  <si>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</si>
  <si>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</si>
  <si>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</si>
  <si>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</si>
  <si>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</si>
  <si>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</si>
  <si>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</si>
  <si>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</si>
  <si>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</si>
  <si>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</si>
  <si>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</si>
  <si>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</si>
  <si>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</si>
  <si>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</si>
  <si>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</si>
  <si>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</si>
  <si>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</si>
  <si>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</si>
  <si>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</si>
  <si>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</si>
  <si>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</si>
  <si>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</si>
  <si>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</si>
  <si>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</si>
  <si>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</si>
  <si>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</si>
  <si>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</si>
  <si>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</si>
  <si>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</si>
  <si>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</si>
  <si>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</si>
  <si>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</si>
  <si>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</si>
  <si>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</si>
  <si>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</si>
  <si>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</si>
  <si>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</si>
  <si>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</si>
  <si>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</si>
  <si>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</si>
  <si>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</si>
  <si>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</si>
  <si>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</si>
  <si>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</si>
  <si>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</si>
  <si>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</si>
  <si>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</si>
  <si>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</si>
  <si>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</si>
  <si>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</si>
  <si>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</si>
  <si>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</si>
  <si>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</si>
  <si>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</si>
  <si>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</si>
  <si>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</si>
  <si>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</si>
  <si>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</si>
  <si>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</si>
  <si>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</si>
  <si>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</si>
  <si>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</si>
  <si>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</si>
  <si>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</si>
  <si>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</si>
  <si>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</si>
  <si>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</si>
  <si>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</si>
  <si>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</si>
  <si>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</si>
  <si>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</si>
  <si>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</si>
  <si>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</si>
  <si>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</si>
  <si>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</si>
  <si>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</si>
  <si>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</si>
  <si>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</si>
  <si>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</si>
  <si>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</si>
  <si>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</si>
  <si>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</si>
  <si>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</si>
  <si>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</si>
  <si>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</si>
  <si>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</si>
  <si>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</si>
  <si>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</si>
  <si>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</si>
  <si>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</si>
  <si>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</si>
  <si>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</si>
  <si>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</si>
  <si>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</si>
  <si>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</si>
  <si>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</si>
  <si>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</si>
  <si>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</si>
  <si>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</si>
  <si>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</si>
  <si>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</si>
  <si>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</si>
  <si>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</si>
  <si>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</si>
  <si>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</si>
  <si>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</si>
  <si>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</si>
  <si>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</si>
  <si>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</si>
  <si>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</si>
  <si>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</si>
  <si>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</si>
  <si>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</si>
  <si>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</si>
  <si>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</si>
  <si>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</si>
  <si>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</si>
  <si>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</si>
  <si>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</si>
  <si>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</si>
  <si>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</si>
  <si>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</si>
  <si>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</si>
  <si>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</si>
  <si>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</si>
  <si>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</si>
  <si>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</si>
  <si>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</si>
  <si>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</si>
  <si>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</si>
  <si>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</si>
  <si>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</si>
  <si>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</si>
  <si>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</si>
  <si>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</si>
  <si>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</si>
  <si>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</si>
  <si>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</si>
  <si>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</si>
  <si>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</si>
  <si>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</si>
  <si>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</si>
  <si>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</si>
  <si>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</si>
  <si>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</si>
  <si>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</si>
  <si>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</si>
  <si>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</si>
  <si>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</si>
  <si>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</si>
  <si>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</si>
  <si>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</si>
  <si>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</si>
  <si>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</si>
  <si>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</si>
  <si>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</si>
  <si>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</si>
  <si>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</si>
  <si>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</si>
  <si>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</si>
  <si>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</si>
  <si>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</si>
  <si>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</si>
  <si>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</si>
  <si>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</si>
  <si>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</si>
  <si>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</si>
  <si>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</si>
  <si>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</si>
  <si>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</si>
  <si>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</si>
  <si>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</si>
  <si>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</si>
  <si>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</si>
  <si>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</si>
  <si>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</si>
  <si>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</si>
  <si>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</si>
  <si>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</si>
  <si>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</si>
  <si>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</si>
  <si>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</si>
  <si>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</si>
  <si>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</si>
  <si>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</si>
  <si>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</si>
  <si>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</si>
  <si>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</si>
  <si>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</si>
  <si>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</si>
  <si>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</si>
  <si>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</si>
  <si>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</si>
  <si>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</si>
  <si>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</si>
  <si>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</si>
  <si>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</si>
  <si>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</si>
  <si>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</si>
  <si>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</si>
  <si>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</si>
  <si>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</si>
  <si>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</si>
  <si>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</si>
  <si>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</si>
  <si>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</si>
  <si>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</si>
  <si>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</si>
  <si>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</si>
  <si>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</si>
  <si>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</si>
  <si>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</si>
  <si>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</si>
  <si>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</si>
  <si>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</si>
  <si>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</si>
  <si>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</si>
  <si>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</si>
  <si>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</si>
  <si>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</si>
  <si>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</si>
  <si>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</si>
  <si>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</si>
  <si>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</si>
  <si>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</si>
  <si>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</si>
  <si>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</si>
  <si>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</si>
  <si>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</si>
  <si>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</si>
  <si>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</si>
  <si>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</si>
  <si>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</si>
  <si>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</si>
  <si>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</si>
  <si>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</si>
  <si>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</si>
  <si>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</si>
  <si>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</si>
  <si>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</si>
  <si>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</si>
  <si>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</si>
  <si>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</si>
  <si>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</si>
  <si>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</si>
  <si>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</si>
  <si>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</si>
  <si>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</si>
  <si>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</si>
  <si>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</si>
  <si>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</si>
  <si>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</si>
  <si>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</si>
  <si>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</si>
  <si>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</si>
  <si>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</si>
  <si>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</si>
  <si>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</si>
  <si>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</si>
  <si>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</si>
  <si>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</si>
  <si>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</si>
  <si>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</si>
  <si>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</si>
  <si>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</si>
  <si>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</si>
  <si>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</si>
  <si>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</si>
  <si>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</si>
  <si>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</si>
  <si>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</si>
  <si>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</si>
  <si>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</si>
  <si>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</si>
  <si>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</si>
  <si>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</si>
  <si>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</si>
  <si>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</si>
  <si>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</si>
  <si>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</si>
  <si>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</si>
  <si>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</si>
  <si>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</si>
  <si>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</si>
  <si>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</si>
  <si>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</si>
  <si>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</si>
  <si>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</si>
  <si>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</si>
  <si>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</si>
  <si>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</si>
  <si>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</si>
  <si>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</si>
  <si>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</si>
  <si>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</si>
  <si>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</si>
  <si>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</si>
  <si>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</si>
  <si>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</si>
  <si>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</si>
  <si>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</si>
  <si>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</si>
  <si>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</si>
  <si>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</si>
  <si>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</si>
  <si>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</si>
  <si>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</si>
  <si>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</si>
  <si>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</si>
  <si>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</si>
  <si>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</si>
  <si>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</si>
  <si>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</si>
  <si>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</si>
  <si>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</si>
  <si>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</si>
  <si>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</si>
  <si>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</si>
  <si>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</si>
  <si>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</si>
  <si>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</si>
  <si>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</si>
  <si>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</si>
  <si>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</si>
  <si>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</si>
  <si>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</si>
  <si>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</si>
  <si>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</si>
  <si>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</si>
  <si>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</si>
  <si>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</si>
  <si>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</si>
  <si>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</si>
  <si>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</si>
  <si>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</si>
  <si>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</si>
  <si>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</si>
  <si>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</si>
  <si>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</si>
  <si>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</si>
  <si>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</si>
  <si>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</si>
  <si>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</si>
  <si>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</si>
  <si>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</si>
  <si>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</si>
  <si>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</si>
  <si>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</si>
  <si>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</si>
  <si>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</si>
  <si>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</si>
  <si>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</si>
  <si>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</si>
  <si>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</si>
  <si>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</si>
  <si>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</si>
  <si>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</si>
  <si>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</si>
  <si>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</si>
  <si>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</si>
  <si>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</si>
  <si>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</si>
  <si>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</si>
  <si>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</si>
  <si>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</si>
  <si>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</si>
  <si>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</si>
  <si>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</si>
  <si>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</si>
  <si>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</si>
  <si>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</si>
  <si>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</si>
  <si>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</si>
  <si>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</si>
  <si>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</si>
  <si>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</si>
  <si>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</si>
  <si>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</si>
  <si>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</si>
  <si>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</si>
  <si>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</si>
  <si>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</si>
  <si>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</si>
  <si>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</si>
  <si>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</si>
  <si>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</si>
  <si>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</si>
  <si>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</si>
  <si>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</si>
  <si>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</si>
  <si>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</si>
  <si>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</si>
  <si>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</si>
  <si>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</si>
  <si>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</si>
  <si>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</si>
  <si>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</si>
  <si>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</si>
  <si>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</si>
  <si>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</si>
  <si>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</si>
  <si>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</si>
  <si>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</si>
  <si>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</si>
  <si>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</si>
  <si>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</si>
  <si>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</si>
  <si>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</si>
  <si>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</si>
  <si>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</si>
  <si>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</si>
  <si>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</si>
  <si>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</si>
  <si>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</si>
  <si>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</si>
  <si>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</si>
  <si>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</si>
  <si>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</si>
  <si>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</si>
  <si>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</si>
  <si>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</si>
  <si>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</si>
  <si>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</si>
  <si>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</si>
  <si>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</si>
  <si>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</si>
  <si>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</si>
  <si>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</si>
  <si>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</si>
  <si>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</si>
  <si>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</si>
  <si>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</si>
  <si>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</si>
  <si>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</si>
  <si>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</si>
  <si>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</si>
  <si>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</si>
  <si>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</si>
  <si>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</si>
  <si>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</si>
  <si>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</si>
  <si>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</si>
  <si>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</si>
  <si>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</si>
  <si>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</si>
  <si>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</si>
  <si>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</si>
  <si>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</si>
  <si>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</si>
  <si>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</si>
  <si>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</si>
  <si>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</si>
  <si>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</si>
  <si>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</si>
  <si>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</si>
  <si>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</si>
  <si>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</si>
  <si>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</si>
  <si>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</si>
  <si>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</si>
  <si>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</si>
  <si>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</si>
  <si>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</si>
  <si>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</si>
  <si>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</si>
  <si>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</si>
  <si>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</si>
  <si>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</si>
  <si>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</si>
  <si>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</si>
  <si>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</si>
  <si>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</si>
  <si>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</si>
  <si>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</si>
  <si>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</si>
  <si>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</si>
  <si>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</si>
  <si>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</si>
  <si>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</si>
  <si>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</si>
  <si>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</si>
  <si>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</si>
  <si>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</si>
  <si>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</si>
  <si>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</si>
  <si>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</si>
  <si>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</si>
  <si>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</si>
  <si>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</si>
  <si>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</si>
  <si>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</si>
  <si>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</si>
  <si>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</si>
  <si>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</si>
  <si>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</si>
  <si>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</si>
  <si>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</si>
  <si>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</si>
  <si>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</si>
  <si>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</si>
  <si>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</si>
  <si>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</si>
  <si>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</si>
  <si>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</si>
  <si>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</si>
  <si>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</si>
  <si>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</si>
  <si>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</si>
  <si>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</si>
  <si>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</si>
  <si>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</si>
  <si>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</si>
  <si>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</si>
  <si>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</si>
  <si>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</si>
  <si>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</si>
  <si>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</si>
  <si>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</si>
  <si>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</si>
  <si>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</si>
  <si>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</si>
  <si>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</si>
  <si>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</si>
  <si>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</si>
  <si>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</si>
  <si>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</si>
  <si>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</si>
  <si>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</si>
  <si>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</si>
  <si>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</si>
  <si>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</si>
  <si>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</si>
  <si>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</si>
  <si>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</si>
  <si>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</si>
  <si>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</si>
  <si>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</si>
  <si>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</si>
  <si>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</si>
  <si>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</si>
  <si>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</si>
  <si>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</si>
  <si>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</si>
  <si>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</si>
  <si>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</si>
  <si>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</si>
  <si>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</si>
  <si>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</si>
  <si>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</si>
  <si>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</si>
  <si>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</si>
  <si>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</si>
  <si>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</si>
  <si>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</si>
  <si>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</si>
  <si>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</si>
  <si>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</si>
  <si>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</si>
  <si>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</si>
  <si>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</si>
  <si>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</si>
  <si>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</si>
  <si>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</si>
  <si>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</si>
  <si>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</si>
  <si>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</si>
  <si>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</si>
  <si>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</si>
  <si>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</si>
  <si>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</si>
  <si>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</si>
  <si>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</si>
  <si>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</si>
  <si>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</si>
  <si>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</si>
  <si>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</si>
  <si>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</si>
  <si>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</si>
  <si>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</si>
  <si>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</si>
  <si>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</si>
  <si>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</si>
  <si>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</si>
  <si>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</si>
  <si>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</si>
  <si>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</si>
  <si>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</si>
  <si>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</si>
  <si>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</si>
  <si>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</si>
  <si>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</si>
  <si>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</si>
  <si>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</si>
  <si>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</si>
  <si>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</si>
  <si>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</si>
  <si>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</si>
  <si>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</si>
  <si>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</si>
  <si>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</si>
  <si>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</si>
  <si>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</si>
  <si>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</si>
  <si>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</si>
  <si>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</si>
  <si>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</si>
  <si>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</si>
  <si>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</si>
  <si>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</si>
  <si>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</si>
  <si>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</si>
  <si>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</si>
  <si>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</si>
  <si>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</si>
  <si>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</si>
  <si>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</si>
  <si>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</si>
  <si>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</si>
  <si>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</si>
  <si>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</si>
  <si>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</si>
  <si>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</si>
  <si>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</si>
  <si>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</si>
  <si>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</si>
  <si>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</si>
  <si>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</si>
  <si>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</si>
  <si>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</si>
  <si>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</si>
  <si>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</si>
  <si>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</si>
  <si>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</si>
  <si>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</si>
  <si>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</si>
  <si>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</si>
  <si>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</si>
  <si>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</si>
  <si>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</si>
  <si>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</si>
  <si>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</si>
  <si>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</si>
  <si>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</si>
  <si>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</si>
  <si>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</si>
  <si>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</si>
  <si>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</si>
  <si>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</si>
  <si>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</si>
  <si>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</si>
  <si>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</si>
  <si>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</si>
  <si>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</si>
  <si>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</si>
  <si>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</si>
  <si>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</si>
  <si>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</si>
  <si>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</si>
  <si>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</si>
  <si>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</si>
  <si>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</si>
  <si>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</si>
  <si>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</si>
  <si>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</si>
  <si>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</si>
  <si>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</si>
  <si>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</si>
  <si>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</si>
  <si>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</si>
  <si>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</si>
  <si>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</si>
  <si>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</si>
  <si>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</si>
  <si>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</si>
  <si>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</si>
  <si>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</si>
  <si>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</si>
  <si>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</si>
  <si>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</si>
  <si>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</si>
  <si>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</si>
  <si>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</si>
  <si>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</si>
  <si>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</si>
  <si>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</si>
  <si>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</si>
  <si>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</si>
  <si>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</si>
  <si>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</si>
  <si>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</si>
  <si>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</si>
  <si>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</si>
  <si>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</si>
  <si>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</si>
  <si>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</si>
  <si>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</si>
  <si>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</si>
  <si>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</si>
  <si>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</si>
  <si>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</si>
  <si>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</si>
  <si>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</si>
  <si>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</si>
  <si>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</si>
  <si>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</si>
  <si>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</si>
  <si>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</si>
  <si>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</si>
  <si>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</si>
  <si>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</si>
  <si>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</si>
  <si>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</si>
  <si>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</si>
  <si>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</si>
  <si>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</si>
  <si>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</si>
  <si>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</si>
  <si>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</si>
  <si>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</si>
  <si>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</si>
  <si>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</si>
  <si>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</si>
  <si>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</si>
  <si>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</si>
  <si>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</si>
  <si>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</si>
  <si>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</si>
  <si>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</si>
  <si>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</si>
  <si>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</si>
  <si>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</si>
  <si>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</si>
  <si>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</si>
  <si>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</si>
  <si>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</si>
  <si>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</si>
  <si>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</si>
  <si>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</si>
  <si>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</si>
  <si>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</si>
  <si>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</si>
  <si>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</si>
  <si>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</si>
  <si>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</si>
  <si>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</si>
  <si>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</si>
  <si>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</si>
  <si>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</si>
  <si>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</si>
  <si>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</si>
  <si>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</si>
  <si>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</si>
  <si>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</si>
  <si>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</si>
  <si>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</si>
  <si>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</si>
  <si>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</si>
  <si>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</si>
  <si>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</si>
  <si>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</si>
  <si>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</si>
  <si>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</si>
  <si>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</si>
  <si>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</si>
  <si>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</si>
  <si>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</si>
  <si>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</si>
  <si>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</si>
  <si>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</si>
  <si>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</si>
  <si>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</si>
  <si>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</si>
  <si>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</si>
  <si>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</si>
  <si>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</si>
  <si>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</si>
  <si>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</si>
  <si>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</si>
  <si>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</si>
  <si>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</si>
  <si>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</si>
  <si>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</si>
  <si>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</si>
  <si>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</si>
  <si>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</si>
  <si>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</si>
  <si>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</si>
  <si>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</si>
  <si>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</si>
  <si>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</si>
  <si>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</si>
  <si>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</si>
  <si>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</si>
  <si>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</si>
  <si>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</si>
  <si>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</si>
  <si>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</si>
  <si>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</si>
  <si>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</si>
  <si>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</si>
  <si>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</si>
  <si>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</si>
  <si>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</si>
  <si>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</si>
  <si>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</si>
  <si>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</si>
  <si>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</si>
  <si>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</si>
  <si>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</si>
  <si>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</si>
  <si>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</si>
  <si>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</si>
  <si>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</si>
  <si>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</si>
  <si>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</si>
  <si>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</si>
  <si>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</si>
  <si>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</si>
  <si>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</si>
  <si>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</si>
  <si>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</si>
  <si>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</si>
  <si>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</si>
  <si>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</si>
  <si>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</si>
  <si>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</si>
  <si>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</si>
  <si>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</si>
  <si>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</si>
  <si>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</si>
  <si>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</si>
  <si>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</si>
  <si>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</si>
  <si>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</si>
  <si>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</si>
  <si>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</si>
  <si>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</si>
  <si>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</si>
  <si>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</si>
  <si>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</si>
  <si>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</si>
  <si>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</si>
  <si>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</si>
  <si>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</si>
  <si>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</si>
  <si>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</si>
  <si>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</si>
  <si>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</si>
  <si>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</si>
  <si>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</si>
  <si>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</si>
  <si>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</si>
  <si>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</si>
  <si>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</si>
  <si>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</si>
  <si>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</si>
  <si>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</si>
  <si>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</si>
  <si>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</si>
  <si>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</si>
  <si>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</si>
  <si>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</si>
  <si>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</si>
  <si>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</si>
  <si>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</si>
  <si>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</si>
  <si>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</si>
  <si>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</si>
  <si>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</si>
  <si>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</si>
  <si>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</si>
  <si>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</si>
  <si>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</si>
  <si>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</si>
  <si>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</si>
  <si>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</si>
  <si>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</si>
  <si>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</si>
  <si>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</si>
  <si>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</si>
  <si>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</si>
  <si>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</si>
  <si>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</si>
  <si>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</si>
  <si>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</si>
  <si>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</si>
  <si>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</si>
  <si>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</si>
  <si>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</si>
  <si>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</si>
  <si>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</si>
  <si>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</si>
  <si>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</si>
  <si>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</si>
  <si>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</si>
  <si>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</si>
  <si>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</si>
  <si>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</si>
  <si>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</si>
  <si>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</si>
  <si>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</si>
  <si>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</si>
  <si>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</si>
  <si>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</si>
  <si>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</si>
  <si>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</si>
  <si>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</si>
  <si>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</si>
  <si>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</si>
  <si>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</si>
  <si>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</si>
  <si>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</si>
  <si>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</si>
  <si>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</si>
  <si>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</si>
  <si>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</si>
  <si>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</si>
  <si>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</si>
  <si>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</si>
  <si>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</si>
  <si>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</si>
  <si>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</si>
  <si>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</si>
  <si>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</si>
  <si>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</si>
  <si>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</si>
  <si>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</si>
  <si>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</si>
  <si>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</si>
  <si>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</si>
  <si>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</si>
  <si>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</si>
  <si>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</si>
  <si>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</si>
  <si>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</si>
  <si>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</si>
  <si>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</si>
  <si>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</si>
  <si>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</si>
  <si>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</si>
  <si>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</si>
  <si>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</si>
  <si>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</si>
  <si>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</si>
  <si>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</si>
  <si>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</si>
  <si>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</si>
  <si>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</si>
  <si>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</si>
  <si>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</si>
  <si>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</si>
  <si>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</si>
  <si>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</si>
  <si>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</si>
  <si>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</si>
  <si>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</si>
  <si>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</si>
  <si>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</si>
  <si>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</si>
  <si>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</si>
  <si>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</si>
  <si>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</si>
  <si>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</si>
  <si>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</si>
  <si>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</si>
  <si>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</si>
  <si>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</si>
  <si>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</si>
  <si>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</si>
  <si>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</si>
  <si>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</si>
  <si>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</si>
  <si>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</si>
  <si>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</si>
  <si>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</si>
  <si>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</si>
  <si>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</si>
  <si>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</si>
  <si>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</si>
  <si>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</si>
  <si>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</si>
  <si>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</si>
  <si>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</si>
  <si>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</si>
  <si>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</si>
  <si>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</si>
  <si>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</si>
  <si>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</si>
  <si>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</si>
  <si>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</si>
  <si>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</si>
  <si>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</si>
  <si>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</si>
  <si>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</si>
  <si>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</si>
  <si>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</si>
  <si>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</si>
  <si>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</si>
  <si>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</si>
  <si>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</si>
  <si>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</si>
  <si>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</si>
  <si>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</si>
  <si>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</si>
  <si>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</si>
  <si>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</si>
  <si>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</si>
  <si>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</si>
  <si>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</si>
  <si>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</si>
  <si>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</si>
  <si>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</si>
  <si>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</si>
  <si>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</si>
  <si>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</si>
  <si>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</si>
  <si>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</si>
  <si>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</si>
  <si>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</si>
  <si>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</si>
  <si>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</si>
  <si>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</si>
  <si>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</si>
  <si>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</si>
  <si>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</si>
  <si>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</si>
  <si>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</si>
  <si>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</si>
  <si>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</si>
  <si>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</si>
  <si>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</si>
  <si>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</si>
  <si>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</si>
  <si>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</si>
  <si>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</si>
  <si>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</si>
  <si>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</si>
  <si>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</si>
  <si>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</si>
  <si>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</si>
  <si>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</si>
  <si>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</si>
  <si>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</si>
  <si>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</si>
  <si>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</si>
  <si>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</si>
  <si>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</si>
  <si>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</si>
  <si>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</si>
  <si>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</si>
  <si>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</si>
  <si>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</si>
  <si>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</si>
  <si>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</si>
  <si>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</si>
  <si>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</si>
  <si>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</si>
  <si>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</si>
  <si>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</si>
  <si>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</si>
  <si>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</si>
  <si>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</si>
  <si>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</si>
  <si>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</si>
  <si>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</si>
  <si>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</si>
  <si>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</si>
  <si>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</si>
  <si>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</si>
  <si>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</si>
  <si>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</si>
  <si>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</si>
  <si>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</si>
  <si>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</si>
  <si>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</si>
  <si>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</si>
  <si>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</si>
  <si>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</si>
  <si>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</si>
  <si>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</si>
  <si>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</si>
  <si>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</si>
  <si>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</si>
  <si>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</si>
  <si>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</si>
  <si>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</si>
  <si>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</si>
  <si>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</si>
  <si>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</si>
  <si>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</si>
  <si>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</si>
  <si>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</si>
  <si>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</si>
  <si>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</si>
  <si>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</si>
  <si>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</si>
  <si>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</si>
  <si>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</si>
  <si>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</si>
  <si>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</si>
  <si>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</si>
  <si>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</si>
  <si>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</si>
  <si>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</si>
  <si>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</si>
  <si>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</si>
  <si>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</si>
  <si>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</si>
  <si>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</si>
  <si>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</si>
  <si>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</si>
  <si>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</si>
  <si>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</si>
  <si>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</si>
  <si>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</si>
  <si>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</si>
  <si>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</si>
  <si>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</si>
  <si>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</si>
  <si>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</si>
  <si>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</si>
  <si>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</si>
  <si>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</si>
  <si>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</si>
  <si>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</si>
  <si>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</si>
  <si>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</si>
  <si>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</si>
  <si>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</si>
  <si>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</si>
  <si>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</si>
  <si>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</si>
  <si>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</si>
  <si>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</si>
  <si>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</si>
  <si>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</si>
  <si>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</si>
  <si>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</si>
  <si>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</si>
  <si>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</si>
  <si>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</si>
  <si>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</si>
  <si>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</si>
  <si>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</si>
  <si>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</si>
  <si>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</si>
  <si>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</si>
  <si>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</si>
  <si>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</si>
  <si>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</si>
  <si>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</si>
  <si>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</si>
  <si>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</si>
  <si>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</si>
  <si>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</si>
  <si>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</si>
  <si>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</si>
  <si>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</si>
  <si>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</si>
  <si>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</si>
  <si>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</si>
  <si>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</si>
  <si>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</si>
  <si>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</si>
  <si>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</si>
  <si>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</si>
  <si>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</si>
  <si>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</si>
  <si>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</si>
  <si>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</si>
  <si>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</si>
  <si>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</si>
  <si>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</si>
  <si>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</si>
  <si>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</si>
  <si>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</si>
  <si>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</si>
  <si>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</si>
  <si>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</si>
  <si>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</si>
  <si>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</si>
  <si>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</si>
  <si>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</si>
  <si>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</si>
  <si>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</si>
  <si>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</si>
  <si>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</si>
  <si>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</si>
  <si>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</si>
  <si>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</si>
  <si>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</si>
  <si>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</si>
  <si>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</si>
  <si>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</si>
  <si>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</si>
  <si>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</si>
  <si>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</si>
  <si>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</si>
  <si>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</si>
  <si>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</si>
  <si>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</si>
  <si>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</si>
  <si>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</si>
  <si>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</si>
  <si>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</si>
  <si>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</si>
  <si>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</si>
  <si>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</si>
  <si>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</si>
  <si>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</si>
  <si>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</si>
  <si>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</si>
  <si>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</si>
  <si>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</si>
  <si>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</si>
  <si>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</si>
  <si>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</si>
  <si>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</si>
  <si>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</si>
  <si>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</si>
  <si>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</si>
  <si>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</si>
  <si>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</si>
  <si>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</si>
  <si>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</si>
  <si>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</si>
  <si>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</si>
  <si>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</si>
  <si>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</si>
  <si>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</si>
  <si>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</si>
  <si>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</si>
  <si>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</si>
  <si>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</si>
  <si>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</si>
  <si>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</si>
  <si>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</si>
  <si>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</si>
  <si>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</si>
  <si>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</si>
  <si>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</si>
  <si>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</si>
  <si>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</si>
  <si>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</si>
  <si>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</si>
  <si>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</si>
  <si>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</si>
  <si>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</si>
  <si>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</si>
  <si>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</si>
  <si>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</si>
  <si>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</si>
  <si>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</si>
  <si>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</si>
  <si>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</si>
  <si>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</si>
  <si>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</si>
  <si>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</si>
  <si>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</si>
  <si>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</si>
  <si>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</si>
  <si>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</si>
  <si>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</si>
  <si>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</si>
  <si>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</si>
  <si>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</si>
  <si>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</si>
  <si>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</si>
  <si>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</si>
  <si>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</si>
  <si>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</si>
  <si>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</si>
  <si>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</si>
  <si>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</si>
  <si>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</si>
  <si>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</si>
  <si>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</si>
  <si>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</si>
  <si>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</si>
  <si>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</si>
  <si>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</si>
  <si>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</si>
  <si>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</si>
  <si>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</si>
  <si>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</si>
  <si>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</si>
  <si>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</si>
  <si>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</si>
  <si>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</si>
  <si>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</si>
  <si>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</si>
  <si>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</si>
  <si>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</si>
  <si>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</si>
  <si>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</si>
  <si>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</si>
  <si>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</si>
  <si>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</si>
  <si>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</si>
  <si>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</si>
  <si>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</si>
  <si>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</si>
  <si>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</si>
  <si>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</si>
  <si>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</si>
  <si>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</si>
  <si>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</si>
  <si>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</si>
  <si>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</si>
  <si>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</si>
  <si>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</si>
  <si>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</si>
  <si>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</si>
  <si>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</si>
  <si>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</si>
  <si>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</si>
  <si>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</si>
  <si>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</si>
  <si>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</si>
  <si>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</si>
  <si>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</si>
  <si>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</si>
  <si>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</si>
  <si>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</si>
  <si>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</si>
  <si>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</si>
  <si>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</si>
  <si>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</si>
  <si>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</si>
  <si>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</si>
  <si>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</si>
  <si>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</si>
  <si>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</si>
  <si>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</si>
  <si>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</si>
  <si>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</si>
  <si>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</si>
  <si>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</si>
  <si>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</si>
  <si>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</si>
  <si>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</si>
  <si>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</si>
  <si>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</si>
  <si>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</si>
  <si>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</si>
  <si>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</si>
  <si>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</si>
  <si>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</si>
  <si>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</si>
  <si>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</si>
  <si>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</si>
  <si>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</si>
  <si>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</si>
  <si>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</si>
  <si>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</si>
  <si>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</si>
  <si>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</si>
  <si>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</si>
  <si>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</si>
  <si>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</si>
  <si>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</si>
  <si>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</si>
  <si>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</si>
  <si>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</si>
  <si>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</si>
  <si>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</si>
  <si>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</si>
  <si>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</si>
  <si>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</si>
  <si>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</si>
  <si>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</si>
  <si>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</si>
  <si>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</si>
  <si>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</si>
  <si>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</si>
  <si>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</si>
  <si>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</si>
  <si>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</si>
  <si>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</si>
  <si>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</si>
  <si>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</si>
  <si>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</si>
  <si>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</si>
  <si>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</si>
  <si>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</si>
  <si>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</si>
  <si>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</si>
  <si>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</si>
  <si>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</si>
  <si>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</si>
  <si>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</si>
  <si>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</si>
  <si>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</si>
  <si>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</si>
  <si>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</si>
  <si>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</si>
  <si>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</si>
  <si>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</si>
  <si>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</si>
  <si>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</si>
  <si>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</si>
  <si>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</si>
  <si>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</si>
  <si>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</si>
  <si>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</si>
  <si>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</si>
  <si>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</si>
  <si>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</si>
  <si>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</si>
  <si>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</si>
  <si>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</si>
  <si>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</si>
  <si>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</si>
  <si>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</si>
  <si>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</si>
  <si>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</si>
  <si>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</si>
  <si>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</si>
  <si>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</si>
  <si>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</si>
  <si>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</si>
  <si>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</si>
  <si>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</si>
  <si>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</si>
  <si>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</si>
  <si>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</si>
  <si>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</si>
  <si>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</si>
  <si>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</si>
  <si>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</si>
  <si>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</si>
  <si>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</si>
  <si>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</si>
  <si>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</si>
  <si>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</si>
  <si>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</si>
  <si>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</si>
  <si>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</si>
  <si>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</si>
  <si>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</si>
  <si>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</si>
  <si>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</si>
  <si>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</si>
  <si>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</si>
  <si>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</si>
  <si>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</si>
  <si>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</si>
  <si>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</si>
  <si>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</si>
  <si>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</si>
  <si>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</si>
  <si>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</si>
  <si>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</si>
  <si>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</si>
  <si>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</si>
  <si>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</si>
  <si>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</si>
  <si>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</si>
  <si>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</si>
  <si>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</si>
  <si>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</si>
  <si>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</si>
  <si>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</si>
  <si>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</si>
  <si>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</si>
  <si>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</si>
  <si>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</si>
  <si>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</si>
  <si>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</si>
  <si>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</si>
  <si>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</si>
  <si>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</si>
  <si>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</si>
  <si>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</si>
  <si>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</si>
  <si>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</si>
  <si>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</si>
  <si>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</si>
  <si>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</si>
  <si>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</si>
  <si>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</si>
  <si>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</si>
  <si>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</si>
  <si>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</si>
  <si>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</si>
  <si>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</si>
  <si>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</si>
  <si>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</si>
  <si>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</si>
  <si>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</si>
  <si>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</si>
  <si>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</si>
  <si>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</si>
  <si>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</si>
  <si>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</si>
  <si>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</si>
  <si>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</si>
  <si>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</si>
  <si>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</si>
  <si>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</si>
  <si>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</si>
  <si>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</si>
  <si>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</si>
  <si>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</si>
  <si>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</si>
  <si>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</si>
  <si>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</si>
  <si>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</si>
  <si>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</si>
  <si>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</si>
  <si>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</si>
  <si>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</si>
  <si>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</si>
  <si>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</si>
  <si>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</si>
  <si>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</si>
  <si>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</si>
  <si>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</si>
  <si>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</si>
  <si>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</si>
  <si>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</si>
  <si>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</si>
  <si>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</si>
  <si>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</si>
  <si>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</si>
  <si>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</si>
  <si>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</si>
  <si>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</si>
  <si>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</si>
  <si>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</si>
  <si>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</si>
  <si>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</si>
  <si>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</si>
  <si>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</si>
  <si>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</si>
  <si>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</si>
  <si>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</si>
  <si>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</si>
  <si>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</si>
  <si>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</si>
  <si>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</si>
  <si>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</si>
  <si>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</si>
  <si>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</si>
  <si>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</si>
  <si>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</si>
  <si>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</si>
  <si>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</si>
  <si>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</si>
  <si>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</si>
  <si>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</si>
  <si>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</si>
  <si>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</si>
  <si>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</si>
  <si>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</si>
  <si>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</si>
  <si>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</si>
  <si>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</si>
  <si>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</si>
  <si>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</si>
  <si>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</si>
  <si>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</si>
  <si>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</si>
  <si>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</si>
  <si>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</si>
  <si>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</si>
  <si>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</si>
  <si>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</si>
  <si>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</si>
  <si>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</si>
  <si>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</si>
  <si>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</si>
  <si>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</si>
  <si>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</si>
  <si>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</si>
  <si>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</si>
  <si>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</si>
  <si>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</si>
  <si>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</si>
  <si>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</si>
  <si>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</si>
  <si>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</si>
  <si>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</si>
  <si>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</si>
  <si>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</si>
  <si>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</si>
  <si>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</si>
  <si>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</si>
  <si>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</si>
  <si>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</si>
  <si>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</si>
  <si>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</si>
  <si>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</si>
  <si>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</si>
  <si>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</si>
  <si>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</si>
  <si>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</si>
  <si>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</si>
  <si>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</si>
  <si>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</si>
  <si>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</si>
  <si>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</si>
  <si>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</si>
  <si>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</si>
  <si>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</si>
  <si>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</si>
  <si>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</si>
  <si>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</si>
  <si>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</si>
  <si>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</si>
  <si>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</si>
  <si>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</si>
  <si>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</si>
  <si>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</si>
  <si>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</si>
  <si>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</si>
  <si>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</si>
  <si>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</si>
  <si>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</si>
  <si>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</si>
  <si>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</si>
  <si>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</si>
  <si>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</si>
  <si>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</si>
  <si>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</si>
  <si>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</si>
  <si>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</si>
  <si>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</si>
  <si>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</si>
  <si>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</si>
  <si>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</si>
  <si>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</si>
  <si>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</si>
  <si>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</si>
  <si>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</si>
  <si>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</si>
  <si>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</si>
  <si>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</si>
  <si>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</si>
  <si>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</si>
  <si>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</si>
  <si>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</si>
  <si>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</si>
  <si>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</si>
  <si>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</si>
  <si>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</si>
  <si>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</si>
  <si>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</si>
  <si>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</si>
  <si>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</si>
  <si>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</si>
  <si>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</si>
  <si>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</si>
  <si>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</si>
  <si>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</si>
  <si>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</si>
  <si>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</si>
  <si>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</si>
  <si>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</si>
  <si>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</si>
  <si>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</si>
  <si>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</si>
  <si>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</si>
  <si>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</si>
  <si>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</si>
  <si>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</si>
  <si>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</si>
  <si>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</si>
  <si>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</si>
  <si>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</si>
  <si>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</si>
  <si>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</si>
  <si>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</si>
  <si>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</si>
  <si>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</si>
  <si>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</si>
  <si>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</si>
  <si>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</si>
  <si>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</si>
  <si>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</si>
  <si>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</si>
  <si>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</si>
  <si>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</si>
  <si>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</si>
  <si>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</si>
  <si>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</si>
  <si>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</si>
  <si>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</si>
  <si>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</si>
  <si>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</si>
  <si>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</si>
  <si>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</si>
  <si>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</si>
  <si>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</si>
  <si>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</si>
  <si>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</si>
  <si>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</si>
  <si>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</si>
  <si>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</si>
  <si>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</si>
  <si>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</si>
  <si>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</si>
  <si>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</si>
  <si>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</si>
  <si>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</si>
  <si>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</si>
  <si>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</si>
  <si>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</si>
  <si>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</si>
  <si>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</si>
  <si>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</si>
  <si>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</si>
  <si>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</si>
  <si>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</si>
  <si>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</si>
  <si>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</si>
  <si>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</si>
  <si>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</si>
  <si>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</si>
  <si>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</si>
  <si>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</si>
  <si>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</si>
  <si>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</si>
  <si>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</si>
  <si>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</si>
  <si>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</si>
  <si>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</si>
  <si>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</si>
  <si>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</si>
  <si>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</si>
  <si>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</si>
  <si>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</si>
  <si>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</si>
  <si>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</si>
  <si>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</si>
  <si>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</si>
  <si>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</si>
  <si>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</si>
  <si>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</si>
  <si>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</si>
  <si>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</si>
  <si>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</si>
  <si>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</si>
  <si>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</si>
  <si>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</si>
  <si>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</si>
  <si>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</si>
  <si>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</si>
  <si>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</si>
  <si>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</si>
  <si>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</si>
  <si>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</si>
  <si>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</si>
  <si>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</si>
  <si>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</si>
  <si>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</si>
  <si>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</si>
  <si>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</si>
  <si>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</si>
  <si>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</si>
  <si>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</si>
  <si>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</si>
  <si>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</si>
  <si>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</si>
  <si>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</si>
  <si>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</si>
  <si>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</si>
  <si>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</si>
  <si>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</si>
  <si>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</si>
  <si>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</si>
  <si>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</si>
  <si>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</si>
  <si>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</si>
  <si>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</si>
  <si>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</si>
  <si>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</si>
  <si>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</si>
  <si>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</si>
  <si>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</si>
  <si>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</si>
  <si>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</si>
  <si>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</si>
  <si>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</si>
  <si>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</si>
  <si>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</si>
  <si>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</si>
  <si>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</si>
  <si>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</si>
  <si>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</si>
  <si>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</si>
  <si>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</si>
  <si>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</si>
  <si>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</si>
  <si>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</si>
  <si>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</si>
  <si>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</si>
  <si>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</si>
  <si>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</si>
  <si>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</si>
  <si>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</si>
  <si>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</si>
  <si>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</si>
  <si>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</si>
  <si>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</si>
  <si>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</si>
  <si>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</si>
  <si>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</si>
  <si>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</si>
  <si>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</si>
  <si>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</si>
  <si>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</si>
  <si>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</si>
  <si>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</si>
  <si>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</si>
  <si>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</si>
  <si>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</si>
  <si>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</si>
  <si>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</si>
  <si>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</si>
  <si>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</si>
  <si>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</si>
  <si>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</si>
  <si>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</si>
  <si>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</si>
  <si>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</si>
  <si>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</si>
  <si>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</si>
  <si>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</si>
  <si>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</si>
  <si>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</si>
  <si>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</si>
  <si>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</si>
  <si>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</si>
  <si>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</si>
  <si>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</si>
  <si>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</si>
  <si>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</si>
  <si>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</si>
  <si>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</si>
  <si>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</si>
  <si>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</si>
  <si>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</si>
  <si>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</si>
  <si>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</si>
  <si>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</si>
  <si>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</si>
  <si>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</si>
  <si>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</si>
  <si>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</si>
  <si>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</si>
  <si>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</si>
  <si>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</si>
  <si>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</si>
  <si>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</si>
  <si>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</si>
  <si>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</si>
  <si>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</si>
  <si>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</si>
  <si>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</si>
  <si>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</si>
  <si>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</si>
  <si>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</si>
  <si>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</si>
  <si>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</si>
  <si>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</si>
  <si>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</si>
  <si>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</si>
  <si>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</si>
  <si>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</si>
  <si>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</si>
  <si>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</si>
  <si>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</si>
  <si>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</si>
  <si>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</si>
  <si>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</si>
  <si>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</si>
  <si>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</si>
  <si>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</si>
  <si>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</si>
  <si>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</si>
  <si>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</si>
  <si>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</si>
  <si>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</si>
  <si>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</si>
  <si>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</si>
  <si>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</si>
  <si>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</si>
  <si>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</si>
  <si>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</si>
  <si>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</si>
  <si>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</si>
  <si>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</si>
  <si>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</si>
  <si>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</si>
  <si>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</si>
  <si>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</si>
  <si>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</si>
  <si>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</si>
  <si>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</si>
  <si>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</si>
  <si>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</si>
  <si>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</si>
  <si>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</si>
  <si>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</si>
  <si>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</si>
  <si>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</si>
  <si>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</si>
  <si>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</si>
  <si>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</si>
  <si>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</si>
  <si>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</si>
  <si>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</si>
  <si>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</si>
  <si>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</si>
  <si>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</si>
  <si>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</si>
  <si>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</si>
  <si>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</si>
  <si>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</si>
  <si>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</si>
  <si>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</si>
  <si>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</si>
  <si>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</si>
  <si>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</si>
  <si>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</si>
  <si>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</si>
  <si>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</si>
  <si>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</si>
  <si>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</si>
  <si>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</si>
  <si>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</si>
  <si>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</si>
  <si>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</si>
  <si>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</si>
  <si>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</si>
  <si>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</si>
  <si>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</si>
  <si>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</si>
  <si>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</si>
  <si>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</si>
  <si>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</si>
  <si>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</si>
  <si>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</si>
  <si>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</si>
  <si>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</si>
  <si>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</si>
  <si>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</si>
  <si>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</si>
  <si>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</si>
  <si>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</si>
  <si>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</si>
  <si>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</si>
  <si>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</si>
  <si>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</si>
  <si>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</si>
  <si>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</si>
  <si>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</si>
  <si>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</si>
  <si>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</si>
  <si>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</si>
  <si>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</si>
  <si>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</si>
  <si>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</si>
  <si>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</si>
  <si>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</si>
  <si>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</si>
  <si>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</si>
  <si>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</si>
  <si>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</si>
  <si>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</si>
  <si>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</si>
  <si>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</si>
  <si>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</si>
  <si>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</si>
  <si>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</si>
  <si>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</si>
  <si>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</si>
  <si>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</si>
  <si>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</si>
  <si>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</si>
  <si>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</si>
  <si>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</si>
  <si>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</si>
  <si>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</si>
  <si>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</si>
  <si>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</si>
  <si>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</si>
  <si>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</si>
  <si>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</si>
  <si>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</si>
  <si>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</si>
  <si>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</si>
  <si>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</si>
  <si>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</si>
  <si>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</si>
  <si>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</si>
  <si>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</si>
  <si>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</si>
  <si>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</si>
  <si>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</si>
  <si>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</si>
  <si>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</si>
  <si>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</si>
  <si>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</si>
  <si>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</si>
  <si>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</si>
  <si>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</si>
  <si>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</si>
  <si>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</si>
  <si>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</si>
  <si>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</si>
  <si>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</si>
  <si>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</si>
  <si>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</si>
  <si>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</si>
  <si>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</si>
  <si>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</si>
  <si>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</si>
  <si>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</si>
  <si>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</si>
  <si>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</si>
  <si>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</si>
  <si>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</si>
  <si>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</si>
  <si>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</si>
  <si>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</si>
  <si>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</si>
  <si>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</si>
  <si>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</si>
  <si>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</si>
  <si>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</si>
  <si>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</si>
  <si>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</si>
  <si>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</si>
  <si>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</si>
  <si>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</si>
  <si>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</si>
  <si>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</si>
  <si>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</si>
  <si>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</si>
  <si>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</si>
  <si>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</si>
  <si>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</si>
  <si>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</si>
  <si>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</si>
  <si>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</si>
  <si>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</si>
  <si>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</si>
  <si>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</si>
  <si>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</si>
  <si>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</si>
  <si>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</si>
  <si>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</si>
  <si>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</si>
  <si>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</si>
  <si>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</si>
  <si>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</si>
  <si>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</si>
  <si>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</si>
  <si>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</si>
  <si>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</si>
  <si>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</si>
  <si>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</si>
  <si>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</si>
  <si>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</si>
  <si>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</si>
  <si>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</si>
  <si>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</si>
  <si>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</si>
  <si>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</si>
  <si>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</si>
  <si>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</si>
  <si>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</si>
  <si>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</si>
  <si>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</si>
  <si>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</si>
  <si>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</si>
  <si>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</si>
  <si>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</si>
  <si>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</si>
  <si>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</si>
  <si>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</si>
  <si>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</si>
  <si>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</si>
  <si>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</si>
  <si>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</si>
  <si>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</si>
  <si>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</si>
  <si>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</si>
  <si>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</si>
  <si>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</si>
  <si>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</si>
  <si>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</si>
  <si>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</si>
  <si>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</si>
  <si>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</si>
  <si>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</si>
  <si>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</si>
  <si>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</si>
  <si>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</si>
  <si>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</si>
  <si>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</si>
  <si>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</si>
  <si>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</si>
  <si>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</si>
  <si>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</si>
  <si>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</si>
  <si>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</si>
  <si>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</si>
  <si>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</si>
  <si>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</si>
  <si>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</si>
  <si>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</si>
  <si>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</si>
  <si>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</si>
  <si>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</si>
  <si>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</si>
  <si>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</si>
  <si>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</si>
  <si>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</si>
  <si>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</si>
  <si>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</si>
  <si>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</si>
  <si>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</si>
  <si>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</si>
  <si>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</si>
  <si>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</si>
  <si>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</si>
  <si>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</si>
  <si>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</si>
  <si>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</si>
  <si>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</si>
  <si>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</si>
  <si>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</si>
  <si>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</si>
  <si>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</si>
  <si>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</si>
  <si>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</si>
  <si>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</si>
  <si>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</si>
  <si>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</si>
  <si>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</si>
  <si>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</si>
  <si>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</si>
  <si>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</si>
  <si>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</si>
  <si>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</si>
  <si>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</si>
  <si>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</si>
  <si>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</si>
  <si>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</si>
  <si>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</si>
  <si>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</si>
  <si>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</si>
  <si>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</si>
  <si>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</si>
  <si>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</si>
  <si>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</si>
  <si>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</si>
  <si>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</si>
  <si>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</si>
  <si>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</si>
  <si>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</si>
  <si>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</si>
  <si>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</si>
  <si>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</si>
  <si>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</si>
  <si>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</si>
  <si>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</si>
  <si>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</si>
  <si>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</si>
  <si>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</si>
  <si>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</si>
  <si>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</si>
  <si>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</si>
  <si>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</si>
  <si>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</si>
  <si>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</si>
  <si>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</si>
  <si>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</si>
  <si>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</si>
  <si>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</si>
  <si>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</si>
  <si>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</si>
  <si>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</si>
  <si>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</si>
  <si>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</si>
  <si>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</si>
  <si>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</si>
  <si>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</si>
  <si>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</si>
  <si>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</si>
  <si>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</si>
  <si>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</si>
  <si>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</si>
  <si>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</si>
  <si>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</si>
  <si>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</si>
  <si>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</si>
  <si>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</si>
  <si>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</si>
  <si>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</si>
  <si>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</si>
  <si>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</si>
  <si>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</si>
  <si>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</si>
  <si>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</si>
  <si>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</si>
  <si>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</si>
  <si>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</si>
  <si>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</si>
  <si>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</si>
  <si>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</si>
  <si>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</si>
  <si>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</si>
  <si>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</si>
  <si>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</si>
  <si>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</si>
  <si>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</si>
  <si>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</si>
  <si>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</si>
  <si>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</si>
  <si>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</si>
  <si>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</si>
  <si>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</si>
  <si>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</si>
  <si>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</si>
  <si>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</si>
  <si>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</si>
  <si>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</si>
  <si>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</si>
  <si>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</si>
  <si>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</si>
  <si>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</si>
  <si>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</si>
  <si>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</si>
  <si>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</si>
  <si>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</si>
  <si>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</si>
  <si>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</si>
  <si>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</si>
  <si>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</si>
  <si>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</si>
  <si>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</si>
  <si>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</si>
  <si>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</si>
  <si>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</si>
  <si>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</si>
  <si>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</si>
  <si>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</si>
  <si>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</si>
  <si>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</si>
  <si>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</si>
  <si>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</si>
  <si>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</si>
  <si>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</si>
  <si>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</si>
  <si>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</si>
  <si>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</si>
  <si>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</si>
  <si>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</si>
  <si>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</si>
  <si>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</si>
  <si>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</si>
  <si>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</si>
  <si>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</si>
  <si>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</si>
  <si>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</si>
  <si>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</si>
  <si>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</si>
  <si>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</si>
  <si>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</si>
  <si>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</si>
  <si>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</si>
  <si>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</si>
  <si>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</si>
  <si>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</si>
  <si>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</si>
  <si>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</si>
  <si>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</si>
  <si>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</si>
  <si>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</si>
  <si>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</si>
  <si>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</si>
  <si>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</si>
  <si>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</si>
  <si>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</si>
  <si>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</si>
  <si>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</si>
  <si>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</si>
  <si>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</si>
  <si>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</si>
  <si>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</si>
  <si>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</si>
  <si>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</si>
  <si>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</si>
  <si>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</si>
  <si>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</si>
  <si>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</si>
  <si>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</si>
  <si>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</si>
  <si>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</si>
  <si>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</si>
  <si>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</si>
  <si>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</si>
  <si>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</si>
  <si>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</si>
  <si>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</si>
  <si>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</si>
  <si>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</si>
  <si>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</si>
  <si>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</si>
  <si>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</si>
  <si>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</si>
  <si>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</si>
  <si>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</si>
  <si>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</si>
  <si>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</si>
  <si>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</si>
  <si>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</si>
  <si>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유압센서 한계도달</t>
  </si>
  <si>
    <t>애니오토(시흥)_260131_115912.xlsx</t>
  </si>
  <si>
    <t>조이</t>
  </si>
  <si>
    <t>2026-02-02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</si>
  <si>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</si>
  <si>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</si>
  <si>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</si>
  <si>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</si>
  <si>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</si>
  <si>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</si>
  <si>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Jeep_Valvebody</t>
    <phoneticPr fontId="2" type="noConversion"/>
  </si>
  <si>
    <t>68408601AE-001</t>
    <phoneticPr fontId="2" type="noConversion"/>
  </si>
  <si>
    <t>혜광오토(부산)_260202_182025.xlsx</t>
  </si>
  <si>
    <t>혜광오토(부산)_260202_182025.xlsx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</si>
</sst>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460000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7</c:v>
                      </c:pt>
                      <c:pt idx="2">
                        <c:v>4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46055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1775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1777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1776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32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5035</v>
      </c>
      <c r="B8" s="362"/>
      <c r="C8" s="362"/>
      <c r="D8" s="362"/>
      <c r="E8" s="363"/>
      <c r="F8" s="364" t="s">
        <v>5036</v>
      </c>
      <c r="G8" s="365"/>
      <c r="H8" s="365"/>
      <c r="I8" s="366"/>
      <c r="J8" s="372">
        <v>2100000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2100000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2100000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2100000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2100000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혜광오토(부산)</v>
      </c>
      <c r="R21" s="405"/>
      <c r="S21" s="405"/>
      <c r="T21" s="405"/>
      <c r="U21" s="406"/>
    </row>
    <row r="22" spans="1:21" ht="20.100000000000001" customHeight="1" x14ac:dyDescent="0.3">
      <c r="A22" s="446" t="s">
        <v>5038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46055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혜광오토(부산)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부산시 금정구 중앙대로 1793번길 46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010-4341-6869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경동(화물)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Jeep_Valvebody</v>
      </c>
      <c r="B31" s="423"/>
      <c r="C31" s="423"/>
      <c r="D31" s="423"/>
      <c r="E31" s="423"/>
      <c r="F31" s="423" t="str">
        <f>F8</f>
        <v>68408601AE-001</v>
      </c>
      <c r="G31" s="423"/>
      <c r="H31" s="423"/>
      <c r="I31" s="423"/>
      <c r="J31" s="427">
        <f>J8</f>
        <v>2100000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2100000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2100000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2100000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2100000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혜광오토(부산)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2100000</v>
      </c>
      <c r="H1" s="107">
        <f>SUM(H2:H2)</f>
        <v>1</v>
      </c>
      <c r="I1" s="107">
        <f>SUM(I2:I2)</f>
        <v>0</v>
      </c>
      <c r="J1" s="107">
        <f>SUM(J2:J2)</f>
        <v>2100000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5028</v>
      </c>
      <c r="C2" s="47" t="s">
        <v>1051</v>
      </c>
      <c r="D2" s="290" t="s">
        <v>5034</v>
      </c>
      <c r="E2" t="s">
        <v>4897</v>
      </c>
      <c r="F2" s="290" t="s">
        <v>5034</v>
      </c>
      <c r="G2">
        <v>2100000</v>
      </c>
      <c r="H2">
        <v>1</v>
      </c>
      <c r="I2" s="226"/>
      <c r="J2" s="226">
        <v>2100000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32"/>
  <sheetViews>
    <sheetView workbookViewId="0">
      <pane xSplit="1" ySplit="1" topLeftCell="B2900" activePane="bottomRight" state="frozen"/>
      <selection activeCell="N26" sqref="N26"/>
      <selection pane="topRight" activeCell="N26" sqref="N26"/>
      <selection pane="bottomLeft" activeCell="N26" sqref="N26"/>
      <selection pane="bottomRight" activeCell="C2924" sqref="C292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2933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</row>
    <row r="2804" spans="1:13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</row>
    <row r="2823" spans="1:13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  <row r="2896" spans="1:12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3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3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3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3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</row>
    <row r="2901" spans="1:13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</row>
    <row r="2902" spans="1:13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</row>
    <row r="2903" spans="1:13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</row>
    <row r="2904" spans="1:13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</row>
    <row r="2905" spans="1:13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</row>
    <row r="2906" spans="1:13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</row>
    <row r="2907" spans="1:13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</row>
    <row r="2908" spans="1:13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</row>
    <row r="2909" spans="1:13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</row>
    <row r="2910" spans="1:13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3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3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3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3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3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3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3" x14ac:dyDescent="0.3">
      <c r="A2917" s="58">
        <v>2917</v>
      </c>
      <c r="B2917" s="264">
        <v>46053</v>
      </c>
      <c r="C2917" s="292" t="s">
        <v>2857</v>
      </c>
      <c r="E2917" s="292" t="s">
        <v>4004</v>
      </c>
      <c r="F2917" s="269" t="s">
        <v>2207</v>
      </c>
      <c r="G2917" s="265">
        <v>250000</v>
      </c>
      <c r="H2917" s="269">
        <v>1</v>
      </c>
      <c r="K2917" s="265">
        <v>250000</v>
      </c>
      <c r="M2917" s="292" t="s">
        <v>5025</v>
      </c>
    </row>
    <row r="2918" spans="1:13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3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3" x14ac:dyDescent="0.3">
      <c r="A2920" s="58">
        <v>2920</v>
      </c>
      <c r="B2920" s="264">
        <v>46055</v>
      </c>
      <c r="C2920" s="292" t="s">
        <v>1713</v>
      </c>
      <c r="E2920" s="292" t="s">
        <v>5027</v>
      </c>
      <c r="L2920" s="265">
        <v>-2350000</v>
      </c>
    </row>
    <row r="2921" spans="1:13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3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3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3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3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3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3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3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1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1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1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1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5034</v>
      </c>
      <c r="G2932" s="265">
        <v>2100000</v>
      </c>
      <c r="H2932" s="269">
        <v>1</v>
      </c>
      <c r="K2932" s="265">
        <v>2100000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5" sqref="F2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46055</v>
      </c>
      <c r="B3" s="235" t="s">
        <v>1123</v>
      </c>
      <c r="C3" s="286">
        <f>SUMIF($B:$B,A3,I:I)</f>
        <v>5490000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5490000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5027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0</v>
      </c>
      <c r="D2" s="58">
        <f t="shared" ref="D2:D65" si="0">RANK(C2,C:C,0)</f>
        <v>7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7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4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7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7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7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7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7</v>
      </c>
    </row>
    <row r="11" spans="1:6" x14ac:dyDescent="0.3">
      <c r="B11" s="58" t="s">
        <v>1324</v>
      </c>
      <c r="C11" s="301">
        <f>SUMIF(BTS_매출관리!C:C,B11,BTS_매출관리!I:I)</f>
        <v>0</v>
      </c>
      <c r="D11" s="58">
        <f t="shared" si="0"/>
        <v>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7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7</v>
      </c>
      <c r="F13">
        <f>IF(D13 &lt; 10,,"")</f>
        <v>0</v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7</v>
      </c>
      <c r="F14">
        <f>IF(D14 &lt; 10,,"")</f>
        <v>0</v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7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7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7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7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7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7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7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7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7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0</v>
      </c>
      <c r="D25" s="58">
        <f t="shared" si="0"/>
        <v>7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7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7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7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7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6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7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7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7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7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7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7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7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7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7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7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0</v>
      </c>
      <c r="D44" s="58">
        <f t="shared" si="0"/>
        <v>7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7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7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7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7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1680000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7</v>
      </c>
    </row>
    <row r="52" spans="2:7" x14ac:dyDescent="0.3">
      <c r="B52" t="s">
        <v>3256</v>
      </c>
      <c r="C52" s="300">
        <f>SUMIF(BTS_매출관리!C:C,B52,BTS_매출관리!I:I)</f>
        <v>0</v>
      </c>
      <c r="D52">
        <f t="shared" si="0"/>
        <v>7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7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7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7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7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3</v>
      </c>
    </row>
    <row r="61" spans="2:7" x14ac:dyDescent="0.3">
      <c r="B61" s="47" t="s">
        <v>1337</v>
      </c>
      <c r="C61" s="302">
        <f>SUMIF(BTS_매출관리!C:C,B61,BTS_매출관리!I:I)</f>
        <v>0</v>
      </c>
      <c r="D61" s="47">
        <f t="shared" si="0"/>
        <v>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7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7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7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7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7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7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7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7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7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7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7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7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5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7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7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7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7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7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7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7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7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7</v>
      </c>
    </row>
    <row r="188" spans="2:4" x14ac:dyDescent="0.3">
      <c r="C188" s="52">
        <f>SUMIF(BTS_매출관리!C:C,B188,BTS_매출관리!I:I)</f>
        <v>0</v>
      </c>
      <c r="D188">
        <f t="shared" si="2"/>
        <v>7</v>
      </c>
    </row>
    <row r="189" spans="2:4" x14ac:dyDescent="0.3">
      <c r="C189" s="52">
        <f>SUMIF(BTS_매출관리!C:C,B189,BTS_매출관리!I:I)</f>
        <v>0</v>
      </c>
      <c r="D189">
        <f t="shared" si="2"/>
        <v>7</v>
      </c>
    </row>
    <row r="190" spans="2:4" x14ac:dyDescent="0.3">
      <c r="C190" s="52">
        <f>SUMIF(BTS_매출관리!C:C,B190,BTS_매출관리!I:I)</f>
        <v>0</v>
      </c>
      <c r="D190">
        <f t="shared" si="2"/>
        <v>7</v>
      </c>
    </row>
    <row r="191" spans="2:4" x14ac:dyDescent="0.3">
      <c r="C191" s="52">
        <f>SUMIF(BTS_매출관리!C:C,B191,BTS_매출관리!I:I)</f>
        <v>0</v>
      </c>
      <c r="D191">
        <f t="shared" si="2"/>
        <v>7</v>
      </c>
    </row>
    <row r="192" spans="2:4" x14ac:dyDescent="0.3">
      <c r="C192" s="52">
        <f>SUMIF(BTS_매출관리!C:C,B192,BTS_매출관리!I:I)</f>
        <v>0</v>
      </c>
      <c r="D192">
        <f t="shared" si="2"/>
        <v>7</v>
      </c>
    </row>
    <row r="193" spans="3:4" x14ac:dyDescent="0.3">
      <c r="C193" s="52">
        <f>SUMIF(BTS_매출관리!C:C,B193,BTS_매출관리!I:I)</f>
        <v>0</v>
      </c>
      <c r="D193">
        <f t="shared" si="2"/>
        <v>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7</v>
      </c>
    </row>
    <row r="195" spans="3:4" x14ac:dyDescent="0.3">
      <c r="C195" s="52">
        <f>SUMIF(BTS_매출관리!C:C,B195,BTS_매출관리!I:I)</f>
        <v>0</v>
      </c>
      <c r="D195">
        <f t="shared" si="3"/>
        <v>7</v>
      </c>
    </row>
    <row r="196" spans="3:4" x14ac:dyDescent="0.3">
      <c r="C196" s="52">
        <f>SUMIF(BTS_매출관리!C:C,B196,BTS_매출관리!I:I)</f>
        <v>0</v>
      </c>
      <c r="D196">
        <f t="shared" si="3"/>
        <v>7</v>
      </c>
    </row>
    <row r="197" spans="3:4" x14ac:dyDescent="0.3">
      <c r="C197" s="52">
        <f>SUMIF(BTS_매출관리!C:C,B197,BTS_매출관리!I:I)</f>
        <v>0</v>
      </c>
      <c r="D197">
        <f t="shared" si="3"/>
        <v>7</v>
      </c>
    </row>
    <row r="198" spans="3:4" x14ac:dyDescent="0.3">
      <c r="C198" s="52">
        <f>SUMIF(BTS_매출관리!C:C,B198,BTS_매출관리!I:I)</f>
        <v>0</v>
      </c>
      <c r="D198">
        <f t="shared" si="3"/>
        <v>7</v>
      </c>
    </row>
    <row r="199" spans="3:4" x14ac:dyDescent="0.3">
      <c r="C199" s="52">
        <f>SUMIF(BTS_매출관리!C:C,B199,BTS_매출관리!I:I)</f>
        <v>0</v>
      </c>
      <c r="D199">
        <f t="shared" si="3"/>
        <v>7</v>
      </c>
    </row>
    <row r="200" spans="3:4" x14ac:dyDescent="0.3">
      <c r="C200" s="52">
        <f>SUMIF(BTS_매출관리!C:C,B200,BTS_매출관리!I:I)</f>
        <v>0</v>
      </c>
      <c r="D200">
        <f t="shared" si="3"/>
        <v>7</v>
      </c>
    </row>
    <row r="201" spans="3:4" x14ac:dyDescent="0.3">
      <c r="C201" s="52">
        <f>SUMIF(BTS_매출관리!C:C,B201,BTS_매출관리!I:I)</f>
        <v>0</v>
      </c>
      <c r="D201">
        <f t="shared" si="3"/>
        <v>7</v>
      </c>
    </row>
    <row r="202" spans="3:4" x14ac:dyDescent="0.3">
      <c r="C202" s="52">
        <f>SUMIF(BTS_매출관리!C:C,B202,BTS_매출관리!I:I)</f>
        <v>0</v>
      </c>
      <c r="D202">
        <f t="shared" si="3"/>
        <v>7</v>
      </c>
    </row>
    <row r="203" spans="3:4" x14ac:dyDescent="0.3">
      <c r="C203" s="52">
        <f>SUMIF(BTS_매출관리!C:C,B203,BTS_매출관리!I:I)</f>
        <v>0</v>
      </c>
      <c r="D203">
        <f t="shared" si="3"/>
        <v>7</v>
      </c>
    </row>
    <row r="204" spans="3:4" x14ac:dyDescent="0.3">
      <c r="C204" s="52">
        <f>SUMIF(BTS_매출관리!C:C,B204,BTS_매출관리!I:I)</f>
        <v>0</v>
      </c>
      <c r="D204">
        <f t="shared" si="3"/>
        <v>7</v>
      </c>
    </row>
    <row r="205" spans="3:4" x14ac:dyDescent="0.3">
      <c r="C205" s="52">
        <f>SUMIF(BTS_매출관리!C:C,B205,BTS_매출관리!I:I)</f>
        <v>0</v>
      </c>
      <c r="D205">
        <f t="shared" si="3"/>
        <v>7</v>
      </c>
    </row>
    <row r="206" spans="3:4" x14ac:dyDescent="0.3">
      <c r="C206" s="52">
        <f>SUMIF(BTS_매출관리!C:C,B206,BTS_매출관리!I:I)</f>
        <v>0</v>
      </c>
      <c r="D206">
        <f t="shared" si="3"/>
        <v>7</v>
      </c>
    </row>
    <row r="207" spans="3:4" x14ac:dyDescent="0.3">
      <c r="C207" s="52">
        <f>SUMIF(BTS_매출관리!C:C,B207,BTS_매출관리!I:I)</f>
        <v>0</v>
      </c>
      <c r="D207">
        <f t="shared" si="3"/>
        <v>7</v>
      </c>
    </row>
    <row r="208" spans="3:4" x14ac:dyDescent="0.3">
      <c r="C208" s="52">
        <f>SUMIF(BTS_매출관리!C:C,B208,BTS_매출관리!I:I)</f>
        <v>0</v>
      </c>
      <c r="D208">
        <f t="shared" si="3"/>
        <v>7</v>
      </c>
    </row>
    <row r="209" spans="3:4" x14ac:dyDescent="0.3">
      <c r="C209" s="52">
        <f>SUMIF(BTS_매출관리!C:C,B209,BTS_매출관리!I:I)</f>
        <v>0</v>
      </c>
      <c r="D209">
        <f t="shared" si="3"/>
        <v>7</v>
      </c>
    </row>
    <row r="210" spans="3:4" x14ac:dyDescent="0.3">
      <c r="C210" s="52">
        <f>SUMIF(BTS_매출관리!C:C,B210,BTS_매출관리!I:I)</f>
        <v>0</v>
      </c>
      <c r="D210">
        <f t="shared" si="3"/>
        <v>7</v>
      </c>
    </row>
    <row r="211" spans="3:4" x14ac:dyDescent="0.3">
      <c r="C211" s="52">
        <f>SUMIF(BTS_매출관리!C:C,B211,BTS_매출관리!I:I)</f>
        <v>0</v>
      </c>
      <c r="D211">
        <f t="shared" si="3"/>
        <v>7</v>
      </c>
    </row>
    <row r="212" spans="3:4" x14ac:dyDescent="0.3">
      <c r="C212" s="52">
        <f>SUMIF(BTS_매출관리!C:C,B212,BTS_매출관리!I:I)</f>
        <v>0</v>
      </c>
      <c r="D212">
        <f t="shared" si="3"/>
        <v>7</v>
      </c>
    </row>
    <row r="213" spans="3:4" x14ac:dyDescent="0.3">
      <c r="C213" s="52">
        <f>SUMIF(BTS_매출관리!C:C,B213,BTS_매출관리!I:I)</f>
        <v>0</v>
      </c>
      <c r="D213">
        <f t="shared" si="3"/>
        <v>7</v>
      </c>
    </row>
    <row r="214" spans="3:4" x14ac:dyDescent="0.3">
      <c r="C214" s="52">
        <f>SUMIF(BTS_매출관리!C:C,B214,BTS_매출관리!I:I)</f>
        <v>0</v>
      </c>
      <c r="D214">
        <f t="shared" si="3"/>
        <v>7</v>
      </c>
    </row>
    <row r="215" spans="3:4" x14ac:dyDescent="0.3">
      <c r="C215" s="52">
        <f>SUMIF(BTS_매출관리!C:C,B215,BTS_매출관리!I:I)</f>
        <v>0</v>
      </c>
      <c r="D215">
        <f t="shared" si="3"/>
        <v>7</v>
      </c>
    </row>
    <row r="216" spans="3:4" x14ac:dyDescent="0.3">
      <c r="C216" s="52">
        <f>SUMIF(BTS_매출관리!C:C,B216,BTS_매출관리!I:I)</f>
        <v>0</v>
      </c>
      <c r="D216">
        <f t="shared" si="3"/>
        <v>7</v>
      </c>
    </row>
    <row r="217" spans="3:4" x14ac:dyDescent="0.3">
      <c r="C217" s="52">
        <f>SUMIF(BTS_매출관리!C:C,B217,BTS_매출관리!I:I)</f>
        <v>0</v>
      </c>
      <c r="D217">
        <f t="shared" si="3"/>
        <v>7</v>
      </c>
    </row>
    <row r="218" spans="3:4" x14ac:dyDescent="0.3">
      <c r="C218" s="52">
        <f>SUMIF(BTS_매출관리!C:C,B218,BTS_매출관리!I:I)</f>
        <v>0</v>
      </c>
      <c r="D218">
        <f t="shared" si="3"/>
        <v>7</v>
      </c>
    </row>
    <row r="219" spans="3:4" x14ac:dyDescent="0.3">
      <c r="C219" s="52">
        <f>SUMIF(BTS_매출관리!C:C,B219,BTS_매출관리!I:I)</f>
        <v>0</v>
      </c>
      <c r="D219">
        <f t="shared" si="3"/>
        <v>7</v>
      </c>
    </row>
    <row r="220" spans="3:4" x14ac:dyDescent="0.3">
      <c r="C220" s="52">
        <f>SUMIF(BTS_매출관리!C:C,B220,BTS_매출관리!I:I)</f>
        <v>0</v>
      </c>
      <c r="D220">
        <f t="shared" si="3"/>
        <v>7</v>
      </c>
    </row>
    <row r="221" spans="3:4" x14ac:dyDescent="0.3">
      <c r="C221" s="52">
        <f>SUMIF(BTS_매출관리!C:C,B221,BTS_매출관리!I:I)</f>
        <v>0</v>
      </c>
      <c r="D221">
        <f t="shared" si="3"/>
        <v>7</v>
      </c>
    </row>
    <row r="222" spans="3:4" x14ac:dyDescent="0.3">
      <c r="C222" s="52">
        <f>SUMIF(BTS_매출관리!C:C,B222,BTS_매출관리!I:I)</f>
        <v>0</v>
      </c>
      <c r="D222">
        <f t="shared" si="3"/>
        <v>7</v>
      </c>
    </row>
    <row r="223" spans="3:4" x14ac:dyDescent="0.3">
      <c r="C223" s="52">
        <f>SUMIF(BTS_매출관리!C:C,B223,BTS_매출관리!I:I)</f>
        <v>0</v>
      </c>
      <c r="D223">
        <f t="shared" si="3"/>
        <v>7</v>
      </c>
    </row>
    <row r="224" spans="3:4" x14ac:dyDescent="0.3">
      <c r="C224" s="52">
        <f>SUMIF(BTS_매출관리!C:C,B224,BTS_매출관리!I:I)</f>
        <v>0</v>
      </c>
      <c r="D224">
        <f t="shared" si="3"/>
        <v>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9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1519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5026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5030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5031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P220" sqref="P22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hidden="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500000</v>
      </c>
      <c r="I4" s="52" t="s">
        <v>5019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5019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20205500.200000003</v>
      </c>
      <c r="I17" s="52" t="s">
        <v>5019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5019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5019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1680000</v>
      </c>
    </row>
    <row r="26" spans="1:13" hidden="1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274999.89999999851</v>
      </c>
      <c r="I38" s="52" t="s">
        <v>4979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550000</v>
      </c>
      <c r="I43" s="52" t="s">
        <v>4994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5019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5019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5019</v>
      </c>
    </row>
    <row r="74" spans="1:9" hidden="1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5019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4827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hidden="1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5019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5019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5019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hidden="1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5019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2100000</v>
      </c>
      <c r="I113" s="52" t="s">
        <v>4979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5019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450000</v>
      </c>
    </row>
    <row r="137" spans="1:9" hidden="1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632000</v>
      </c>
      <c r="I150" s="52" t="s">
        <v>5019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1000000</v>
      </c>
      <c r="I152" s="52" t="s">
        <v>5019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250000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5019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8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292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5034</v>
      </c>
      <c r="D288" s="288" t="s">
        <v>4897</v>
      </c>
      <c r="E288" s="288" t="s">
        <v>5034</v>
      </c>
      <c r="F288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2026-02-02T09:34:05Z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